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nise.thomas\Desktop\Agite LGOIMA\"/>
    </mc:Choice>
  </mc:AlternateContent>
  <xr:revisionPtr revIDLastSave="0" documentId="13_ncr:1_{B44D5019-744E-4429-A51B-6AF2C8A56ACC}" xr6:coauthVersionLast="47" xr6:coauthVersionMax="47" xr10:uidLastSave="{00000000-0000-0000-0000-000000000000}"/>
  <bookViews>
    <workbookView xWindow="-25200" yWindow="1650" windowWidth="21600" windowHeight="11340" xr2:uid="{619E3644-6538-4B21-A024-19A6567C5E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1" l="1"/>
  <c r="F31" i="1"/>
  <c r="E31" i="1"/>
  <c r="G23" i="1"/>
  <c r="D23" i="1"/>
  <c r="I23" i="1" s="1"/>
  <c r="I30" i="1"/>
  <c r="D12" i="1" l="1"/>
  <c r="I28" i="1"/>
  <c r="I31" i="1" s="1"/>
  <c r="I35" i="1" s="1"/>
  <c r="D21" i="1"/>
  <c r="D20" i="1"/>
  <c r="C20" i="1"/>
  <c r="D18" i="1"/>
  <c r="G18" i="1"/>
  <c r="D17" i="1"/>
  <c r="D16" i="1"/>
  <c r="G16" i="1"/>
  <c r="G14" i="1"/>
  <c r="D14" i="1"/>
  <c r="C14" i="1"/>
  <c r="G12" i="1"/>
  <c r="G31" i="1" s="1"/>
  <c r="C12" i="1"/>
  <c r="C31" i="1" s="1"/>
  <c r="D31" i="1" l="1"/>
  <c r="D35" i="1" s="1"/>
</calcChain>
</file>

<file path=xl/sharedStrings.xml><?xml version="1.0" encoding="utf-8"?>
<sst xmlns="http://schemas.openxmlformats.org/spreadsheetml/2006/main" count="10" uniqueCount="10">
  <si>
    <t>Island Deal</t>
  </si>
  <si>
    <t>Total</t>
  </si>
  <si>
    <t>30 year Strategy</t>
  </si>
  <si>
    <t>Shipping</t>
  </si>
  <si>
    <t>Restructure</t>
  </si>
  <si>
    <t>GR</t>
  </si>
  <si>
    <t xml:space="preserve">ECAN </t>
  </si>
  <si>
    <t>Total PAID</t>
  </si>
  <si>
    <t>Total Invoiced</t>
  </si>
  <si>
    <t>Number of hours worked not evcident on invoices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</si>
</sst>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39">
    <xf numFmtId="0" fontId="0" fillId="0" borderId="0" xfId="0"/>
    <xf numFmtId="0" fontId="1" fillId="0" borderId="5" xfId="0" applyFont="1" applyBorder="1"/>
    <xf numFmtId="0" fontId="1" fillId="0" borderId="6" xfId="0" applyFont="1" applyBorder="1"/>
    <xf numFmtId="0" fontId="1" fillId="0" borderId="10" xfId="0" applyFont="1" applyBorder="1"/>
    <xf numFmtId="0" fontId="1" fillId="0" borderId="4" xfId="0" applyFont="1" applyBorder="1"/>
    <xf numFmtId="0" fontId="0" fillId="0" borderId="15" xfId="0" applyBorder="1"/>
    <xf numFmtId="1" fontId="0" fillId="0" borderId="3" xfId="0" applyNumberFormat="1" applyBorder="1"/>
    <xf numFmtId="1" fontId="0" fillId="0" borderId="9" xfId="0" applyNumberFormat="1" applyBorder="1"/>
    <xf numFmtId="14" fontId="0" fillId="0" borderId="11" xfId="0" applyNumberFormat="1" applyBorder="1"/>
    <xf numFmtId="1" fontId="0" fillId="0" borderId="7" xfId="0" applyNumberFormat="1" applyBorder="1"/>
    <xf numFmtId="1" fontId="0" fillId="0" borderId="11" xfId="0" applyNumberFormat="1" applyBorder="1"/>
    <xf numFmtId="1" fontId="0" fillId="0" borderId="0" xfId="0" applyNumberFormat="1"/>
    <xf numFmtId="1" fontId="0" fillId="0" borderId="17" xfId="0" applyNumberFormat="1" applyBorder="1"/>
    <xf numFmtId="1" fontId="0" fillId="0" borderId="20" xfId="0" applyNumberFormat="1" applyBorder="1"/>
    <xf numFmtId="1" fontId="0" fillId="0" borderId="21" xfId="0" applyNumberFormat="1" applyBorder="1"/>
    <xf numFmtId="14" fontId="0" fillId="0" borderId="21" xfId="0" applyNumberFormat="1" applyBorder="1"/>
    <xf numFmtId="1" fontId="0" fillId="0" borderId="23" xfId="0" applyNumberFormat="1" applyBorder="1"/>
    <xf numFmtId="0" fontId="0" fillId="0" borderId="24" xfId="0" applyBorder="1"/>
    <xf numFmtId="1" fontId="0" fillId="0" borderId="24" xfId="0" applyNumberFormat="1" applyBorder="1"/>
    <xf numFmtId="14" fontId="0" fillId="0" borderId="25" xfId="0" applyNumberFormat="1" applyBorder="1"/>
    <xf numFmtId="8" fontId="0" fillId="0" borderId="0" xfId="0" applyNumberFormat="1"/>
    <xf numFmtId="44" fontId="0" fillId="0" borderId="0" xfId="1" applyFont="1"/>
    <xf numFmtId="0" fontId="0" fillId="0" borderId="3" xfId="0" applyBorder="1"/>
    <xf numFmtId="0" fontId="1" fillId="0" borderId="0" xfId="0" applyFont="1"/>
    <xf numFmtId="0" fontId="1" fillId="0" borderId="13" xfId="0" applyFont="1" applyBorder="1"/>
    <xf numFmtId="1" fontId="1" fillId="0" borderId="14" xfId="0" applyNumberFormat="1" applyFont="1" applyBorder="1"/>
    <xf numFmtId="1" fontId="1" fillId="0" borderId="4" xfId="0" applyNumberFormat="1" applyFont="1" applyBorder="1"/>
    <xf numFmtId="0" fontId="0" fillId="0" borderId="26" xfId="0" applyBorder="1"/>
    <xf numFmtId="1" fontId="1" fillId="0" borderId="5" xfId="0" applyNumberFormat="1" applyFont="1" applyBorder="1"/>
    <xf numFmtId="14" fontId="0" fillId="0" borderId="16" xfId="0" applyNumberFormat="1" applyBorder="1"/>
    <xf numFmtId="1" fontId="0" fillId="0" borderId="19" xfId="0" applyNumberFormat="1" applyBorder="1"/>
    <xf numFmtId="1" fontId="0" fillId="0" borderId="18" xfId="0" applyNumberFormat="1" applyBorder="1"/>
    <xf numFmtId="1" fontId="1" fillId="0" borderId="22" xfId="0" applyNumberFormat="1" applyFont="1" applyBorder="1"/>
    <xf numFmtId="1" fontId="0" fillId="0" borderId="16" xfId="0" applyNumberFormat="1" applyBorder="1"/>
    <xf numFmtId="14" fontId="0" fillId="0" borderId="12" xfId="0" applyNumberFormat="1" applyBorder="1"/>
    <xf numFmtId="1" fontId="0" fillId="0" borderId="8" xfId="0" applyNumberFormat="1" applyBorder="1"/>
    <xf numFmtId="1" fontId="0" fillId="0" borderId="2" xfId="0" applyNumberFormat="1" applyBorder="1"/>
    <xf numFmtId="1" fontId="0" fillId="0" borderId="1" xfId="0" applyNumberFormat="1" applyBorder="1"/>
    <xf numFmtId="1" fontId="0" fillId="0" borderId="12" xfId="0" applyNumberForma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C4E6F4"/>
      <color rgb="FFE9F6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A7CE9-3272-48A2-8374-A21B7A2D273C}">
  <dimension ref="A1:O37"/>
  <sheetViews>
    <sheetView tabSelected="1" topLeftCell="A30" workbookViewId="0">
      <selection activeCell="M49" sqref="M49"/>
    </sheetView>
  </sheetViews>
  <sheetFormatPr defaultRowHeight="15" x14ac:dyDescent="0.25"/>
  <cols>
    <col min="2" max="2" width="16.28515625" customWidth="1"/>
    <col min="3" max="3" width="11.140625" customWidth="1"/>
    <col min="4" max="4" width="15.85546875" customWidth="1"/>
    <col min="5" max="5" width="12" customWidth="1"/>
    <col min="6" max="6" width="15.85546875" customWidth="1"/>
    <col min="11" max="11" width="12.140625" customWidth="1"/>
    <col min="12" max="12" width="12.28515625" customWidth="1"/>
    <col min="13" max="13" width="10.5703125" bestFit="1" customWidth="1"/>
    <col min="15" max="15" width="11.5703125" customWidth="1"/>
  </cols>
  <sheetData>
    <row r="1" spans="2:11" ht="15.75" thickBot="1" x14ac:dyDescent="0.3"/>
    <row r="2" spans="2:11" ht="15.75" thickBot="1" x14ac:dyDescent="0.3">
      <c r="B2" s="5"/>
      <c r="C2" s="2" t="s">
        <v>0</v>
      </c>
      <c r="D2" s="1" t="s">
        <v>2</v>
      </c>
      <c r="E2" s="1" t="s">
        <v>3</v>
      </c>
      <c r="F2" s="1" t="s">
        <v>4</v>
      </c>
      <c r="G2" s="1" t="s">
        <v>5</v>
      </c>
      <c r="H2" s="3" t="s">
        <v>6</v>
      </c>
      <c r="I2" s="4" t="s">
        <v>1</v>
      </c>
    </row>
    <row r="3" spans="2:11" x14ac:dyDescent="0.25">
      <c r="B3" s="29">
        <v>45351</v>
      </c>
      <c r="C3" s="30">
        <v>1932</v>
      </c>
      <c r="D3" s="31">
        <v>1932</v>
      </c>
      <c r="E3" s="31"/>
      <c r="F3" s="31"/>
      <c r="G3" s="31">
        <v>1932</v>
      </c>
      <c r="H3" s="32"/>
      <c r="I3" s="33">
        <v>5796</v>
      </c>
    </row>
    <row r="4" spans="2:11" x14ac:dyDescent="0.25">
      <c r="B4" s="8">
        <v>45379</v>
      </c>
      <c r="C4" s="9">
        <v>4623.6499999999996</v>
      </c>
      <c r="D4" s="6">
        <v>4623.6499999999996</v>
      </c>
      <c r="E4" s="6">
        <v>4623.6499999999996</v>
      </c>
      <c r="F4" s="6"/>
      <c r="G4" s="6">
        <v>2392.5</v>
      </c>
      <c r="H4" s="16">
        <v>4623.6499999999996</v>
      </c>
      <c r="I4" s="10">
        <v>20887.099999999999</v>
      </c>
    </row>
    <row r="5" spans="2:11" x14ac:dyDescent="0.25">
      <c r="B5" s="8">
        <v>45412</v>
      </c>
      <c r="C5" s="9">
        <v>6292.75</v>
      </c>
      <c r="D5" s="6">
        <v>6292.75</v>
      </c>
      <c r="E5" s="6">
        <v>6292.75</v>
      </c>
      <c r="F5" s="6"/>
      <c r="G5" s="6">
        <v>3630</v>
      </c>
      <c r="H5" s="16">
        <v>6292.75</v>
      </c>
      <c r="I5" s="10">
        <v>28801</v>
      </c>
    </row>
    <row r="6" spans="2:11" x14ac:dyDescent="0.25">
      <c r="B6" s="8">
        <v>45447</v>
      </c>
      <c r="C6" s="9">
        <v>15750</v>
      </c>
      <c r="D6" s="6"/>
      <c r="E6" s="6">
        <v>3675</v>
      </c>
      <c r="F6" s="6"/>
      <c r="G6" s="6">
        <v>5115</v>
      </c>
      <c r="H6" s="16">
        <v>11256</v>
      </c>
      <c r="I6" s="10">
        <v>35796</v>
      </c>
    </row>
    <row r="7" spans="2:11" x14ac:dyDescent="0.25">
      <c r="B7" s="8">
        <v>45474</v>
      </c>
      <c r="C7" s="9">
        <v>5000</v>
      </c>
      <c r="D7" s="6">
        <v>2962.5</v>
      </c>
      <c r="E7" s="6"/>
      <c r="F7" s="6"/>
      <c r="G7" s="6">
        <v>6180.12</v>
      </c>
      <c r="H7" s="16">
        <v>11900</v>
      </c>
      <c r="I7" s="10">
        <v>26042.62</v>
      </c>
    </row>
    <row r="8" spans="2:11" x14ac:dyDescent="0.25">
      <c r="B8" s="8">
        <v>45504</v>
      </c>
      <c r="C8" s="9">
        <v>21212</v>
      </c>
      <c r="D8" s="6"/>
      <c r="E8" s="6"/>
      <c r="F8" s="6"/>
      <c r="G8" s="6">
        <v>5115</v>
      </c>
      <c r="H8" s="16">
        <v>1868.12</v>
      </c>
      <c r="I8" s="10">
        <v>28195.119999999999</v>
      </c>
      <c r="K8" s="22"/>
    </row>
    <row r="9" spans="2:11" x14ac:dyDescent="0.25">
      <c r="B9" s="8">
        <v>45505</v>
      </c>
      <c r="C9" s="9"/>
      <c r="D9" s="6">
        <v>5481</v>
      </c>
      <c r="E9" s="6"/>
      <c r="F9" s="6"/>
      <c r="G9" s="6"/>
      <c r="H9" s="16"/>
      <c r="I9" s="10">
        <v>5481</v>
      </c>
    </row>
    <row r="10" spans="2:11" x14ac:dyDescent="0.25">
      <c r="B10" s="34">
        <v>45566</v>
      </c>
      <c r="C10" s="35"/>
      <c r="D10" s="36">
        <v>1569.75</v>
      </c>
      <c r="E10" s="36"/>
      <c r="F10" s="36"/>
      <c r="G10" s="36"/>
      <c r="H10" s="37"/>
      <c r="I10" s="38">
        <v>1569.75</v>
      </c>
    </row>
    <row r="11" spans="2:11" x14ac:dyDescent="0.25">
      <c r="B11" s="34">
        <v>45566</v>
      </c>
      <c r="C11" s="9">
        <v>3570</v>
      </c>
      <c r="D11" s="6"/>
      <c r="E11" s="6"/>
      <c r="F11" s="6"/>
      <c r="G11" s="6">
        <v>4803.75</v>
      </c>
      <c r="H11" s="16">
        <v>3491.25</v>
      </c>
      <c r="I11" s="10">
        <v>11865</v>
      </c>
    </row>
    <row r="12" spans="2:11" x14ac:dyDescent="0.25">
      <c r="B12" s="8">
        <v>45530</v>
      </c>
      <c r="C12" s="9">
        <f>6862.5*1.05</f>
        <v>7205.625</v>
      </c>
      <c r="D12" s="6">
        <f>(3325+1225)*1.05</f>
        <v>4777.5</v>
      </c>
      <c r="E12" s="6"/>
      <c r="F12" s="6"/>
      <c r="G12" s="6">
        <f>12650*1.05</f>
        <v>13282.5</v>
      </c>
      <c r="H12" s="16"/>
      <c r="I12" s="10">
        <v>25265.625</v>
      </c>
    </row>
    <row r="13" spans="2:11" x14ac:dyDescent="0.25">
      <c r="B13" s="8">
        <v>45532</v>
      </c>
      <c r="C13" s="9"/>
      <c r="D13" s="6">
        <v>5147.62</v>
      </c>
      <c r="E13" s="6"/>
      <c r="F13" s="6"/>
      <c r="G13" s="6"/>
      <c r="H13" s="16"/>
      <c r="I13" s="10">
        <v>5147.62</v>
      </c>
    </row>
    <row r="14" spans="2:11" x14ac:dyDescent="0.25">
      <c r="B14" s="8">
        <v>45596</v>
      </c>
      <c r="C14" s="9">
        <f>6155*1.05</f>
        <v>6462.75</v>
      </c>
      <c r="D14" s="6">
        <f>2325*1.05</f>
        <v>2441.25</v>
      </c>
      <c r="E14" s="6"/>
      <c r="F14" s="6"/>
      <c r="G14" s="6">
        <f>15350*1.05</f>
        <v>16117.5</v>
      </c>
      <c r="H14" s="16"/>
      <c r="I14" s="10">
        <v>25021.5</v>
      </c>
    </row>
    <row r="15" spans="2:11" x14ac:dyDescent="0.25">
      <c r="B15" s="8">
        <v>45596</v>
      </c>
      <c r="C15" s="9"/>
      <c r="D15" s="6">
        <v>3940.1</v>
      </c>
      <c r="E15" s="6"/>
      <c r="F15" s="6"/>
      <c r="G15" s="6"/>
      <c r="H15" s="16"/>
      <c r="I15" s="10">
        <v>3940.1</v>
      </c>
    </row>
    <row r="16" spans="2:11" x14ac:dyDescent="0.25">
      <c r="B16" s="8">
        <v>45625</v>
      </c>
      <c r="C16" s="9"/>
      <c r="D16" s="6">
        <f>9840*1.05</f>
        <v>10332</v>
      </c>
      <c r="E16" s="6"/>
      <c r="F16" s="11"/>
      <c r="G16" s="6">
        <f>22000*1.05</f>
        <v>23100</v>
      </c>
      <c r="H16" s="16"/>
      <c r="I16" s="10">
        <v>33432</v>
      </c>
    </row>
    <row r="17" spans="1:15" x14ac:dyDescent="0.25">
      <c r="B17" s="8">
        <v>45625</v>
      </c>
      <c r="C17" s="9"/>
      <c r="D17" s="6">
        <f>3791.81</f>
        <v>3791.81</v>
      </c>
      <c r="E17" s="6"/>
      <c r="F17" s="6"/>
      <c r="G17" s="6"/>
      <c r="H17" s="16"/>
      <c r="I17" s="10">
        <v>3791.81</v>
      </c>
    </row>
    <row r="18" spans="1:15" x14ac:dyDescent="0.25">
      <c r="B18" s="8">
        <v>45646</v>
      </c>
      <c r="C18" s="9"/>
      <c r="D18" s="6">
        <f>1632.5*1.05</f>
        <v>1714.125</v>
      </c>
      <c r="E18" s="6"/>
      <c r="F18" s="11"/>
      <c r="G18" s="6">
        <f>16122.5*1.05</f>
        <v>16928.625</v>
      </c>
      <c r="H18" s="16"/>
      <c r="I18" s="10">
        <v>18642.75</v>
      </c>
    </row>
    <row r="19" spans="1:15" x14ac:dyDescent="0.25">
      <c r="B19" s="8">
        <v>45646</v>
      </c>
      <c r="C19" s="9"/>
      <c r="D19" s="6">
        <v>2866.5</v>
      </c>
      <c r="E19" s="6"/>
      <c r="F19" s="6"/>
      <c r="G19" s="6"/>
      <c r="H19" s="16"/>
      <c r="I19" s="10">
        <v>2866.5</v>
      </c>
    </row>
    <row r="20" spans="1:15" x14ac:dyDescent="0.25">
      <c r="B20" s="8">
        <v>45688</v>
      </c>
      <c r="C20" s="9">
        <f>2810.7*1.05</f>
        <v>2951.2350000000001</v>
      </c>
      <c r="D20" s="6">
        <f>12153.05*1.05</f>
        <v>12760.702499999999</v>
      </c>
      <c r="E20" s="6"/>
      <c r="F20" s="6"/>
      <c r="G20" s="6"/>
      <c r="H20" s="16"/>
      <c r="I20" s="10">
        <v>15711.9375</v>
      </c>
    </row>
    <row r="21" spans="1:15" x14ac:dyDescent="0.25">
      <c r="B21" s="8">
        <v>45688</v>
      </c>
      <c r="C21" s="9"/>
      <c r="D21" s="6">
        <f>3813.75*1.05</f>
        <v>4004.4375</v>
      </c>
      <c r="E21" s="6"/>
      <c r="F21" s="11"/>
      <c r="G21" s="6"/>
      <c r="H21" s="16"/>
      <c r="I21" s="10">
        <v>4004.44</v>
      </c>
    </row>
    <row r="22" spans="1:15" x14ac:dyDescent="0.25">
      <c r="B22" s="8">
        <v>45688</v>
      </c>
      <c r="C22" s="9"/>
      <c r="D22" s="6">
        <v>1722</v>
      </c>
      <c r="E22" s="6"/>
      <c r="F22" s="6"/>
      <c r="G22" s="6"/>
      <c r="H22" s="16"/>
      <c r="I22" s="10">
        <v>1722</v>
      </c>
      <c r="M22" s="21"/>
      <c r="O22" s="20"/>
    </row>
    <row r="23" spans="1:15" x14ac:dyDescent="0.25">
      <c r="B23" s="8">
        <v>45715</v>
      </c>
      <c r="C23" s="9"/>
      <c r="D23" s="6">
        <f>7456.25*1.05</f>
        <v>7829.0625</v>
      </c>
      <c r="E23" s="6"/>
      <c r="F23" s="6"/>
      <c r="G23" s="6">
        <f>(1072.94+7972.5)*1.05</f>
        <v>9497.7120000000014</v>
      </c>
      <c r="H23" s="16"/>
      <c r="I23" s="10">
        <f>SUM(C23:G23)</f>
        <v>17326.7745</v>
      </c>
      <c r="M23" s="21"/>
      <c r="O23" s="21"/>
    </row>
    <row r="24" spans="1:15" x14ac:dyDescent="0.25">
      <c r="B24" s="8">
        <v>45747</v>
      </c>
      <c r="C24" s="9"/>
      <c r="D24" s="6"/>
      <c r="E24" s="6"/>
      <c r="F24" s="6"/>
      <c r="G24" s="6">
        <v>14735.41</v>
      </c>
      <c r="H24" s="16"/>
      <c r="I24" s="10">
        <v>14735.41</v>
      </c>
      <c r="M24" s="21"/>
      <c r="O24" s="21"/>
    </row>
    <row r="25" spans="1:15" x14ac:dyDescent="0.25">
      <c r="B25" s="8">
        <v>45747</v>
      </c>
      <c r="C25" s="17"/>
      <c r="D25" s="9">
        <v>2580</v>
      </c>
      <c r="E25" s="6"/>
      <c r="F25" s="6"/>
      <c r="G25" s="6"/>
      <c r="H25" s="16"/>
      <c r="I25" s="10">
        <v>2580</v>
      </c>
    </row>
    <row r="26" spans="1:15" x14ac:dyDescent="0.25">
      <c r="B26" s="8">
        <v>45807</v>
      </c>
      <c r="C26" s="9"/>
      <c r="D26" s="9"/>
      <c r="E26" s="9"/>
      <c r="F26" s="9"/>
      <c r="G26" s="9">
        <v>4849.6899999999996</v>
      </c>
      <c r="H26" s="12"/>
      <c r="I26" s="10">
        <v>4849.75</v>
      </c>
    </row>
    <row r="27" spans="1:15" x14ac:dyDescent="0.25">
      <c r="B27" s="15">
        <v>45777</v>
      </c>
      <c r="C27" s="13"/>
      <c r="D27" s="13">
        <v>2323.13</v>
      </c>
      <c r="E27" s="13"/>
      <c r="F27" s="13"/>
      <c r="G27" s="13"/>
      <c r="H27" s="11"/>
      <c r="I27" s="14">
        <v>2323</v>
      </c>
    </row>
    <row r="28" spans="1:15" x14ac:dyDescent="0.25">
      <c r="B28" s="8">
        <v>45807</v>
      </c>
      <c r="C28" s="9"/>
      <c r="D28" s="6"/>
      <c r="E28" s="6"/>
      <c r="F28" s="6"/>
      <c r="G28" s="6">
        <v>8596.8799999999992</v>
      </c>
      <c r="H28" s="16"/>
      <c r="I28" s="10">
        <f>G28</f>
        <v>8596.8799999999992</v>
      </c>
    </row>
    <row r="29" spans="1:15" x14ac:dyDescent="0.25">
      <c r="B29" s="8">
        <v>45807</v>
      </c>
      <c r="C29" s="18"/>
      <c r="D29" s="6">
        <v>1071</v>
      </c>
      <c r="E29" s="6"/>
      <c r="F29" s="6"/>
      <c r="G29" s="6"/>
      <c r="H29" s="7"/>
      <c r="I29" s="10">
        <v>1071</v>
      </c>
    </row>
    <row r="30" spans="1:15" ht="15.75" thickBot="1" x14ac:dyDescent="0.3">
      <c r="B30" s="19">
        <v>45838</v>
      </c>
      <c r="C30" s="13"/>
      <c r="D30" s="13"/>
      <c r="E30" s="13"/>
      <c r="F30" s="13"/>
      <c r="G30" s="13">
        <v>6887.49</v>
      </c>
      <c r="H30" s="11"/>
      <c r="I30" s="14">
        <f>G30</f>
        <v>6887.49</v>
      </c>
    </row>
    <row r="31" spans="1:15" ht="15.75" thickBot="1" x14ac:dyDescent="0.3">
      <c r="A31" s="23"/>
      <c r="B31" s="24" t="s">
        <v>7</v>
      </c>
      <c r="C31" s="25">
        <f t="shared" ref="C31:I31" si="0">SUM(C3:C30)</f>
        <v>75000.009999999995</v>
      </c>
      <c r="D31" s="26">
        <f t="shared" si="0"/>
        <v>90162.887500000012</v>
      </c>
      <c r="E31" s="26">
        <f t="shared" si="0"/>
        <v>14591.4</v>
      </c>
      <c r="F31" s="26">
        <f t="shared" si="0"/>
        <v>0</v>
      </c>
      <c r="G31" s="26">
        <f t="shared" si="0"/>
        <v>143164.177</v>
      </c>
      <c r="H31" s="26">
        <f t="shared" si="0"/>
        <v>39431.770000000004</v>
      </c>
      <c r="I31" s="26">
        <f t="shared" si="0"/>
        <v>362350.17699999997</v>
      </c>
    </row>
    <row r="32" spans="1:15" x14ac:dyDescent="0.25">
      <c r="B32" s="8">
        <v>45807</v>
      </c>
      <c r="C32" s="9"/>
      <c r="D32" s="6">
        <v>8867.25</v>
      </c>
      <c r="E32" s="6"/>
      <c r="F32" s="6"/>
      <c r="G32" s="6"/>
      <c r="H32" s="16"/>
      <c r="I32" s="10">
        <v>8867.25</v>
      </c>
    </row>
    <row r="33" spans="2:9" x14ac:dyDescent="0.25">
      <c r="B33" s="8">
        <v>45807</v>
      </c>
      <c r="C33" s="18"/>
      <c r="D33" s="6">
        <v>3270.75</v>
      </c>
      <c r="E33" s="6"/>
      <c r="F33" s="6"/>
      <c r="G33" s="6"/>
      <c r="H33" s="7"/>
      <c r="I33" s="10">
        <v>3270.75</v>
      </c>
    </row>
    <row r="34" spans="2:9" ht="15.75" thickBot="1" x14ac:dyDescent="0.3">
      <c r="B34" s="15">
        <v>45838</v>
      </c>
      <c r="C34" s="13"/>
      <c r="D34" s="13">
        <v>2530.5</v>
      </c>
      <c r="E34" s="13"/>
      <c r="F34" s="13"/>
      <c r="G34" s="13"/>
      <c r="H34" s="11"/>
      <c r="I34" s="14">
        <v>2530.5</v>
      </c>
    </row>
    <row r="35" spans="2:9" ht="15.75" thickBot="1" x14ac:dyDescent="0.3">
      <c r="B35" s="24" t="s">
        <v>8</v>
      </c>
      <c r="C35" s="27"/>
      <c r="D35" s="28">
        <f>SUM(D31:D34)</f>
        <v>104831.38750000001</v>
      </c>
      <c r="E35" s="27"/>
      <c r="F35" s="27"/>
      <c r="G35" s="27"/>
      <c r="H35" s="27"/>
      <c r="I35" s="26">
        <f>SUM(I31:I34)</f>
        <v>377018.67699999997</v>
      </c>
    </row>
    <row r="37" spans="2:9" x14ac:dyDescent="0.25">
      <c r="B37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abby</dc:creator>
  <cp:lastModifiedBy>Denise Thomas</cp:lastModifiedBy>
  <dcterms:created xsi:type="dcterms:W3CDTF">2024-11-11T03:09:13Z</dcterms:created>
  <dcterms:modified xsi:type="dcterms:W3CDTF">2026-01-22T18:20:53Z</dcterms:modified>
</cp:coreProperties>
</file>