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filterPrivacy="1" codeName="ThisWorkbook" defaultThemeVersion="166925"/>
  <xr:revisionPtr revIDLastSave="0" documentId="13_ncr:1_{0860A4DA-7ED7-419B-B8D3-D47CDE80BD3B}" xr6:coauthVersionLast="47" xr6:coauthVersionMax="47" xr10:uidLastSave="{00000000-0000-0000-0000-000000000000}"/>
  <bookViews>
    <workbookView xWindow="-110" yWindow="-110" windowWidth="19420" windowHeight="11500" tabRatio="635" firstSheet="3" activeTab="3" xr2:uid="{B7CBE48F-2FE0-4513-A736-D6D6222D93C4}"/>
  </bookViews>
  <sheets>
    <sheet name="Introduction" sheetId="1" r:id="rId1"/>
    <sheet name="Sector impacts" sheetId="64" r:id="rId2"/>
    <sheet name="Graphs for advice" sheetId="63" r:id="rId3"/>
    <sheet name="Overview" sheetId="61" r:id="rId4"/>
    <sheet name="S1" sheetId="29" r:id="rId5"/>
    <sheet name="S1G" sheetId="60" r:id="rId6"/>
    <sheet name="S2" sheetId="30" r:id="rId7"/>
    <sheet name="S2G" sheetId="59" r:id="rId8"/>
    <sheet name="S3" sheetId="39" r:id="rId9"/>
    <sheet name="S3G" sheetId="58" r:id="rId10"/>
    <sheet name="S4" sheetId="50" r:id="rId11"/>
    <sheet name="S4G" sheetId="57" r:id="rId12"/>
    <sheet name="S5" sheetId="49" r:id="rId13"/>
    <sheet name="S5G" sheetId="56" r:id="rId14"/>
    <sheet name="S6" sheetId="48" r:id="rId15"/>
    <sheet name="S6G" sheetId="55" r:id="rId16"/>
    <sheet name="S7" sheetId="47" r:id="rId17"/>
    <sheet name="S7G" sheetId="54" r:id="rId18"/>
    <sheet name="S8" sheetId="46" r:id="rId19"/>
    <sheet name="S8G" sheetId="53" r:id="rId20"/>
    <sheet name="S9" sheetId="45" r:id="rId21"/>
    <sheet name="S9G" sheetId="52" r:id="rId22"/>
    <sheet name="S10" sheetId="44" r:id="rId23"/>
    <sheet name="S10G" sheetId="51" r:id="rId24"/>
    <sheet name="Forth Pathway 2" sheetId="25" r:id="rId25"/>
    <sheet name="Forth Pathway 2 GHG" sheetId="26" r:id="rId26"/>
    <sheet name="WOM" sheetId="9" r:id="rId27"/>
    <sheet name="WOM GHG" sheetId="23" r:id="rId28"/>
    <sheet name="WEM 2" sheetId="2" r:id="rId29"/>
    <sheet name="WEM 2 GHG" sheetId="8" r:id="rId30"/>
    <sheet name="HH types" sheetId="5" r:id="rId31"/>
  </sheets>
  <definedNames>
    <definedName name="ddpicklist">'S1'!$A$18:$A$89</definedName>
    <definedName name="dpicklist">#REF!</definedName>
    <definedName name="lookupreg">'S1'!$A$93:$A$108</definedName>
    <definedName name="picklist">'S1'!$AE$3:$AE$14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5" i="63" l="1"/>
  <c r="E85" i="63"/>
  <c r="F85" i="63"/>
  <c r="G85" i="63"/>
  <c r="H85" i="63"/>
  <c r="I85" i="63"/>
  <c r="J85" i="63"/>
  <c r="K85" i="63"/>
  <c r="L85" i="63"/>
  <c r="M85" i="63"/>
  <c r="N85" i="63"/>
  <c r="O85" i="63"/>
  <c r="P85" i="63"/>
  <c r="Q85" i="63"/>
  <c r="R85" i="63"/>
  <c r="S85" i="63"/>
  <c r="T85" i="63"/>
  <c r="U85" i="63"/>
  <c r="V85" i="63"/>
  <c r="W85" i="63"/>
  <c r="X85" i="63"/>
  <c r="Y85" i="63"/>
  <c r="Z85" i="63"/>
  <c r="AA85" i="63"/>
  <c r="AB85" i="63"/>
  <c r="AC85" i="63"/>
  <c r="AD85" i="63"/>
  <c r="AE85" i="63"/>
  <c r="C85" i="63"/>
  <c r="AJ117" i="61"/>
  <c r="A95" i="61"/>
  <c r="D96" i="63"/>
  <c r="E96" i="63"/>
  <c r="F96" i="63"/>
  <c r="G96" i="63"/>
  <c r="H96" i="63"/>
  <c r="I96" i="63"/>
  <c r="J96" i="63"/>
  <c r="K96" i="63"/>
  <c r="L96" i="63"/>
  <c r="M96" i="63"/>
  <c r="N96" i="63"/>
  <c r="O96" i="63"/>
  <c r="P96" i="63"/>
  <c r="Q96" i="63"/>
  <c r="R96" i="63"/>
  <c r="S96" i="63"/>
  <c r="T96" i="63"/>
  <c r="U96" i="63"/>
  <c r="V96" i="63"/>
  <c r="W96" i="63"/>
  <c r="X96" i="63"/>
  <c r="Y96" i="63"/>
  <c r="Z96" i="63"/>
  <c r="AA96" i="63"/>
  <c r="AB96" i="63"/>
  <c r="AC96" i="63"/>
  <c r="AD96" i="63"/>
  <c r="AE96" i="63"/>
  <c r="C96" i="63"/>
  <c r="D95" i="63"/>
  <c r="E95" i="63"/>
  <c r="F95" i="63"/>
  <c r="G95" i="63"/>
  <c r="H95" i="63"/>
  <c r="I95" i="63"/>
  <c r="J95" i="63"/>
  <c r="K95" i="63"/>
  <c r="L95" i="63"/>
  <c r="M95" i="63"/>
  <c r="N95" i="63"/>
  <c r="O95" i="63"/>
  <c r="P95" i="63"/>
  <c r="Q95" i="63"/>
  <c r="R95" i="63"/>
  <c r="S95" i="63"/>
  <c r="T95" i="63"/>
  <c r="U95" i="63"/>
  <c r="V95" i="63"/>
  <c r="W95" i="63"/>
  <c r="X95" i="63"/>
  <c r="Y95" i="63"/>
  <c r="Z95" i="63"/>
  <c r="AA95" i="63"/>
  <c r="AB95" i="63"/>
  <c r="AC95" i="63"/>
  <c r="AD95" i="63"/>
  <c r="AE95" i="63"/>
  <c r="C95" i="63"/>
  <c r="D93" i="63"/>
  <c r="E93" i="63"/>
  <c r="F93" i="63"/>
  <c r="G93" i="63"/>
  <c r="H93" i="63"/>
  <c r="I93" i="63"/>
  <c r="J93" i="63"/>
  <c r="K93" i="63"/>
  <c r="L93" i="63"/>
  <c r="M93" i="63"/>
  <c r="N93" i="63"/>
  <c r="O93" i="63"/>
  <c r="P93" i="63"/>
  <c r="Q93" i="63"/>
  <c r="R93" i="63"/>
  <c r="S93" i="63"/>
  <c r="T93" i="63"/>
  <c r="U93" i="63"/>
  <c r="V93" i="63"/>
  <c r="W93" i="63"/>
  <c r="X93" i="63"/>
  <c r="Y93" i="63"/>
  <c r="Z93" i="63"/>
  <c r="AA93" i="63"/>
  <c r="AB93" i="63"/>
  <c r="AC93" i="63"/>
  <c r="AD93" i="63"/>
  <c r="AE93" i="63"/>
  <c r="D94" i="63"/>
  <c r="E94" i="63"/>
  <c r="F94" i="63"/>
  <c r="G94" i="63"/>
  <c r="H94" i="63"/>
  <c r="I94" i="63"/>
  <c r="J94" i="63"/>
  <c r="K94" i="63"/>
  <c r="L94" i="63"/>
  <c r="M94" i="63"/>
  <c r="N94" i="63"/>
  <c r="O94" i="63"/>
  <c r="P94" i="63"/>
  <c r="Q94" i="63"/>
  <c r="R94" i="63"/>
  <c r="S94" i="63"/>
  <c r="T94" i="63"/>
  <c r="U94" i="63"/>
  <c r="V94" i="63"/>
  <c r="W94" i="63"/>
  <c r="X94" i="63"/>
  <c r="Y94" i="63"/>
  <c r="Z94" i="63"/>
  <c r="AA94" i="63"/>
  <c r="AB94" i="63"/>
  <c r="AC94" i="63"/>
  <c r="AD94" i="63"/>
  <c r="AE94" i="63"/>
  <c r="C94" i="63"/>
  <c r="C93" i="63"/>
  <c r="C86" i="63"/>
  <c r="D86" i="63"/>
  <c r="E86" i="63"/>
  <c r="F86" i="63"/>
  <c r="G86" i="63"/>
  <c r="H86" i="63"/>
  <c r="I86" i="63"/>
  <c r="J86" i="63"/>
  <c r="K86" i="63"/>
  <c r="L86" i="63"/>
  <c r="M86" i="63"/>
  <c r="N86" i="63"/>
  <c r="O86" i="63"/>
  <c r="P86" i="63"/>
  <c r="Q86" i="63"/>
  <c r="R86" i="63"/>
  <c r="S86" i="63"/>
  <c r="T86" i="63"/>
  <c r="U86" i="63"/>
  <c r="V86" i="63"/>
  <c r="W86" i="63"/>
  <c r="X86" i="63"/>
  <c r="Y86" i="63"/>
  <c r="Z86" i="63"/>
  <c r="AA86" i="63"/>
  <c r="AB86" i="63"/>
  <c r="AC86" i="63"/>
  <c r="AD86" i="63"/>
  <c r="AE86" i="63"/>
  <c r="Z96" i="61" l="1"/>
  <c r="Y97" i="61"/>
  <c r="Z97" i="61"/>
  <c r="Y98" i="61"/>
  <c r="Z98" i="61"/>
  <c r="Y99" i="61"/>
  <c r="Z99" i="61"/>
  <c r="Y100" i="61"/>
  <c r="Z100" i="61"/>
  <c r="Y101" i="61"/>
  <c r="Z101" i="61"/>
  <c r="Y102" i="61"/>
  <c r="Z102" i="61"/>
  <c r="Y103" i="61"/>
  <c r="Z103" i="61"/>
  <c r="Y104" i="61"/>
  <c r="Z104" i="61"/>
  <c r="Y105" i="61"/>
  <c r="Z105" i="61"/>
  <c r="Y106" i="61"/>
  <c r="Z106" i="61"/>
  <c r="Y107" i="61"/>
  <c r="Z107" i="61"/>
  <c r="Y108" i="61"/>
  <c r="Z108" i="61"/>
  <c r="Y109" i="61"/>
  <c r="Z109" i="61"/>
  <c r="Y110" i="61"/>
  <c r="Z110" i="61"/>
  <c r="Y111" i="61"/>
  <c r="Z111" i="61"/>
  <c r="N97" i="61"/>
  <c r="N98" i="61"/>
  <c r="N99" i="61"/>
  <c r="N100" i="61"/>
  <c r="N101" i="61"/>
  <c r="N102" i="61"/>
  <c r="N103" i="61"/>
  <c r="N104" i="61"/>
  <c r="N105" i="61"/>
  <c r="N106" i="61"/>
  <c r="N107" i="61"/>
  <c r="N108" i="61"/>
  <c r="N109" i="61"/>
  <c r="N110" i="61"/>
  <c r="N111" i="61"/>
  <c r="N96" i="61"/>
  <c r="AF112" i="29" l="1"/>
  <c r="AF111" i="29"/>
  <c r="AF113" i="47"/>
  <c r="AF112" i="47"/>
  <c r="AF113" i="45"/>
  <c r="AF112" i="45"/>
  <c r="AE140" i="29"/>
  <c r="AE138" i="29"/>
  <c r="AE136" i="29"/>
  <c r="AE134" i="29"/>
  <c r="AE132" i="29"/>
  <c r="AE130" i="29"/>
  <c r="AE128" i="29"/>
  <c r="AE126" i="29"/>
  <c r="AE124" i="29"/>
  <c r="AE122" i="29"/>
  <c r="AE120" i="29"/>
  <c r="AE118" i="29"/>
  <c r="AE116" i="29"/>
  <c r="AE114" i="29"/>
  <c r="AE112" i="29"/>
  <c r="AE141" i="45"/>
  <c r="AE139" i="45"/>
  <c r="AE137" i="45"/>
  <c r="AE135" i="45"/>
  <c r="AE133" i="45"/>
  <c r="AE131" i="45"/>
  <c r="AE129" i="45"/>
  <c r="AE127" i="45"/>
  <c r="AE125" i="45"/>
  <c r="AE123" i="45"/>
  <c r="AE121" i="45"/>
  <c r="AE119" i="45"/>
  <c r="AE117" i="45"/>
  <c r="AE115" i="45"/>
  <c r="AE113" i="45"/>
  <c r="AE141" i="47"/>
  <c r="AE139" i="47"/>
  <c r="AE137" i="47"/>
  <c r="AE135" i="47"/>
  <c r="AE133" i="47"/>
  <c r="AE131" i="47"/>
  <c r="AE129" i="47"/>
  <c r="AE127" i="47"/>
  <c r="AE125" i="47"/>
  <c r="AE123" i="47"/>
  <c r="AE121" i="47"/>
  <c r="AE119" i="47"/>
  <c r="AE117" i="47"/>
  <c r="AE115" i="47"/>
  <c r="AE113" i="47"/>
  <c r="B6" i="64" l="1" a="1"/>
  <c r="B6" i="64" s="1"/>
  <c r="L13" i="64" l="1"/>
  <c r="M12" i="64"/>
  <c r="N7" i="64"/>
  <c r="K12" i="64"/>
  <c r="N6" i="64"/>
  <c r="N13" i="64"/>
  <c r="K9" i="64"/>
  <c r="M6" i="64"/>
  <c r="K6" i="64"/>
  <c r="K8" i="64"/>
  <c r="M8" i="64"/>
  <c r="L9" i="64"/>
  <c r="L7" i="64"/>
  <c r="K13" i="64"/>
  <c r="K10" i="64"/>
  <c r="M10" i="64"/>
  <c r="L11" i="64"/>
  <c r="N11" i="64"/>
  <c r="N9" i="64"/>
  <c r="K7" i="64"/>
  <c r="K11" i="64"/>
  <c r="U11" i="64" s="1"/>
  <c r="L8" i="64"/>
  <c r="S8" i="64" s="1"/>
  <c r="N8" i="64"/>
  <c r="U8" i="64" s="1"/>
  <c r="M9" i="64"/>
  <c r="M7" i="64"/>
  <c r="T7" i="64" s="1"/>
  <c r="N10" i="64"/>
  <c r="M11" i="64"/>
  <c r="L12" i="64"/>
  <c r="S12" i="64" s="1"/>
  <c r="L10" i="64"/>
  <c r="L6" i="64"/>
  <c r="N12" i="64"/>
  <c r="U12" i="64" s="1"/>
  <c r="M13" i="64"/>
  <c r="T12" i="64"/>
  <c r="S7" i="64" l="1"/>
  <c r="T13" i="64"/>
  <c r="T11" i="64"/>
  <c r="U6" i="64"/>
  <c r="S13" i="64"/>
  <c r="S9" i="64"/>
  <c r="S11" i="64"/>
  <c r="T9" i="64"/>
  <c r="T6" i="64"/>
  <c r="S10" i="64"/>
  <c r="O10" i="64"/>
  <c r="S6" i="64"/>
  <c r="O6" i="64"/>
  <c r="U9" i="64"/>
  <c r="T8" i="64"/>
  <c r="T10" i="64"/>
  <c r="U7" i="64"/>
  <c r="U10" i="64"/>
  <c r="U13" i="64"/>
  <c r="D61" i="63"/>
  <c r="E61" i="63"/>
  <c r="F63" i="63"/>
  <c r="C62" i="63"/>
  <c r="D51" i="63"/>
  <c r="D53" i="63" s="1"/>
  <c r="E51" i="63"/>
  <c r="E53" i="63" s="1"/>
  <c r="F51" i="63"/>
  <c r="F55" i="63" s="1"/>
  <c r="C51" i="63"/>
  <c r="C55" i="63" s="1"/>
  <c r="D17" i="63"/>
  <c r="E17" i="63"/>
  <c r="F17" i="63"/>
  <c r="G17" i="63"/>
  <c r="H17" i="63"/>
  <c r="I17" i="63"/>
  <c r="J17" i="63"/>
  <c r="K17" i="63"/>
  <c r="L17" i="63"/>
  <c r="M17" i="63"/>
  <c r="N17" i="63"/>
  <c r="O17" i="63"/>
  <c r="P17" i="63"/>
  <c r="Q17" i="63"/>
  <c r="R17" i="63"/>
  <c r="S17" i="63"/>
  <c r="T17" i="63"/>
  <c r="U17" i="63"/>
  <c r="V17" i="63"/>
  <c r="W17" i="63"/>
  <c r="X17" i="63"/>
  <c r="Y17" i="63"/>
  <c r="Z17" i="63"/>
  <c r="AA17" i="63"/>
  <c r="AB17" i="63"/>
  <c r="AC17" i="63"/>
  <c r="AD17" i="63"/>
  <c r="AE17" i="63"/>
  <c r="C17" i="63"/>
  <c r="D6" i="63"/>
  <c r="E6" i="63"/>
  <c r="F6" i="63"/>
  <c r="D7" i="63"/>
  <c r="E7" i="63"/>
  <c r="F7" i="63"/>
  <c r="D8" i="63"/>
  <c r="E8" i="63"/>
  <c r="F8" i="63"/>
  <c r="D9" i="63"/>
  <c r="E9" i="63"/>
  <c r="F9" i="63"/>
  <c r="C9" i="63"/>
  <c r="C8" i="63"/>
  <c r="C7" i="63"/>
  <c r="C6" i="63"/>
  <c r="D5" i="63"/>
  <c r="E5" i="63"/>
  <c r="F5" i="63"/>
  <c r="C5" i="63"/>
  <c r="D13" i="63" l="1"/>
  <c r="C18" i="63"/>
  <c r="C19" i="63"/>
  <c r="C20" i="63"/>
  <c r="C21" i="63"/>
  <c r="P19" i="63"/>
  <c r="P21" i="63"/>
  <c r="P18" i="63"/>
  <c r="P20" i="63"/>
  <c r="AE19" i="63"/>
  <c r="AE21" i="63"/>
  <c r="AE18" i="63"/>
  <c r="AE20" i="63"/>
  <c r="W19" i="63"/>
  <c r="W21" i="63"/>
  <c r="W18" i="63"/>
  <c r="W20" i="63"/>
  <c r="O19" i="63"/>
  <c r="O21" i="63"/>
  <c r="O18" i="63"/>
  <c r="O20" i="63"/>
  <c r="G18" i="63"/>
  <c r="G19" i="63"/>
  <c r="G21" i="63"/>
  <c r="G20" i="63"/>
  <c r="AD19" i="63"/>
  <c r="AD21" i="63"/>
  <c r="AD18" i="63"/>
  <c r="AD20" i="63"/>
  <c r="V19" i="63"/>
  <c r="V21" i="63"/>
  <c r="V18" i="63"/>
  <c r="V20" i="63"/>
  <c r="N19" i="63"/>
  <c r="N21" i="63"/>
  <c r="N18" i="63"/>
  <c r="N20" i="63"/>
  <c r="F18" i="63"/>
  <c r="F19" i="63"/>
  <c r="F21" i="63"/>
  <c r="F20" i="63"/>
  <c r="AC18" i="63"/>
  <c r="AC20" i="63"/>
  <c r="AC21" i="63"/>
  <c r="AC19" i="63"/>
  <c r="U18" i="63"/>
  <c r="U20" i="63"/>
  <c r="U21" i="63"/>
  <c r="U19" i="63"/>
  <c r="M18" i="63"/>
  <c r="M20" i="63"/>
  <c r="M19" i="63"/>
  <c r="M21" i="63"/>
  <c r="E18" i="63"/>
  <c r="E20" i="63"/>
  <c r="E21" i="63"/>
  <c r="E19" i="63"/>
  <c r="X19" i="63"/>
  <c r="X21" i="63"/>
  <c r="X18" i="63"/>
  <c r="X20" i="63"/>
  <c r="H19" i="63"/>
  <c r="H21" i="63"/>
  <c r="H18" i="63"/>
  <c r="H20" i="63"/>
  <c r="AB20" i="63"/>
  <c r="AB18" i="63"/>
  <c r="AB21" i="63"/>
  <c r="AB19" i="63"/>
  <c r="D18" i="63"/>
  <c r="D20" i="63"/>
  <c r="D21" i="63"/>
  <c r="D19" i="63"/>
  <c r="T18" i="63"/>
  <c r="T20" i="63"/>
  <c r="T19" i="63"/>
  <c r="T21" i="63"/>
  <c r="L18" i="63"/>
  <c r="L20" i="63"/>
  <c r="L21" i="63"/>
  <c r="L19" i="63"/>
  <c r="AA18" i="63"/>
  <c r="AA20" i="63"/>
  <c r="AA19" i="63"/>
  <c r="AA21" i="63"/>
  <c r="S18" i="63"/>
  <c r="S20" i="63"/>
  <c r="S19" i="63"/>
  <c r="S21" i="63"/>
  <c r="K18" i="63"/>
  <c r="K20" i="63"/>
  <c r="K19" i="63"/>
  <c r="K21" i="63"/>
  <c r="E13" i="63"/>
  <c r="Z18" i="63"/>
  <c r="Z20" i="63"/>
  <c r="Z19" i="63"/>
  <c r="Z21" i="63"/>
  <c r="R18" i="63"/>
  <c r="R20" i="63"/>
  <c r="R19" i="63"/>
  <c r="R21" i="63"/>
  <c r="J18" i="63"/>
  <c r="J20" i="63"/>
  <c r="J19" i="63"/>
  <c r="J21" i="63"/>
  <c r="Y19" i="63"/>
  <c r="Y21" i="63"/>
  <c r="Y20" i="63"/>
  <c r="Y18" i="63"/>
  <c r="Q19" i="63"/>
  <c r="Q21" i="63"/>
  <c r="Q20" i="63"/>
  <c r="Q18" i="63"/>
  <c r="I19" i="63"/>
  <c r="I21" i="63"/>
  <c r="I18" i="63"/>
  <c r="I20" i="63"/>
  <c r="C13" i="63"/>
  <c r="C12" i="63"/>
  <c r="G9" i="63"/>
  <c r="E12" i="63"/>
  <c r="F12" i="63"/>
  <c r="D12" i="63"/>
  <c r="D54" i="63"/>
  <c r="F52" i="63"/>
  <c r="C63" i="63"/>
  <c r="E55" i="63"/>
  <c r="F14" i="63"/>
  <c r="C64" i="63"/>
  <c r="D55" i="63"/>
  <c r="E14" i="63"/>
  <c r="F11" i="63"/>
  <c r="E63" i="63"/>
  <c r="F54" i="63"/>
  <c r="D14" i="63"/>
  <c r="E11" i="63"/>
  <c r="D63" i="63"/>
  <c r="D11" i="63"/>
  <c r="C11" i="63"/>
  <c r="F13" i="63"/>
  <c r="C14" i="63"/>
  <c r="C61" i="63"/>
  <c r="G8" i="63"/>
  <c r="C52" i="63"/>
  <c r="D62" i="63"/>
  <c r="F61" i="63"/>
  <c r="F62" i="63"/>
  <c r="E62" i="63"/>
  <c r="F64" i="63"/>
  <c r="E64" i="63"/>
  <c r="D64" i="63"/>
  <c r="E52" i="63"/>
  <c r="D52" i="63"/>
  <c r="E54" i="63"/>
  <c r="C53" i="63"/>
  <c r="C54" i="63"/>
  <c r="F53" i="63"/>
  <c r="C118" i="61" l="1"/>
  <c r="P118" i="61" s="1"/>
  <c r="D118" i="61"/>
  <c r="E118" i="61"/>
  <c r="F118" i="61"/>
  <c r="G118" i="61"/>
  <c r="H118" i="61"/>
  <c r="I118" i="61"/>
  <c r="J118" i="61"/>
  <c r="V118" i="61" s="1"/>
  <c r="K118" i="61"/>
  <c r="W118" i="61" s="1"/>
  <c r="L118" i="61"/>
  <c r="M118" i="61"/>
  <c r="C119" i="61"/>
  <c r="D119" i="61"/>
  <c r="E119" i="61"/>
  <c r="F119" i="61"/>
  <c r="G119" i="61"/>
  <c r="H119" i="61"/>
  <c r="I119" i="61"/>
  <c r="J119" i="61"/>
  <c r="V119" i="61" s="1"/>
  <c r="K119" i="61"/>
  <c r="W119" i="61" s="1"/>
  <c r="L119" i="61"/>
  <c r="M119" i="61"/>
  <c r="C120" i="61"/>
  <c r="D120" i="61"/>
  <c r="E120" i="61"/>
  <c r="F120" i="61"/>
  <c r="G120" i="61"/>
  <c r="H120" i="61"/>
  <c r="I120" i="61"/>
  <c r="J120" i="61"/>
  <c r="K120" i="61"/>
  <c r="L120" i="61"/>
  <c r="M120" i="61"/>
  <c r="C121" i="61"/>
  <c r="D121" i="61"/>
  <c r="E121" i="61"/>
  <c r="F121" i="61"/>
  <c r="G121" i="61"/>
  <c r="S121" i="61" s="1"/>
  <c r="H121" i="61"/>
  <c r="I121" i="61"/>
  <c r="J121" i="61"/>
  <c r="V121" i="61" s="1"/>
  <c r="K121" i="61"/>
  <c r="L121" i="61"/>
  <c r="M121" i="61"/>
  <c r="C122" i="61"/>
  <c r="D122" i="61"/>
  <c r="E122" i="61"/>
  <c r="F122" i="61"/>
  <c r="G122" i="61"/>
  <c r="H122" i="61"/>
  <c r="I122" i="61"/>
  <c r="J122" i="61"/>
  <c r="K122" i="61"/>
  <c r="W122" i="61" s="1"/>
  <c r="L122" i="61"/>
  <c r="M122" i="61"/>
  <c r="C123" i="61"/>
  <c r="D123" i="61"/>
  <c r="E123" i="61"/>
  <c r="F123" i="61"/>
  <c r="G123" i="61"/>
  <c r="H123" i="61"/>
  <c r="I123" i="61"/>
  <c r="J123" i="61"/>
  <c r="K123" i="61"/>
  <c r="L123" i="61"/>
  <c r="M123" i="61"/>
  <c r="C124" i="61"/>
  <c r="D124" i="61"/>
  <c r="E124" i="61"/>
  <c r="F124" i="61"/>
  <c r="G124" i="61"/>
  <c r="H124" i="61"/>
  <c r="I124" i="61"/>
  <c r="J124" i="61"/>
  <c r="K124" i="61"/>
  <c r="L124" i="61"/>
  <c r="M124" i="61"/>
  <c r="C125" i="61"/>
  <c r="AA120" i="61" s="1"/>
  <c r="D125" i="61"/>
  <c r="E125" i="61"/>
  <c r="F125" i="61"/>
  <c r="G125" i="61"/>
  <c r="H125" i="61"/>
  <c r="I125" i="61"/>
  <c r="J125" i="61"/>
  <c r="K125" i="61"/>
  <c r="W125" i="61" s="1"/>
  <c r="L125" i="61"/>
  <c r="M125" i="61"/>
  <c r="C126" i="61"/>
  <c r="D126" i="61"/>
  <c r="E126" i="61"/>
  <c r="F126" i="61"/>
  <c r="G126" i="61"/>
  <c r="H126" i="61"/>
  <c r="I126" i="61"/>
  <c r="J126" i="61"/>
  <c r="K126" i="61"/>
  <c r="L126" i="61"/>
  <c r="M126" i="61"/>
  <c r="C127" i="61"/>
  <c r="D127" i="61"/>
  <c r="E127" i="61"/>
  <c r="F127" i="61"/>
  <c r="G127" i="61"/>
  <c r="H127" i="61"/>
  <c r="I127" i="61"/>
  <c r="J127" i="61"/>
  <c r="K127" i="61"/>
  <c r="W127" i="61" s="1"/>
  <c r="L127" i="61"/>
  <c r="M127" i="61"/>
  <c r="C128" i="61"/>
  <c r="D128" i="61"/>
  <c r="E128" i="61"/>
  <c r="F128" i="61"/>
  <c r="G128" i="61"/>
  <c r="H128" i="61"/>
  <c r="I128" i="61"/>
  <c r="J128" i="61"/>
  <c r="K128" i="61"/>
  <c r="L128" i="61"/>
  <c r="M128" i="61"/>
  <c r="C129" i="61"/>
  <c r="D129" i="61"/>
  <c r="E129" i="61"/>
  <c r="F129" i="61"/>
  <c r="G129" i="61"/>
  <c r="H129" i="61"/>
  <c r="I129" i="61"/>
  <c r="J129" i="61"/>
  <c r="K129" i="61"/>
  <c r="L129" i="61"/>
  <c r="X129" i="61" s="1"/>
  <c r="M129" i="61"/>
  <c r="C130" i="61"/>
  <c r="D130" i="61"/>
  <c r="E130" i="61"/>
  <c r="F130" i="61"/>
  <c r="G130" i="61"/>
  <c r="H130" i="61"/>
  <c r="I130" i="61"/>
  <c r="J130" i="61"/>
  <c r="K130" i="61"/>
  <c r="W130" i="61" s="1"/>
  <c r="L130" i="61"/>
  <c r="M130" i="61"/>
  <c r="C131" i="61"/>
  <c r="D131" i="61"/>
  <c r="E131" i="61"/>
  <c r="F131" i="61"/>
  <c r="G131" i="61"/>
  <c r="H131" i="61"/>
  <c r="I131" i="61"/>
  <c r="J131" i="61"/>
  <c r="K131" i="61"/>
  <c r="W131" i="61" s="1"/>
  <c r="L131" i="61"/>
  <c r="M131" i="61"/>
  <c r="C132" i="61"/>
  <c r="P132" i="61" s="1"/>
  <c r="D132" i="61"/>
  <c r="E132" i="61"/>
  <c r="F132" i="61"/>
  <c r="G132" i="61"/>
  <c r="H132" i="61"/>
  <c r="I132" i="61"/>
  <c r="J132" i="61"/>
  <c r="K132" i="61"/>
  <c r="L132" i="61"/>
  <c r="M132" i="61"/>
  <c r="C133" i="61"/>
  <c r="D133" i="61"/>
  <c r="E133" i="61"/>
  <c r="F133" i="61"/>
  <c r="G133" i="61"/>
  <c r="H133" i="61"/>
  <c r="I133" i="61"/>
  <c r="J133" i="61"/>
  <c r="K133" i="61"/>
  <c r="L133" i="61"/>
  <c r="M133" i="61"/>
  <c r="C134" i="61"/>
  <c r="D134" i="61"/>
  <c r="E134" i="61"/>
  <c r="F134" i="61"/>
  <c r="G134" i="61"/>
  <c r="H134" i="61"/>
  <c r="I134" i="61"/>
  <c r="J134" i="61"/>
  <c r="K134" i="61"/>
  <c r="W134" i="61" s="1"/>
  <c r="L134" i="61"/>
  <c r="M134" i="61"/>
  <c r="C135" i="61"/>
  <c r="D135" i="61"/>
  <c r="E135" i="61"/>
  <c r="F135" i="61"/>
  <c r="G135" i="61"/>
  <c r="H135" i="61"/>
  <c r="I135" i="61"/>
  <c r="J135" i="61"/>
  <c r="V135" i="61" s="1"/>
  <c r="K135" i="61"/>
  <c r="L135" i="61"/>
  <c r="M135" i="61"/>
  <c r="C136" i="61"/>
  <c r="D136" i="61"/>
  <c r="E136" i="61"/>
  <c r="F136" i="61"/>
  <c r="G136" i="61"/>
  <c r="H136" i="61"/>
  <c r="I136" i="61"/>
  <c r="J136" i="61"/>
  <c r="K136" i="61"/>
  <c r="L136" i="61"/>
  <c r="M136" i="61"/>
  <c r="C137" i="61"/>
  <c r="D137" i="61"/>
  <c r="P137" i="61" s="1"/>
  <c r="E137" i="61"/>
  <c r="F137" i="61"/>
  <c r="G137" i="61"/>
  <c r="H137" i="61"/>
  <c r="I137" i="61"/>
  <c r="J137" i="61"/>
  <c r="K137" i="61"/>
  <c r="L137" i="61"/>
  <c r="M137" i="61"/>
  <c r="C138" i="61"/>
  <c r="D138" i="61"/>
  <c r="E138" i="61"/>
  <c r="F138" i="61"/>
  <c r="G138" i="61"/>
  <c r="H138" i="61"/>
  <c r="I138" i="61"/>
  <c r="J138" i="61"/>
  <c r="K138" i="61"/>
  <c r="W138" i="61" s="1"/>
  <c r="L138" i="61"/>
  <c r="M138" i="61"/>
  <c r="C139" i="61"/>
  <c r="D139" i="61"/>
  <c r="E139" i="61"/>
  <c r="F139" i="61"/>
  <c r="G139" i="61"/>
  <c r="H139" i="61"/>
  <c r="I139" i="61"/>
  <c r="J139" i="61"/>
  <c r="K139" i="61"/>
  <c r="L139" i="61"/>
  <c r="M139" i="61"/>
  <c r="C140" i="61"/>
  <c r="D140" i="61"/>
  <c r="E140" i="61"/>
  <c r="F140" i="61"/>
  <c r="G140" i="61"/>
  <c r="H140" i="61"/>
  <c r="I140" i="61"/>
  <c r="J140" i="61"/>
  <c r="K140" i="61"/>
  <c r="L140" i="61"/>
  <c r="M140" i="61"/>
  <c r="C141" i="61"/>
  <c r="D141" i="61"/>
  <c r="E141" i="61"/>
  <c r="F141" i="61"/>
  <c r="G141" i="61"/>
  <c r="H141" i="61"/>
  <c r="I141" i="61"/>
  <c r="J141" i="61"/>
  <c r="K141" i="61"/>
  <c r="L141" i="61"/>
  <c r="M141" i="61"/>
  <c r="C142" i="61"/>
  <c r="D142" i="61"/>
  <c r="E142" i="61"/>
  <c r="F142" i="61"/>
  <c r="G142" i="61"/>
  <c r="H142" i="61"/>
  <c r="I142" i="61"/>
  <c r="J142" i="61"/>
  <c r="K142" i="61"/>
  <c r="W142" i="61" s="1"/>
  <c r="L142" i="61"/>
  <c r="M142" i="61"/>
  <c r="C143" i="61"/>
  <c r="D143" i="61"/>
  <c r="E143" i="61"/>
  <c r="F143" i="61"/>
  <c r="G143" i="61"/>
  <c r="H143" i="61"/>
  <c r="I143" i="61"/>
  <c r="J143" i="61"/>
  <c r="K143" i="61"/>
  <c r="W143" i="61" s="1"/>
  <c r="L143" i="61"/>
  <c r="M143" i="61"/>
  <c r="C144" i="61"/>
  <c r="D144" i="61"/>
  <c r="E144" i="61"/>
  <c r="F144" i="61"/>
  <c r="G144" i="61"/>
  <c r="H144" i="61"/>
  <c r="I144" i="61"/>
  <c r="J144" i="61"/>
  <c r="K144" i="61"/>
  <c r="W144" i="61" s="1"/>
  <c r="L144" i="61"/>
  <c r="M144" i="61"/>
  <c r="C145" i="61"/>
  <c r="D145" i="61"/>
  <c r="E145" i="61"/>
  <c r="F145" i="61"/>
  <c r="G145" i="61"/>
  <c r="H145" i="61"/>
  <c r="I145" i="61"/>
  <c r="J145" i="61"/>
  <c r="K145" i="61"/>
  <c r="W145" i="61" s="1"/>
  <c r="L145" i="61"/>
  <c r="M145" i="61"/>
  <c r="C146" i="61"/>
  <c r="D146" i="61"/>
  <c r="E146" i="61"/>
  <c r="F146" i="61"/>
  <c r="G146" i="61"/>
  <c r="H146" i="61"/>
  <c r="I146" i="61"/>
  <c r="J146" i="61"/>
  <c r="K146" i="61"/>
  <c r="W146" i="61" s="1"/>
  <c r="L146" i="61"/>
  <c r="M146" i="61"/>
  <c r="C147" i="61"/>
  <c r="D147" i="61"/>
  <c r="E147" i="61"/>
  <c r="F147" i="61"/>
  <c r="G147" i="61"/>
  <c r="H147" i="61"/>
  <c r="I147" i="61"/>
  <c r="J147" i="61"/>
  <c r="K147" i="61"/>
  <c r="L147" i="61"/>
  <c r="M147" i="61"/>
  <c r="C148" i="61"/>
  <c r="D148" i="61"/>
  <c r="E148" i="61"/>
  <c r="F148" i="61"/>
  <c r="G148" i="61"/>
  <c r="H148" i="61"/>
  <c r="I148" i="61"/>
  <c r="J148" i="61"/>
  <c r="K148" i="61"/>
  <c r="W148" i="61" s="1"/>
  <c r="L148" i="61"/>
  <c r="M148" i="61"/>
  <c r="C149" i="61"/>
  <c r="D149" i="61"/>
  <c r="E149" i="61"/>
  <c r="F149" i="61"/>
  <c r="G149" i="61"/>
  <c r="H149" i="61"/>
  <c r="I149" i="61"/>
  <c r="J149" i="61"/>
  <c r="K149" i="61"/>
  <c r="L149" i="61"/>
  <c r="M149" i="61"/>
  <c r="C150" i="61"/>
  <c r="D150" i="61"/>
  <c r="E150" i="61"/>
  <c r="F150" i="61"/>
  <c r="G150" i="61"/>
  <c r="H150" i="61"/>
  <c r="I150" i="61"/>
  <c r="J150" i="61"/>
  <c r="K150" i="61"/>
  <c r="W150" i="61" s="1"/>
  <c r="L150" i="61"/>
  <c r="M150" i="61"/>
  <c r="C151" i="61"/>
  <c r="D151" i="61"/>
  <c r="E151" i="61"/>
  <c r="F151" i="61"/>
  <c r="G151" i="61"/>
  <c r="H151" i="61"/>
  <c r="I151" i="61"/>
  <c r="J151" i="61"/>
  <c r="K151" i="61"/>
  <c r="W151" i="61" s="1"/>
  <c r="L151" i="61"/>
  <c r="M151" i="61"/>
  <c r="C152" i="61"/>
  <c r="D152" i="61"/>
  <c r="E152" i="61"/>
  <c r="F152" i="61"/>
  <c r="G152" i="61"/>
  <c r="H152" i="61"/>
  <c r="I152" i="61"/>
  <c r="J152" i="61"/>
  <c r="K152" i="61"/>
  <c r="L152" i="61"/>
  <c r="M152" i="61"/>
  <c r="C153" i="61"/>
  <c r="D153" i="61"/>
  <c r="E153" i="61"/>
  <c r="F153" i="61"/>
  <c r="G153" i="61"/>
  <c r="H153" i="61"/>
  <c r="I153" i="61"/>
  <c r="J153" i="61"/>
  <c r="K153" i="61"/>
  <c r="W153" i="61" s="1"/>
  <c r="L153" i="61"/>
  <c r="M153" i="61"/>
  <c r="C154" i="61"/>
  <c r="D154" i="61"/>
  <c r="E154" i="61"/>
  <c r="F154" i="61"/>
  <c r="G154" i="61"/>
  <c r="H154" i="61"/>
  <c r="I154" i="61"/>
  <c r="J154" i="61"/>
  <c r="K154" i="61"/>
  <c r="W154" i="61" s="1"/>
  <c r="L154" i="61"/>
  <c r="M154" i="61"/>
  <c r="C155" i="61"/>
  <c r="D155" i="61"/>
  <c r="E155" i="61"/>
  <c r="F155" i="61"/>
  <c r="G155" i="61"/>
  <c r="H155" i="61"/>
  <c r="I155" i="61"/>
  <c r="J155" i="61"/>
  <c r="K155" i="61"/>
  <c r="L155" i="61"/>
  <c r="M155" i="61"/>
  <c r="C156" i="61"/>
  <c r="D156" i="61"/>
  <c r="E156" i="61"/>
  <c r="F156" i="61"/>
  <c r="G156" i="61"/>
  <c r="H156" i="61"/>
  <c r="I156" i="61"/>
  <c r="J156" i="61"/>
  <c r="K156" i="61"/>
  <c r="W156" i="61" s="1"/>
  <c r="L156" i="61"/>
  <c r="M156" i="61"/>
  <c r="C157" i="61"/>
  <c r="AA118" i="61" s="1"/>
  <c r="D157" i="61"/>
  <c r="E157" i="61"/>
  <c r="F157" i="61"/>
  <c r="G157" i="61"/>
  <c r="H157" i="61"/>
  <c r="I157" i="61"/>
  <c r="J157" i="61"/>
  <c r="K157" i="61"/>
  <c r="W157" i="61" s="1"/>
  <c r="L157" i="61"/>
  <c r="M157" i="61"/>
  <c r="C158" i="61"/>
  <c r="D158" i="61"/>
  <c r="E158" i="61"/>
  <c r="F158" i="61"/>
  <c r="G158" i="61"/>
  <c r="H158" i="61"/>
  <c r="I158" i="61"/>
  <c r="J158" i="61"/>
  <c r="K158" i="61"/>
  <c r="W158" i="61" s="1"/>
  <c r="L158" i="61"/>
  <c r="M158" i="61"/>
  <c r="Y158" i="61" s="1"/>
  <c r="C159" i="61"/>
  <c r="D159" i="61"/>
  <c r="E159" i="61"/>
  <c r="F159" i="61"/>
  <c r="G159" i="61"/>
  <c r="H159" i="61"/>
  <c r="I159" i="61"/>
  <c r="J159" i="61"/>
  <c r="K159" i="61"/>
  <c r="W159" i="61" s="1"/>
  <c r="L159" i="61"/>
  <c r="M159" i="61"/>
  <c r="C160" i="61"/>
  <c r="D160" i="61"/>
  <c r="E160" i="61"/>
  <c r="F160" i="61"/>
  <c r="G160" i="61"/>
  <c r="H160" i="61"/>
  <c r="I160" i="61"/>
  <c r="J160" i="61"/>
  <c r="K160" i="61"/>
  <c r="W160" i="61" s="1"/>
  <c r="L160" i="61"/>
  <c r="M160" i="61"/>
  <c r="C161" i="61"/>
  <c r="D161" i="61"/>
  <c r="E161" i="61"/>
  <c r="F161" i="61"/>
  <c r="G161" i="61"/>
  <c r="H161" i="61"/>
  <c r="I161" i="61"/>
  <c r="J161" i="61"/>
  <c r="K161" i="61"/>
  <c r="W161" i="61" s="1"/>
  <c r="L161" i="61"/>
  <c r="M161" i="61"/>
  <c r="C162" i="61"/>
  <c r="D162" i="61"/>
  <c r="E162" i="61"/>
  <c r="F162" i="61"/>
  <c r="G162" i="61"/>
  <c r="H162" i="61"/>
  <c r="I162" i="61"/>
  <c r="J162" i="61"/>
  <c r="K162" i="61"/>
  <c r="W162" i="61" s="1"/>
  <c r="L162" i="61"/>
  <c r="M162" i="61"/>
  <c r="C163" i="61"/>
  <c r="D163" i="61"/>
  <c r="E163" i="61"/>
  <c r="F163" i="61"/>
  <c r="G163" i="61"/>
  <c r="H163" i="61"/>
  <c r="I163" i="61"/>
  <c r="J163" i="61"/>
  <c r="K163" i="61"/>
  <c r="L163" i="61"/>
  <c r="M163" i="61"/>
  <c r="C164" i="61"/>
  <c r="D164" i="61"/>
  <c r="E164" i="61"/>
  <c r="F164" i="61"/>
  <c r="G164" i="61"/>
  <c r="H164" i="61"/>
  <c r="I164" i="61"/>
  <c r="J164" i="61"/>
  <c r="K164" i="61"/>
  <c r="W164" i="61" s="1"/>
  <c r="L164" i="61"/>
  <c r="M164" i="61"/>
  <c r="C165" i="61"/>
  <c r="D165" i="61"/>
  <c r="E165" i="61"/>
  <c r="F165" i="61"/>
  <c r="G165" i="61"/>
  <c r="H165" i="61"/>
  <c r="I165" i="61"/>
  <c r="J165" i="61"/>
  <c r="K165" i="61"/>
  <c r="L165" i="61"/>
  <c r="M165" i="61"/>
  <c r="C166" i="61"/>
  <c r="D166" i="61"/>
  <c r="E166" i="61"/>
  <c r="F166" i="61"/>
  <c r="G166" i="61"/>
  <c r="H166" i="61"/>
  <c r="I166" i="61"/>
  <c r="J166" i="61"/>
  <c r="K166" i="61"/>
  <c r="L166" i="61"/>
  <c r="M166" i="61"/>
  <c r="C167" i="61"/>
  <c r="D167" i="61"/>
  <c r="E167" i="61"/>
  <c r="F167" i="61"/>
  <c r="G167" i="61"/>
  <c r="H167" i="61"/>
  <c r="I167" i="61"/>
  <c r="J167" i="61"/>
  <c r="K167" i="61"/>
  <c r="W167" i="61" s="1"/>
  <c r="L167" i="61"/>
  <c r="M167" i="61"/>
  <c r="C168" i="61"/>
  <c r="D168" i="61"/>
  <c r="E168" i="61"/>
  <c r="F168" i="61"/>
  <c r="G168" i="61"/>
  <c r="H168" i="61"/>
  <c r="I168" i="61"/>
  <c r="J168" i="61"/>
  <c r="K168" i="61"/>
  <c r="L168" i="61"/>
  <c r="M168" i="61"/>
  <c r="C169" i="61"/>
  <c r="D169" i="61"/>
  <c r="E169" i="61"/>
  <c r="F169" i="61"/>
  <c r="G169" i="61"/>
  <c r="H169" i="61"/>
  <c r="I169" i="61"/>
  <c r="J169" i="61"/>
  <c r="K169" i="61"/>
  <c r="L169" i="61"/>
  <c r="M169" i="61"/>
  <c r="C170" i="61"/>
  <c r="D170" i="61"/>
  <c r="E170" i="61"/>
  <c r="F170" i="61"/>
  <c r="G170" i="61"/>
  <c r="H170" i="61"/>
  <c r="I170" i="61"/>
  <c r="J170" i="61"/>
  <c r="K170" i="61"/>
  <c r="W170" i="61" s="1"/>
  <c r="L170" i="61"/>
  <c r="M170" i="61"/>
  <c r="C171" i="61"/>
  <c r="D171" i="61"/>
  <c r="E171" i="61"/>
  <c r="F171" i="61"/>
  <c r="G171" i="61"/>
  <c r="H171" i="61"/>
  <c r="I171" i="61"/>
  <c r="J171" i="61"/>
  <c r="K171" i="61"/>
  <c r="L171" i="61"/>
  <c r="M171" i="61"/>
  <c r="C172" i="61"/>
  <c r="D172" i="61"/>
  <c r="E172" i="61"/>
  <c r="F172" i="61"/>
  <c r="G172" i="61"/>
  <c r="H172" i="61"/>
  <c r="I172" i="61"/>
  <c r="J172" i="61"/>
  <c r="K172" i="61"/>
  <c r="W172" i="61" s="1"/>
  <c r="L172" i="61"/>
  <c r="M172" i="61"/>
  <c r="C173" i="61"/>
  <c r="D173" i="61"/>
  <c r="E173" i="61"/>
  <c r="F173" i="61"/>
  <c r="G173" i="61"/>
  <c r="H173" i="61"/>
  <c r="I173" i="61"/>
  <c r="J173" i="61"/>
  <c r="K173" i="61"/>
  <c r="L173" i="61"/>
  <c r="M173" i="61"/>
  <c r="C174" i="61"/>
  <c r="D174" i="61"/>
  <c r="E174" i="61"/>
  <c r="F174" i="61"/>
  <c r="G174" i="61"/>
  <c r="H174" i="61"/>
  <c r="I174" i="61"/>
  <c r="J174" i="61"/>
  <c r="K174" i="61"/>
  <c r="W174" i="61" s="1"/>
  <c r="L174" i="61"/>
  <c r="M174" i="61"/>
  <c r="C175" i="61"/>
  <c r="D175" i="61"/>
  <c r="E175" i="61"/>
  <c r="F175" i="61"/>
  <c r="G175" i="61"/>
  <c r="H175" i="61"/>
  <c r="I175" i="61"/>
  <c r="J175" i="61"/>
  <c r="K175" i="61"/>
  <c r="W175" i="61" s="1"/>
  <c r="L175" i="61"/>
  <c r="M175" i="61"/>
  <c r="C176" i="61"/>
  <c r="D176" i="61"/>
  <c r="E176" i="61"/>
  <c r="F176" i="61"/>
  <c r="G176" i="61"/>
  <c r="H176" i="61"/>
  <c r="I176" i="61"/>
  <c r="J176" i="61"/>
  <c r="K176" i="61"/>
  <c r="L176" i="61"/>
  <c r="M176" i="61"/>
  <c r="C177" i="61"/>
  <c r="D177" i="61"/>
  <c r="E177" i="61"/>
  <c r="F177" i="61"/>
  <c r="G177" i="61"/>
  <c r="H177" i="61"/>
  <c r="I177" i="61"/>
  <c r="J177" i="61"/>
  <c r="K177" i="61"/>
  <c r="W177" i="61" s="1"/>
  <c r="L177" i="61"/>
  <c r="M177" i="61"/>
  <c r="C178" i="61"/>
  <c r="D178" i="61"/>
  <c r="E178" i="61"/>
  <c r="F178" i="61"/>
  <c r="G178" i="61"/>
  <c r="H178" i="61"/>
  <c r="I178" i="61"/>
  <c r="J178" i="61"/>
  <c r="K178" i="61"/>
  <c r="W178" i="61" s="1"/>
  <c r="L178" i="61"/>
  <c r="M178" i="61"/>
  <c r="C179" i="61"/>
  <c r="D179" i="61"/>
  <c r="E179" i="61"/>
  <c r="F179" i="61"/>
  <c r="G179" i="61"/>
  <c r="H179" i="61"/>
  <c r="I179" i="61"/>
  <c r="J179" i="61"/>
  <c r="K179" i="61"/>
  <c r="L179" i="61"/>
  <c r="M179" i="61"/>
  <c r="C180" i="61"/>
  <c r="D180" i="61"/>
  <c r="E180" i="61"/>
  <c r="F180" i="61"/>
  <c r="G180" i="61"/>
  <c r="H180" i="61"/>
  <c r="I180" i="61"/>
  <c r="J180" i="61"/>
  <c r="K180" i="61"/>
  <c r="L180" i="61"/>
  <c r="M180" i="61"/>
  <c r="C181" i="61"/>
  <c r="D181" i="61"/>
  <c r="E181" i="61"/>
  <c r="F181" i="61"/>
  <c r="G181" i="61"/>
  <c r="H181" i="61"/>
  <c r="I181" i="61"/>
  <c r="J181" i="61"/>
  <c r="K181" i="61"/>
  <c r="L181" i="61"/>
  <c r="M181" i="61"/>
  <c r="C182" i="61"/>
  <c r="D182" i="61"/>
  <c r="E182" i="61"/>
  <c r="F182" i="61"/>
  <c r="G182" i="61"/>
  <c r="H182" i="61"/>
  <c r="I182" i="61"/>
  <c r="J182" i="61"/>
  <c r="K182" i="61"/>
  <c r="L182" i="61"/>
  <c r="M182" i="61"/>
  <c r="C183" i="61"/>
  <c r="D183" i="61"/>
  <c r="E183" i="61"/>
  <c r="F183" i="61"/>
  <c r="G183" i="61"/>
  <c r="H183" i="61"/>
  <c r="I183" i="61"/>
  <c r="J183" i="61"/>
  <c r="K183" i="61"/>
  <c r="W183" i="61" s="1"/>
  <c r="L183" i="61"/>
  <c r="M183" i="61"/>
  <c r="C184" i="61"/>
  <c r="D184" i="61"/>
  <c r="E184" i="61"/>
  <c r="F184" i="61"/>
  <c r="G184" i="61"/>
  <c r="H184" i="61"/>
  <c r="I184" i="61"/>
  <c r="J184" i="61"/>
  <c r="K184" i="61"/>
  <c r="L184" i="61"/>
  <c r="M184" i="61"/>
  <c r="C185" i="61"/>
  <c r="D185" i="61"/>
  <c r="E185" i="61"/>
  <c r="F185" i="61"/>
  <c r="G185" i="61"/>
  <c r="H185" i="61"/>
  <c r="I185" i="61"/>
  <c r="J185" i="61"/>
  <c r="K185" i="61"/>
  <c r="L185" i="61"/>
  <c r="M185" i="61"/>
  <c r="C186" i="61"/>
  <c r="D186" i="61"/>
  <c r="E186" i="61"/>
  <c r="F186" i="61"/>
  <c r="G186" i="61"/>
  <c r="H186" i="61"/>
  <c r="I186" i="61"/>
  <c r="J186" i="61"/>
  <c r="K186" i="61"/>
  <c r="W186" i="61" s="1"/>
  <c r="L186" i="61"/>
  <c r="M186" i="61"/>
  <c r="C187" i="61"/>
  <c r="D187" i="61"/>
  <c r="E187" i="61"/>
  <c r="F187" i="61"/>
  <c r="G187" i="61"/>
  <c r="H187" i="61"/>
  <c r="I187" i="61"/>
  <c r="J187" i="61"/>
  <c r="K187" i="61"/>
  <c r="L187" i="61"/>
  <c r="M187" i="61"/>
  <c r="C188" i="61"/>
  <c r="D188" i="61"/>
  <c r="E188" i="61"/>
  <c r="F188" i="61"/>
  <c r="G188" i="61"/>
  <c r="H188" i="61"/>
  <c r="I188" i="61"/>
  <c r="J188" i="61"/>
  <c r="K188" i="61"/>
  <c r="L188" i="61"/>
  <c r="M188" i="61"/>
  <c r="M117" i="61"/>
  <c r="L117" i="61"/>
  <c r="K117" i="61"/>
  <c r="J117" i="61"/>
  <c r="I117" i="61"/>
  <c r="H117" i="61"/>
  <c r="G117" i="61"/>
  <c r="F117" i="61"/>
  <c r="E117" i="61"/>
  <c r="D117" i="61"/>
  <c r="O117" i="61" a="1"/>
  <c r="O117" i="61" s="1"/>
  <c r="P121" i="61"/>
  <c r="Q121" i="61"/>
  <c r="R121" i="61"/>
  <c r="W121" i="61"/>
  <c r="X121" i="61"/>
  <c r="T122" i="61"/>
  <c r="U122" i="61"/>
  <c r="W124" i="61"/>
  <c r="Y124" i="61"/>
  <c r="W126" i="61"/>
  <c r="U127" i="61"/>
  <c r="W129" i="61"/>
  <c r="Y129" i="61"/>
  <c r="W132" i="61"/>
  <c r="W135" i="61"/>
  <c r="Q137" i="61"/>
  <c r="R137" i="61"/>
  <c r="W137" i="61"/>
  <c r="S138" i="61"/>
  <c r="T138" i="61"/>
  <c r="U138" i="61"/>
  <c r="W140" i="61"/>
  <c r="Q145" i="61"/>
  <c r="R145" i="61"/>
  <c r="W169" i="61"/>
  <c r="C117" i="61"/>
  <c r="B117" i="61" a="1"/>
  <c r="B117" i="61" s="1"/>
  <c r="X164" i="61" l="1"/>
  <c r="P129" i="61"/>
  <c r="V151" i="61"/>
  <c r="P145" i="61"/>
  <c r="P159" i="61"/>
  <c r="V176" i="61"/>
  <c r="V168" i="61"/>
  <c r="V160" i="61"/>
  <c r="V152" i="61"/>
  <c r="V144" i="61"/>
  <c r="V136" i="61"/>
  <c r="V128" i="61"/>
  <c r="W163" i="61"/>
  <c r="W123" i="61"/>
  <c r="P172" i="61"/>
  <c r="P161" i="61"/>
  <c r="U146" i="61"/>
  <c r="V184" i="61"/>
  <c r="V186" i="61"/>
  <c r="V178" i="61"/>
  <c r="V170" i="61"/>
  <c r="V162" i="61"/>
  <c r="V154" i="61"/>
  <c r="V146" i="61"/>
  <c r="V138" i="61"/>
  <c r="W180" i="61"/>
  <c r="Y164" i="61"/>
  <c r="U170" i="61"/>
  <c r="W147" i="61"/>
  <c r="X148" i="61"/>
  <c r="V185" i="61"/>
  <c r="V177" i="61"/>
  <c r="V169" i="61"/>
  <c r="V161" i="61"/>
  <c r="V153" i="61"/>
  <c r="V145" i="61"/>
  <c r="V137" i="61"/>
  <c r="V129" i="61"/>
  <c r="W166" i="61"/>
  <c r="V126" i="61"/>
  <c r="Q132" i="61"/>
  <c r="W182" i="61"/>
  <c r="V123" i="61"/>
  <c r="Q148" i="61"/>
  <c r="U164" i="61"/>
  <c r="P148" i="61"/>
  <c r="R140" i="61"/>
  <c r="R132" i="61"/>
  <c r="V122" i="61"/>
  <c r="V127" i="61"/>
  <c r="S122" i="61"/>
  <c r="V159" i="61"/>
  <c r="V143" i="61"/>
  <c r="V132" i="61"/>
  <c r="V124" i="61"/>
  <c r="V120" i="61"/>
  <c r="V125" i="61"/>
  <c r="V130" i="61"/>
  <c r="V183" i="61"/>
  <c r="V175" i="61"/>
  <c r="V167" i="61"/>
  <c r="V182" i="61"/>
  <c r="V174" i="61"/>
  <c r="V166" i="61"/>
  <c r="V158" i="61"/>
  <c r="V150" i="61"/>
  <c r="V142" i="61"/>
  <c r="V134" i="61"/>
  <c r="V187" i="61"/>
  <c r="V179" i="61"/>
  <c r="V171" i="61"/>
  <c r="V163" i="61"/>
  <c r="V155" i="61"/>
  <c r="V147" i="61"/>
  <c r="V139" i="61"/>
  <c r="V131" i="61"/>
  <c r="V181" i="61"/>
  <c r="V173" i="61"/>
  <c r="V165" i="61"/>
  <c r="V157" i="61"/>
  <c r="V149" i="61"/>
  <c r="V141" i="61"/>
  <c r="V133" i="61"/>
  <c r="V188" i="61"/>
  <c r="V180" i="61"/>
  <c r="V172" i="61"/>
  <c r="V164" i="61"/>
  <c r="V156" i="61"/>
  <c r="V148" i="61"/>
  <c r="V140" i="61"/>
  <c r="V117" i="61"/>
  <c r="AE120" i="61"/>
  <c r="AD120" i="61"/>
  <c r="AC120" i="61"/>
  <c r="AE118" i="61"/>
  <c r="AC118" i="61"/>
  <c r="AD118" i="61"/>
  <c r="X122" i="61"/>
  <c r="W168" i="61"/>
  <c r="Y182" i="61"/>
  <c r="T188" i="61"/>
  <c r="T180" i="61"/>
  <c r="T140" i="61"/>
  <c r="R138" i="61"/>
  <c r="U137" i="61"/>
  <c r="T132" i="61"/>
  <c r="U129" i="61"/>
  <c r="T124" i="61"/>
  <c r="S140" i="61"/>
  <c r="T129" i="61"/>
  <c r="S124" i="61"/>
  <c r="T121" i="61"/>
  <c r="Y180" i="61"/>
  <c r="Q172" i="61"/>
  <c r="Y132" i="61"/>
  <c r="X140" i="61"/>
  <c r="X124" i="61"/>
  <c r="Y121" i="61"/>
  <c r="U140" i="61"/>
  <c r="U124" i="61"/>
  <c r="R130" i="61"/>
  <c r="Q124" i="61"/>
  <c r="T156" i="61"/>
  <c r="S132" i="61"/>
  <c r="X132" i="61"/>
  <c r="Q129" i="61"/>
  <c r="R161" i="61"/>
  <c r="X188" i="61"/>
  <c r="P140" i="61"/>
  <c r="R134" i="61"/>
  <c r="P124" i="61"/>
  <c r="W171" i="61"/>
  <c r="U135" i="61"/>
  <c r="W136" i="61"/>
  <c r="P185" i="61"/>
  <c r="P169" i="61"/>
  <c r="R162" i="61"/>
  <c r="Q155" i="61"/>
  <c r="R146" i="61"/>
  <c r="R122" i="61"/>
  <c r="S128" i="61"/>
  <c r="X127" i="61"/>
  <c r="P153" i="61"/>
  <c r="X150" i="61"/>
  <c r="T146" i="61"/>
  <c r="U121" i="61"/>
  <c r="R124" i="61"/>
  <c r="X180" i="61"/>
  <c r="P180" i="61"/>
  <c r="U175" i="61"/>
  <c r="X172" i="61"/>
  <c r="R166" i="61"/>
  <c r="P164" i="61"/>
  <c r="X156" i="61"/>
  <c r="P156" i="61"/>
  <c r="Q153" i="61"/>
  <c r="U119" i="61"/>
  <c r="R186" i="61"/>
  <c r="S119" i="61"/>
  <c r="P167" i="61"/>
  <c r="R127" i="61"/>
  <c r="R119" i="61"/>
  <c r="X135" i="61"/>
  <c r="U181" i="61"/>
  <c r="X178" i="61"/>
  <c r="Y143" i="61"/>
  <c r="Y135" i="61"/>
  <c r="Q135" i="61"/>
  <c r="Y127" i="61"/>
  <c r="Q127" i="61"/>
  <c r="P122" i="61"/>
  <c r="Y140" i="61"/>
  <c r="U183" i="61"/>
  <c r="Q177" i="61"/>
  <c r="U167" i="61"/>
  <c r="T162" i="61"/>
  <c r="Q161" i="61"/>
  <c r="U159" i="61"/>
  <c r="U151" i="61"/>
  <c r="Y145" i="61"/>
  <c r="U143" i="61"/>
  <c r="P142" i="61"/>
  <c r="X137" i="61"/>
  <c r="U188" i="61"/>
  <c r="T183" i="61"/>
  <c r="U180" i="61"/>
  <c r="U172" i="61"/>
  <c r="T167" i="61"/>
  <c r="S166" i="61"/>
  <c r="S162" i="61"/>
  <c r="T159" i="61"/>
  <c r="U156" i="61"/>
  <c r="S154" i="61"/>
  <c r="T151" i="61"/>
  <c r="U148" i="61"/>
  <c r="T185" i="61"/>
  <c r="T177" i="61"/>
  <c r="T169" i="61"/>
  <c r="T161" i="61"/>
  <c r="T153" i="61"/>
  <c r="T145" i="61"/>
  <c r="R143" i="61"/>
  <c r="T137" i="61"/>
  <c r="W139" i="61"/>
  <c r="S145" i="61"/>
  <c r="X138" i="61"/>
  <c r="Y153" i="61"/>
  <c r="X153" i="61"/>
  <c r="Y169" i="61"/>
  <c r="X161" i="61"/>
  <c r="X145" i="61"/>
  <c r="Y137" i="61"/>
  <c r="X185" i="61"/>
  <c r="Y177" i="61"/>
  <c r="P177" i="61"/>
  <c r="Y161" i="61"/>
  <c r="X169" i="61"/>
  <c r="W181" i="61"/>
  <c r="Q180" i="61"/>
  <c r="Q140" i="61"/>
  <c r="W187" i="61"/>
  <c r="W152" i="61"/>
  <c r="Y185" i="61"/>
  <c r="W133" i="61"/>
  <c r="W185" i="61"/>
  <c r="T175" i="61"/>
  <c r="Y150" i="61"/>
  <c r="Q142" i="61"/>
  <c r="W173" i="61"/>
  <c r="W165" i="61"/>
  <c r="R169" i="61"/>
  <c r="X177" i="61"/>
  <c r="Q169" i="61"/>
  <c r="U157" i="61"/>
  <c r="Y119" i="61"/>
  <c r="X119" i="61"/>
  <c r="T143" i="61"/>
  <c r="T135" i="61"/>
  <c r="Q134" i="61"/>
  <c r="U132" i="61"/>
  <c r="S130" i="61"/>
  <c r="T127" i="61"/>
  <c r="T119" i="61"/>
  <c r="Q187" i="61"/>
  <c r="U185" i="61"/>
  <c r="S183" i="61"/>
  <c r="Y181" i="61"/>
  <c r="Q163" i="61"/>
  <c r="U161" i="61"/>
  <c r="S159" i="61"/>
  <c r="Y157" i="61"/>
  <c r="Q157" i="61"/>
  <c r="Y141" i="61"/>
  <c r="Q141" i="61"/>
  <c r="Q139" i="61"/>
  <c r="S135" i="61"/>
  <c r="Y133" i="61"/>
  <c r="Q133" i="61"/>
  <c r="Q131" i="61"/>
  <c r="AA121" i="61"/>
  <c r="S127" i="61"/>
  <c r="Y125" i="61"/>
  <c r="Q125" i="61"/>
  <c r="AA117" i="61"/>
  <c r="AA124" i="61"/>
  <c r="X143" i="61"/>
  <c r="P127" i="61"/>
  <c r="Q185" i="61"/>
  <c r="AA119" i="61"/>
  <c r="U125" i="61"/>
  <c r="W128" i="61"/>
  <c r="W120" i="61"/>
  <c r="P182" i="61"/>
  <c r="P174" i="61"/>
  <c r="R165" i="61"/>
  <c r="P158" i="61"/>
  <c r="AA123" i="61"/>
  <c r="X126" i="61"/>
  <c r="AA122" i="61"/>
  <c r="P166" i="61"/>
  <c r="S150" i="61"/>
  <c r="Q126" i="61"/>
  <c r="U166" i="61"/>
  <c r="U158" i="61"/>
  <c r="U150" i="61"/>
  <c r="U142" i="61"/>
  <c r="U134" i="61"/>
  <c r="U126" i="61"/>
  <c r="W184" i="61"/>
  <c r="R182" i="61"/>
  <c r="X174" i="61"/>
  <c r="Y166" i="61"/>
  <c r="R158" i="61"/>
  <c r="R150" i="61"/>
  <c r="X142" i="61"/>
  <c r="P126" i="61"/>
  <c r="Y118" i="61"/>
  <c r="R188" i="61"/>
  <c r="X186" i="61"/>
  <c r="P186" i="61"/>
  <c r="S185" i="61"/>
  <c r="Y183" i="61"/>
  <c r="Q183" i="61"/>
  <c r="T182" i="61"/>
  <c r="R172" i="61"/>
  <c r="X170" i="61"/>
  <c r="P170" i="61"/>
  <c r="S169" i="61"/>
  <c r="Y167" i="61"/>
  <c r="Q167" i="61"/>
  <c r="S165" i="61"/>
  <c r="X162" i="61"/>
  <c r="P162" i="61"/>
  <c r="S161" i="61"/>
  <c r="Y159" i="61"/>
  <c r="Q159" i="61"/>
  <c r="T158" i="61"/>
  <c r="R157" i="61"/>
  <c r="X154" i="61"/>
  <c r="P154" i="61"/>
  <c r="S153" i="61"/>
  <c r="Y151" i="61"/>
  <c r="Q151" i="61"/>
  <c r="T150" i="61"/>
  <c r="R149" i="61"/>
  <c r="X146" i="61"/>
  <c r="P146" i="61"/>
  <c r="Q143" i="61"/>
  <c r="T142" i="61"/>
  <c r="S141" i="61"/>
  <c r="P138" i="61"/>
  <c r="S137" i="61"/>
  <c r="T134" i="61"/>
  <c r="T126" i="61"/>
  <c r="Q119" i="61"/>
  <c r="X182" i="61"/>
  <c r="Y174" i="61"/>
  <c r="P134" i="61"/>
  <c r="X166" i="61"/>
  <c r="Q158" i="61"/>
  <c r="Q150" i="61"/>
  <c r="X118" i="61"/>
  <c r="S134" i="61"/>
  <c r="S126" i="61"/>
  <c r="Y142" i="61"/>
  <c r="P150" i="61"/>
  <c r="Y134" i="61"/>
  <c r="Q166" i="61"/>
  <c r="X158" i="61"/>
  <c r="R126" i="61"/>
  <c r="Q118" i="61"/>
  <c r="Q182" i="61"/>
  <c r="R174" i="61"/>
  <c r="S142" i="61"/>
  <c r="Q174" i="61"/>
  <c r="T166" i="61"/>
  <c r="R142" i="61"/>
  <c r="X134" i="61"/>
  <c r="Y126" i="61"/>
  <c r="R118" i="61"/>
  <c r="U149" i="61"/>
  <c r="W141" i="61"/>
  <c r="S149" i="61"/>
  <c r="S176" i="61"/>
  <c r="S144" i="61"/>
  <c r="Q181" i="61"/>
  <c r="Q123" i="61"/>
  <c r="W176" i="61"/>
  <c r="R125" i="61"/>
  <c r="P188" i="61"/>
  <c r="W117" i="61"/>
  <c r="Q179" i="61"/>
  <c r="R178" i="61"/>
  <c r="U177" i="61"/>
  <c r="S175" i="61"/>
  <c r="Y173" i="61"/>
  <c r="Q173" i="61"/>
  <c r="T172" i="61"/>
  <c r="Q171" i="61"/>
  <c r="R170" i="61"/>
  <c r="U169" i="61"/>
  <c r="S167" i="61"/>
  <c r="Y165" i="61"/>
  <c r="Q165" i="61"/>
  <c r="T164" i="61"/>
  <c r="R154" i="61"/>
  <c r="U153" i="61"/>
  <c r="S151" i="61"/>
  <c r="Y149" i="61"/>
  <c r="Q149" i="61"/>
  <c r="T148" i="61"/>
  <c r="Q147" i="61"/>
  <c r="U145" i="61"/>
  <c r="S143" i="61"/>
  <c r="S188" i="61"/>
  <c r="S184" i="61"/>
  <c r="R183" i="61"/>
  <c r="U182" i="61"/>
  <c r="S180" i="61"/>
  <c r="R175" i="61"/>
  <c r="U174" i="61"/>
  <c r="S172" i="61"/>
  <c r="S168" i="61"/>
  <c r="R167" i="61"/>
  <c r="S164" i="61"/>
  <c r="S160" i="61"/>
  <c r="R159" i="61"/>
  <c r="S156" i="61"/>
  <c r="S152" i="61"/>
  <c r="R151" i="61"/>
  <c r="S148" i="61"/>
  <c r="S136" i="61"/>
  <c r="R135" i="61"/>
  <c r="U118" i="61"/>
  <c r="R181" i="61"/>
  <c r="R180" i="61"/>
  <c r="P178" i="61"/>
  <c r="S177" i="61"/>
  <c r="Y175" i="61"/>
  <c r="Q175" i="61"/>
  <c r="T174" i="61"/>
  <c r="R173" i="61"/>
  <c r="R164" i="61"/>
  <c r="R156" i="61"/>
  <c r="R148" i="61"/>
  <c r="S133" i="61"/>
  <c r="X130" i="61"/>
  <c r="P130" i="61"/>
  <c r="S129" i="61"/>
  <c r="T118" i="61"/>
  <c r="Y188" i="61"/>
  <c r="S186" i="61"/>
  <c r="R185" i="61"/>
  <c r="X183" i="61"/>
  <c r="P183" i="61"/>
  <c r="S182" i="61"/>
  <c r="S178" i="61"/>
  <c r="R177" i="61"/>
  <c r="X175" i="61"/>
  <c r="P175" i="61"/>
  <c r="S174" i="61"/>
  <c r="Y172" i="61"/>
  <c r="X167" i="61"/>
  <c r="Q164" i="61"/>
  <c r="U162" i="61"/>
  <c r="X159" i="61"/>
  <c r="S158" i="61"/>
  <c r="Y156" i="61"/>
  <c r="Q156" i="61"/>
  <c r="R153" i="61"/>
  <c r="X151" i="61"/>
  <c r="P151" i="61"/>
  <c r="Y148" i="61"/>
  <c r="P143" i="61"/>
  <c r="P135" i="61"/>
  <c r="T130" i="61"/>
  <c r="R129" i="61"/>
  <c r="P119" i="61"/>
  <c r="S118" i="61"/>
  <c r="T149" i="61"/>
  <c r="P117" i="61"/>
  <c r="X117" i="61"/>
  <c r="Y186" i="61"/>
  <c r="Q186" i="61"/>
  <c r="Y178" i="61"/>
  <c r="Q178" i="61"/>
  <c r="Y170" i="61"/>
  <c r="X133" i="61"/>
  <c r="P133" i="61"/>
  <c r="X125" i="61"/>
  <c r="P125" i="61"/>
  <c r="S120" i="61"/>
  <c r="S157" i="61"/>
  <c r="U165" i="61"/>
  <c r="W188" i="61"/>
  <c r="W179" i="61"/>
  <c r="W155" i="61"/>
  <c r="W149" i="61"/>
  <c r="T157" i="61"/>
  <c r="U133" i="61"/>
  <c r="S170" i="61"/>
  <c r="T165" i="61"/>
  <c r="U154" i="61"/>
  <c r="U141" i="61"/>
  <c r="U130" i="61"/>
  <c r="T170" i="61"/>
  <c r="S146" i="61"/>
  <c r="T133" i="61"/>
  <c r="T154" i="61"/>
  <c r="T141" i="61"/>
  <c r="Y187" i="61"/>
  <c r="Y168" i="61"/>
  <c r="Y160" i="61"/>
  <c r="Q176" i="61"/>
  <c r="P155" i="61"/>
  <c r="U173" i="61"/>
  <c r="Q152" i="61"/>
  <c r="Q144" i="61"/>
  <c r="R141" i="61"/>
  <c r="Y136" i="61"/>
  <c r="R133" i="61"/>
  <c r="S125" i="61"/>
  <c r="Y176" i="61"/>
  <c r="Q168" i="61"/>
  <c r="Q160" i="61"/>
  <c r="Y152" i="61"/>
  <c r="T125" i="61"/>
  <c r="T173" i="61"/>
  <c r="Q136" i="61"/>
  <c r="Y131" i="61"/>
  <c r="Y128" i="61"/>
  <c r="Y120" i="61"/>
  <c r="Y144" i="61"/>
  <c r="Q128" i="61"/>
  <c r="Q120" i="61"/>
  <c r="P131" i="61"/>
  <c r="Y171" i="61"/>
  <c r="Q117" i="61"/>
  <c r="Y117" i="61"/>
  <c r="U187" i="61"/>
  <c r="U179" i="61"/>
  <c r="Y147" i="61"/>
  <c r="Y179" i="61"/>
  <c r="P171" i="61"/>
  <c r="P147" i="61"/>
  <c r="R117" i="61"/>
  <c r="Q188" i="61"/>
  <c r="T179" i="61"/>
  <c r="P187" i="61"/>
  <c r="Y123" i="61"/>
  <c r="T187" i="61"/>
  <c r="Y184" i="61"/>
  <c r="P179" i="61"/>
  <c r="Y163" i="61"/>
  <c r="P123" i="61"/>
  <c r="P163" i="61"/>
  <c r="Y139" i="61"/>
  <c r="P139" i="61"/>
  <c r="Y155" i="61"/>
  <c r="X147" i="61"/>
  <c r="X139" i="61"/>
  <c r="X181" i="61"/>
  <c r="P181" i="61"/>
  <c r="X173" i="61"/>
  <c r="P173" i="61"/>
  <c r="Q170" i="61"/>
  <c r="X165" i="61"/>
  <c r="P165" i="61"/>
  <c r="Y162" i="61"/>
  <c r="Q162" i="61"/>
  <c r="X157" i="61"/>
  <c r="P157" i="61"/>
  <c r="Y154" i="61"/>
  <c r="Q154" i="61"/>
  <c r="X149" i="61"/>
  <c r="P149" i="61"/>
  <c r="Y146" i="61"/>
  <c r="Q146" i="61"/>
  <c r="X141" i="61"/>
  <c r="P141" i="61"/>
  <c r="Y138" i="61"/>
  <c r="Q138" i="61"/>
  <c r="Y130" i="61"/>
  <c r="Q130" i="61"/>
  <c r="Y122" i="61"/>
  <c r="Q122" i="61"/>
  <c r="X179" i="61"/>
  <c r="X171" i="61"/>
  <c r="U155" i="61"/>
  <c r="U186" i="61"/>
  <c r="S181" i="61"/>
  <c r="U178" i="61"/>
  <c r="S173" i="61"/>
  <c r="T171" i="61"/>
  <c r="T163" i="61"/>
  <c r="T155" i="61"/>
  <c r="T147" i="61"/>
  <c r="T139" i="61"/>
  <c r="T131" i="61"/>
  <c r="T123" i="61"/>
  <c r="S117" i="61"/>
  <c r="X187" i="61"/>
  <c r="T181" i="61"/>
  <c r="U147" i="61"/>
  <c r="U139" i="61"/>
  <c r="S187" i="61"/>
  <c r="T186" i="61"/>
  <c r="S179" i="61"/>
  <c r="T178" i="61"/>
  <c r="S171" i="61"/>
  <c r="S163" i="61"/>
  <c r="S155" i="61"/>
  <c r="S147" i="61"/>
  <c r="S139" i="61"/>
  <c r="S131" i="61"/>
  <c r="S123" i="61"/>
  <c r="T117" i="61"/>
  <c r="X155" i="61"/>
  <c r="X131" i="61"/>
  <c r="X123" i="61"/>
  <c r="R187" i="61"/>
  <c r="R179" i="61"/>
  <c r="R171" i="61"/>
  <c r="R163" i="61"/>
  <c r="R155" i="61"/>
  <c r="R147" i="61"/>
  <c r="R139" i="61"/>
  <c r="R131" i="61"/>
  <c r="R123" i="61"/>
  <c r="U117" i="61"/>
  <c r="X163" i="61"/>
  <c r="Q184" i="61"/>
  <c r="U171" i="61"/>
  <c r="U163" i="61"/>
  <c r="U131" i="61"/>
  <c r="U123" i="61"/>
  <c r="R184" i="61"/>
  <c r="R176" i="61"/>
  <c r="R168" i="61"/>
  <c r="R160" i="61"/>
  <c r="R152" i="61"/>
  <c r="R144" i="61"/>
  <c r="R136" i="61"/>
  <c r="R128" i="61"/>
  <c r="R120" i="61"/>
  <c r="X184" i="61"/>
  <c r="P184" i="61"/>
  <c r="X176" i="61"/>
  <c r="P176" i="61"/>
  <c r="X168" i="61"/>
  <c r="P168" i="61"/>
  <c r="X160" i="61"/>
  <c r="P160" i="61"/>
  <c r="X152" i="61"/>
  <c r="P152" i="61"/>
  <c r="X144" i="61"/>
  <c r="P144" i="61"/>
  <c r="X136" i="61"/>
  <c r="P136" i="61"/>
  <c r="X128" i="61"/>
  <c r="P128" i="61"/>
  <c r="X120" i="61"/>
  <c r="P120" i="61"/>
  <c r="U160" i="61"/>
  <c r="U152" i="61"/>
  <c r="U136" i="61"/>
  <c r="U128" i="61"/>
  <c r="U120" i="61"/>
  <c r="U184" i="61"/>
  <c r="U176" i="61"/>
  <c r="U168" i="61"/>
  <c r="U144" i="61"/>
  <c r="T184" i="61"/>
  <c r="T176" i="61"/>
  <c r="T168" i="61"/>
  <c r="T160" i="61"/>
  <c r="T152" i="61"/>
  <c r="T144" i="61"/>
  <c r="T136" i="61"/>
  <c r="T128" i="61"/>
  <c r="T120" i="61"/>
  <c r="AA128" i="61" l="1"/>
  <c r="AE117" i="61"/>
  <c r="AC117" i="61"/>
  <c r="AD117" i="61"/>
  <c r="AE122" i="61"/>
  <c r="AC122" i="61"/>
  <c r="AD122" i="61"/>
  <c r="AE124" i="61"/>
  <c r="AC124" i="61"/>
  <c r="AD124" i="61"/>
  <c r="AE123" i="61"/>
  <c r="AC123" i="61"/>
  <c r="AD123" i="61"/>
  <c r="AE119" i="61"/>
  <c r="AC119" i="61"/>
  <c r="AD119" i="61"/>
  <c r="AE121" i="61"/>
  <c r="AC121" i="61"/>
  <c r="AD121" i="61"/>
  <c r="Q96" i="61"/>
  <c r="R96" i="61"/>
  <c r="S96" i="61"/>
  <c r="T96" i="61"/>
  <c r="U96" i="61"/>
  <c r="V96" i="61"/>
  <c r="W96" i="61"/>
  <c r="X96" i="61"/>
  <c r="Y96" i="61"/>
  <c r="Q97" i="61"/>
  <c r="R97" i="61"/>
  <c r="S97" i="61"/>
  <c r="T97" i="61"/>
  <c r="U97" i="61"/>
  <c r="V97" i="61"/>
  <c r="W97" i="61"/>
  <c r="X97" i="61"/>
  <c r="Q98" i="61"/>
  <c r="R98" i="61"/>
  <c r="S98" i="61"/>
  <c r="T98" i="61"/>
  <c r="U98" i="61"/>
  <c r="V98" i="61"/>
  <c r="W98" i="61"/>
  <c r="X98" i="61"/>
  <c r="Q99" i="61"/>
  <c r="R99" i="61"/>
  <c r="S99" i="61"/>
  <c r="T99" i="61"/>
  <c r="U99" i="61"/>
  <c r="V99" i="61"/>
  <c r="W99" i="61"/>
  <c r="X99" i="61"/>
  <c r="Q100" i="61"/>
  <c r="R100" i="61"/>
  <c r="S100" i="61"/>
  <c r="T100" i="61"/>
  <c r="U100" i="61"/>
  <c r="V100" i="61"/>
  <c r="W100" i="61"/>
  <c r="X100" i="61"/>
  <c r="Q101" i="61"/>
  <c r="R101" i="61"/>
  <c r="S101" i="61"/>
  <c r="T101" i="61"/>
  <c r="U101" i="61"/>
  <c r="V101" i="61"/>
  <c r="W101" i="61"/>
  <c r="X101" i="61"/>
  <c r="Q102" i="61"/>
  <c r="R102" i="61"/>
  <c r="S102" i="61"/>
  <c r="T102" i="61"/>
  <c r="U102" i="61"/>
  <c r="V102" i="61"/>
  <c r="W102" i="61"/>
  <c r="X102" i="61"/>
  <c r="Q103" i="61"/>
  <c r="R103" i="61"/>
  <c r="S103" i="61"/>
  <c r="T103" i="61"/>
  <c r="U103" i="61"/>
  <c r="V103" i="61"/>
  <c r="W103" i="61"/>
  <c r="X103" i="61"/>
  <c r="Q104" i="61"/>
  <c r="R104" i="61"/>
  <c r="S104" i="61"/>
  <c r="T104" i="61"/>
  <c r="U104" i="61"/>
  <c r="V104" i="61"/>
  <c r="W104" i="61"/>
  <c r="X104" i="61"/>
  <c r="Q105" i="61"/>
  <c r="R105" i="61"/>
  <c r="S105" i="61"/>
  <c r="T105" i="61"/>
  <c r="U105" i="61"/>
  <c r="V105" i="61"/>
  <c r="W105" i="61"/>
  <c r="X105" i="61"/>
  <c r="Q106" i="61"/>
  <c r="R106" i="61"/>
  <c r="S106" i="61"/>
  <c r="T106" i="61"/>
  <c r="U106" i="61"/>
  <c r="V106" i="61"/>
  <c r="W106" i="61"/>
  <c r="X106" i="61"/>
  <c r="Q107" i="61"/>
  <c r="R107" i="61"/>
  <c r="S107" i="61"/>
  <c r="T107" i="61"/>
  <c r="U107" i="61"/>
  <c r="V107" i="61"/>
  <c r="W107" i="61"/>
  <c r="X107" i="61"/>
  <c r="Q108" i="61"/>
  <c r="R108" i="61"/>
  <c r="S108" i="61"/>
  <c r="T108" i="61"/>
  <c r="U108" i="61"/>
  <c r="V108" i="61"/>
  <c r="W108" i="61"/>
  <c r="X108" i="61"/>
  <c r="Q109" i="61"/>
  <c r="R109" i="61"/>
  <c r="S109" i="61"/>
  <c r="T109" i="61"/>
  <c r="U109" i="61"/>
  <c r="V109" i="61"/>
  <c r="W109" i="61"/>
  <c r="X109" i="61"/>
  <c r="Q110" i="61"/>
  <c r="R110" i="61"/>
  <c r="S110" i="61"/>
  <c r="T110" i="61"/>
  <c r="U110" i="61"/>
  <c r="V110" i="61"/>
  <c r="W110" i="61"/>
  <c r="X110" i="61"/>
  <c r="Q111" i="61"/>
  <c r="R111" i="61"/>
  <c r="S111" i="61"/>
  <c r="T111" i="61"/>
  <c r="U111" i="61"/>
  <c r="V111" i="61"/>
  <c r="W111" i="61"/>
  <c r="X111" i="61"/>
  <c r="P111" i="61"/>
  <c r="P97" i="61"/>
  <c r="P98" i="61"/>
  <c r="P99" i="61"/>
  <c r="P100" i="61"/>
  <c r="P101" i="61"/>
  <c r="P102" i="61"/>
  <c r="P103" i="61"/>
  <c r="P104" i="61"/>
  <c r="P105" i="61"/>
  <c r="P106" i="61"/>
  <c r="P107" i="61"/>
  <c r="P108" i="61"/>
  <c r="P109" i="61"/>
  <c r="P110" i="61"/>
  <c r="P96" i="61"/>
  <c r="D97" i="61"/>
  <c r="E97" i="61"/>
  <c r="F97" i="61"/>
  <c r="G97" i="61"/>
  <c r="H97" i="61"/>
  <c r="I97" i="61"/>
  <c r="J97" i="61"/>
  <c r="K97" i="61"/>
  <c r="L97" i="61"/>
  <c r="M97" i="61"/>
  <c r="D98" i="61"/>
  <c r="E98" i="61"/>
  <c r="F98" i="61"/>
  <c r="G98" i="61"/>
  <c r="H98" i="61"/>
  <c r="I98" i="61"/>
  <c r="J98" i="61"/>
  <c r="K98" i="61"/>
  <c r="L98" i="61"/>
  <c r="M98" i="61"/>
  <c r="D99" i="61"/>
  <c r="E99" i="61"/>
  <c r="F99" i="61"/>
  <c r="G99" i="61"/>
  <c r="H99" i="61"/>
  <c r="I99" i="61"/>
  <c r="J99" i="61"/>
  <c r="K99" i="61"/>
  <c r="L99" i="61"/>
  <c r="M99" i="61"/>
  <c r="D100" i="61"/>
  <c r="E100" i="61"/>
  <c r="F100" i="61"/>
  <c r="G100" i="61"/>
  <c r="H100" i="61"/>
  <c r="I100" i="61"/>
  <c r="J100" i="61"/>
  <c r="K100" i="61"/>
  <c r="L100" i="61"/>
  <c r="M100" i="61"/>
  <c r="D101" i="61"/>
  <c r="E101" i="61"/>
  <c r="F101" i="61"/>
  <c r="G101" i="61"/>
  <c r="H101" i="61"/>
  <c r="I101" i="61"/>
  <c r="J101" i="61"/>
  <c r="K101" i="61"/>
  <c r="L101" i="61"/>
  <c r="M101" i="61"/>
  <c r="D102" i="61"/>
  <c r="E102" i="61"/>
  <c r="F102" i="61"/>
  <c r="G102" i="61"/>
  <c r="H102" i="61"/>
  <c r="I102" i="61"/>
  <c r="J102" i="61"/>
  <c r="K102" i="61"/>
  <c r="L102" i="61"/>
  <c r="M102" i="61"/>
  <c r="D103" i="61"/>
  <c r="E103" i="61"/>
  <c r="F103" i="61"/>
  <c r="G103" i="61"/>
  <c r="H103" i="61"/>
  <c r="I103" i="61"/>
  <c r="J103" i="61"/>
  <c r="K103" i="61"/>
  <c r="L103" i="61"/>
  <c r="M103" i="61"/>
  <c r="D104" i="61"/>
  <c r="E104" i="61"/>
  <c r="F104" i="61"/>
  <c r="G104" i="61"/>
  <c r="H104" i="61"/>
  <c r="I104" i="61"/>
  <c r="J104" i="61"/>
  <c r="K104" i="61"/>
  <c r="L104" i="61"/>
  <c r="M104" i="61"/>
  <c r="D105" i="61"/>
  <c r="E105" i="61"/>
  <c r="F105" i="61"/>
  <c r="G105" i="61"/>
  <c r="H105" i="61"/>
  <c r="I105" i="61"/>
  <c r="J105" i="61"/>
  <c r="K105" i="61"/>
  <c r="L105" i="61"/>
  <c r="M105" i="61"/>
  <c r="D106" i="61"/>
  <c r="E106" i="61"/>
  <c r="F106" i="61"/>
  <c r="G106" i="61"/>
  <c r="H106" i="61"/>
  <c r="I106" i="61"/>
  <c r="J106" i="61"/>
  <c r="K106" i="61"/>
  <c r="L106" i="61"/>
  <c r="M106" i="61"/>
  <c r="D107" i="61"/>
  <c r="E107" i="61"/>
  <c r="F107" i="61"/>
  <c r="G107" i="61"/>
  <c r="H107" i="61"/>
  <c r="I107" i="61"/>
  <c r="J107" i="61"/>
  <c r="K107" i="61"/>
  <c r="L107" i="61"/>
  <c r="M107" i="61"/>
  <c r="D108" i="61"/>
  <c r="E108" i="61"/>
  <c r="F108" i="61"/>
  <c r="G108" i="61"/>
  <c r="H108" i="61"/>
  <c r="I108" i="61"/>
  <c r="J108" i="61"/>
  <c r="K108" i="61"/>
  <c r="L108" i="61"/>
  <c r="M108" i="61"/>
  <c r="D109" i="61"/>
  <c r="E109" i="61"/>
  <c r="F109" i="61"/>
  <c r="G109" i="61"/>
  <c r="H109" i="61"/>
  <c r="I109" i="61"/>
  <c r="J109" i="61"/>
  <c r="K109" i="61"/>
  <c r="L109" i="61"/>
  <c r="M109" i="61"/>
  <c r="D110" i="61"/>
  <c r="E110" i="61"/>
  <c r="F110" i="61"/>
  <c r="G110" i="61"/>
  <c r="H110" i="61"/>
  <c r="I110" i="61"/>
  <c r="J110" i="61"/>
  <c r="K110" i="61"/>
  <c r="L110" i="61"/>
  <c r="M110" i="61"/>
  <c r="D111" i="61"/>
  <c r="E111" i="61"/>
  <c r="F111" i="61"/>
  <c r="G111" i="61"/>
  <c r="H111" i="61"/>
  <c r="I111" i="61"/>
  <c r="J111" i="61"/>
  <c r="K111" i="61"/>
  <c r="L111" i="61"/>
  <c r="M111" i="61"/>
  <c r="M96" i="61"/>
  <c r="L96" i="61"/>
  <c r="K96" i="61"/>
  <c r="J96" i="61"/>
  <c r="I96" i="61"/>
  <c r="H96" i="61"/>
  <c r="G96" i="61"/>
  <c r="F96" i="61"/>
  <c r="E96" i="61"/>
  <c r="D96" i="61"/>
  <c r="C97" i="61"/>
  <c r="C98" i="61"/>
  <c r="C99" i="61"/>
  <c r="C100" i="61"/>
  <c r="C101" i="61"/>
  <c r="C102" i="61"/>
  <c r="C103" i="61"/>
  <c r="C104" i="61"/>
  <c r="C105" i="61"/>
  <c r="C106" i="61"/>
  <c r="C107" i="61"/>
  <c r="C108" i="61"/>
  <c r="C109" i="61"/>
  <c r="C110" i="61"/>
  <c r="C111" i="61"/>
  <c r="C96" i="61"/>
  <c r="Q87" i="61"/>
  <c r="D70" i="61"/>
  <c r="D83" i="61" s="1"/>
  <c r="E70" i="61"/>
  <c r="F70" i="61"/>
  <c r="G70" i="61"/>
  <c r="H70" i="61"/>
  <c r="I70" i="61"/>
  <c r="I83" i="61" s="1"/>
  <c r="J70" i="61"/>
  <c r="K70" i="61"/>
  <c r="K83" i="61" s="1"/>
  <c r="L70" i="61"/>
  <c r="L83" i="61" s="1"/>
  <c r="M70" i="61"/>
  <c r="N70" i="61"/>
  <c r="O70" i="61"/>
  <c r="P70" i="61"/>
  <c r="Q70" i="61"/>
  <c r="Q83" i="61" s="1"/>
  <c r="R70" i="61"/>
  <c r="S70" i="61"/>
  <c r="S83" i="61" s="1"/>
  <c r="T70" i="61"/>
  <c r="T83" i="61" s="1"/>
  <c r="U70" i="61"/>
  <c r="V70" i="61"/>
  <c r="W70" i="61"/>
  <c r="X70" i="61"/>
  <c r="Y70" i="61"/>
  <c r="Y83" i="61" s="1"/>
  <c r="Z70" i="61"/>
  <c r="AA70" i="61"/>
  <c r="AA83" i="61" s="1"/>
  <c r="AB70" i="61"/>
  <c r="AB83" i="61" s="1"/>
  <c r="AC70" i="61"/>
  <c r="AD70" i="61"/>
  <c r="AE70" i="61"/>
  <c r="D71" i="61"/>
  <c r="E71" i="61"/>
  <c r="F71" i="61"/>
  <c r="G71" i="61"/>
  <c r="H71" i="61"/>
  <c r="H84" i="61" s="1"/>
  <c r="I71" i="61"/>
  <c r="J71" i="61"/>
  <c r="K71" i="61"/>
  <c r="L71" i="61"/>
  <c r="M71" i="61"/>
  <c r="N71" i="61"/>
  <c r="O71" i="61"/>
  <c r="P71" i="61"/>
  <c r="P84" i="61" s="1"/>
  <c r="Q71" i="61"/>
  <c r="R71" i="61"/>
  <c r="S71" i="61"/>
  <c r="T71" i="61"/>
  <c r="U71" i="61"/>
  <c r="V71" i="61"/>
  <c r="W71" i="61"/>
  <c r="X71" i="61"/>
  <c r="X84" i="61" s="1"/>
  <c r="Y71" i="61"/>
  <c r="Z71" i="61"/>
  <c r="AA71" i="61"/>
  <c r="AB71" i="61"/>
  <c r="AC71" i="61"/>
  <c r="AD71" i="61"/>
  <c r="AE71" i="61"/>
  <c r="D72" i="61"/>
  <c r="D85" i="61" s="1"/>
  <c r="E72" i="61"/>
  <c r="F72" i="61"/>
  <c r="G72" i="61"/>
  <c r="H72" i="61"/>
  <c r="I72" i="61"/>
  <c r="I85" i="61" s="1"/>
  <c r="J72" i="61"/>
  <c r="K72" i="61"/>
  <c r="K85" i="61" s="1"/>
  <c r="L72" i="61"/>
  <c r="L85" i="61" s="1"/>
  <c r="M72" i="61"/>
  <c r="N72" i="61"/>
  <c r="O72" i="61"/>
  <c r="P72" i="61"/>
  <c r="Q72" i="61"/>
  <c r="Q85" i="61" s="1"/>
  <c r="R72" i="61"/>
  <c r="S72" i="61"/>
  <c r="S85" i="61" s="1"/>
  <c r="T72" i="61"/>
  <c r="T85" i="61" s="1"/>
  <c r="U72" i="61"/>
  <c r="V72" i="61"/>
  <c r="W72" i="61"/>
  <c r="X72" i="61"/>
  <c r="Y72" i="61"/>
  <c r="Y85" i="61" s="1"/>
  <c r="Z72" i="61"/>
  <c r="AA72" i="61"/>
  <c r="AA85" i="61" s="1"/>
  <c r="AB72" i="61"/>
  <c r="AB85" i="61" s="1"/>
  <c r="AC72" i="61"/>
  <c r="AD72" i="61"/>
  <c r="AE72" i="61"/>
  <c r="D73" i="61"/>
  <c r="E73" i="61"/>
  <c r="F73" i="61"/>
  <c r="G73" i="61"/>
  <c r="G86" i="61" s="1"/>
  <c r="H73" i="61"/>
  <c r="H86" i="61" s="1"/>
  <c r="I73" i="61"/>
  <c r="J73" i="61"/>
  <c r="K73" i="61"/>
  <c r="L73" i="61"/>
  <c r="M73" i="61"/>
  <c r="N73" i="61"/>
  <c r="O73" i="61"/>
  <c r="O86" i="61" s="1"/>
  <c r="P73" i="61"/>
  <c r="P86" i="61" s="1"/>
  <c r="Q73" i="61"/>
  <c r="R73" i="61"/>
  <c r="S73" i="61"/>
  <c r="T73" i="61"/>
  <c r="U73" i="61"/>
  <c r="V73" i="61"/>
  <c r="W73" i="61"/>
  <c r="W86" i="61" s="1"/>
  <c r="X73" i="61"/>
  <c r="X86" i="61" s="1"/>
  <c r="Y73" i="61"/>
  <c r="Z73" i="61"/>
  <c r="AA73" i="61"/>
  <c r="AB73" i="61"/>
  <c r="AC73" i="61"/>
  <c r="AD73" i="61"/>
  <c r="AE73" i="61"/>
  <c r="AE86" i="61" s="1"/>
  <c r="D74" i="61"/>
  <c r="D87" i="61" s="1"/>
  <c r="E74" i="61"/>
  <c r="F74" i="61"/>
  <c r="G74" i="61"/>
  <c r="H74" i="61"/>
  <c r="I74" i="61"/>
  <c r="I87" i="61" s="1"/>
  <c r="J74" i="61"/>
  <c r="K74" i="61"/>
  <c r="K87" i="61" s="1"/>
  <c r="L74" i="61"/>
  <c r="L87" i="61" s="1"/>
  <c r="M74" i="61"/>
  <c r="N74" i="61"/>
  <c r="O74" i="61"/>
  <c r="P74" i="61"/>
  <c r="Q74" i="61"/>
  <c r="R74" i="61"/>
  <c r="S74" i="61"/>
  <c r="S87" i="61" s="1"/>
  <c r="T74" i="61"/>
  <c r="T87" i="61" s="1"/>
  <c r="U74" i="61"/>
  <c r="V74" i="61"/>
  <c r="W74" i="61"/>
  <c r="X74" i="61"/>
  <c r="Y74" i="61"/>
  <c r="Y87" i="61" s="1"/>
  <c r="Z74" i="61"/>
  <c r="AA74" i="61"/>
  <c r="AA87" i="61" s="1"/>
  <c r="AB74" i="61"/>
  <c r="AB87" i="61" s="1"/>
  <c r="AC74" i="61"/>
  <c r="AD74" i="61"/>
  <c r="AE74" i="61"/>
  <c r="D75" i="61"/>
  <c r="E75" i="61"/>
  <c r="F75" i="61"/>
  <c r="G75" i="61"/>
  <c r="G88" i="61" s="1"/>
  <c r="H75" i="61"/>
  <c r="H88" i="61" s="1"/>
  <c r="I75" i="61"/>
  <c r="J75" i="61"/>
  <c r="K75" i="61"/>
  <c r="L75" i="61"/>
  <c r="M75" i="61"/>
  <c r="N75" i="61"/>
  <c r="O75" i="61"/>
  <c r="O88" i="61" s="1"/>
  <c r="P75" i="61"/>
  <c r="P88" i="61" s="1"/>
  <c r="Q75" i="61"/>
  <c r="R75" i="61"/>
  <c r="S75" i="61"/>
  <c r="T75" i="61"/>
  <c r="U75" i="61"/>
  <c r="V75" i="61"/>
  <c r="W75" i="61"/>
  <c r="W88" i="61" s="1"/>
  <c r="X75" i="61"/>
  <c r="X88" i="61" s="1"/>
  <c r="Y75" i="61"/>
  <c r="Z75" i="61"/>
  <c r="AA75" i="61"/>
  <c r="AB75" i="61"/>
  <c r="AC75" i="61"/>
  <c r="AD75" i="61"/>
  <c r="AE75" i="61"/>
  <c r="AE88" i="61" s="1"/>
  <c r="D76" i="61"/>
  <c r="D89" i="61" s="1"/>
  <c r="E76" i="61"/>
  <c r="F76" i="61"/>
  <c r="G76" i="61"/>
  <c r="H76" i="61"/>
  <c r="I76" i="61"/>
  <c r="I89" i="61" s="1"/>
  <c r="J76" i="61"/>
  <c r="K76" i="61"/>
  <c r="K89" i="61" s="1"/>
  <c r="L76" i="61"/>
  <c r="L89" i="61" s="1"/>
  <c r="M76" i="61"/>
  <c r="N76" i="61"/>
  <c r="O76" i="61"/>
  <c r="P76" i="61"/>
  <c r="Q76" i="61"/>
  <c r="Q89" i="61" s="1"/>
  <c r="R76" i="61"/>
  <c r="S76" i="61"/>
  <c r="S89" i="61" s="1"/>
  <c r="T76" i="61"/>
  <c r="T89" i="61" s="1"/>
  <c r="U76" i="61"/>
  <c r="V76" i="61"/>
  <c r="W76" i="61"/>
  <c r="X76" i="61"/>
  <c r="Y76" i="61"/>
  <c r="Y89" i="61" s="1"/>
  <c r="Z76" i="61"/>
  <c r="AA76" i="61"/>
  <c r="AA89" i="61" s="1"/>
  <c r="AB76" i="61"/>
  <c r="AB89" i="61" s="1"/>
  <c r="AC76" i="61"/>
  <c r="AD76" i="61"/>
  <c r="AE76" i="61"/>
  <c r="D77" i="61"/>
  <c r="E77" i="61"/>
  <c r="F77" i="61"/>
  <c r="G77" i="61"/>
  <c r="G90" i="61" s="1"/>
  <c r="H77" i="61"/>
  <c r="H90" i="61" s="1"/>
  <c r="I77" i="61"/>
  <c r="J77" i="61"/>
  <c r="K77" i="61"/>
  <c r="L77" i="61"/>
  <c r="M77" i="61"/>
  <c r="N77" i="61"/>
  <c r="O77" i="61"/>
  <c r="O90" i="61" s="1"/>
  <c r="P77" i="61"/>
  <c r="P90" i="61" s="1"/>
  <c r="Q77" i="61"/>
  <c r="R77" i="61"/>
  <c r="S77" i="61"/>
  <c r="T77" i="61"/>
  <c r="U77" i="61"/>
  <c r="V77" i="61"/>
  <c r="W77" i="61"/>
  <c r="W90" i="61" s="1"/>
  <c r="X77" i="61"/>
  <c r="X90" i="61" s="1"/>
  <c r="Y77" i="61"/>
  <c r="Z77" i="61"/>
  <c r="AA77" i="61"/>
  <c r="AB77" i="61"/>
  <c r="AC77" i="61"/>
  <c r="AD77" i="61"/>
  <c r="AE77" i="61"/>
  <c r="AE90" i="61" s="1"/>
  <c r="D78" i="61"/>
  <c r="D91" i="61" s="1"/>
  <c r="E78" i="61"/>
  <c r="F78" i="61"/>
  <c r="G78" i="61"/>
  <c r="H78" i="61"/>
  <c r="I78" i="61"/>
  <c r="I91" i="61" s="1"/>
  <c r="J78" i="61"/>
  <c r="K78" i="61"/>
  <c r="K91" i="61" s="1"/>
  <c r="L78" i="61"/>
  <c r="L91" i="61" s="1"/>
  <c r="M78" i="61"/>
  <c r="N78" i="61"/>
  <c r="O78" i="61"/>
  <c r="P78" i="61"/>
  <c r="Q78" i="61"/>
  <c r="Q91" i="61" s="1"/>
  <c r="R78" i="61"/>
  <c r="S78" i="61"/>
  <c r="S91" i="61" s="1"/>
  <c r="T78" i="61"/>
  <c r="T91" i="61" s="1"/>
  <c r="U78" i="61"/>
  <c r="V78" i="61"/>
  <c r="W78" i="61"/>
  <c r="X78" i="61"/>
  <c r="Y78" i="61"/>
  <c r="Y91" i="61" s="1"/>
  <c r="Z78" i="61"/>
  <c r="AA78" i="61"/>
  <c r="AA91" i="61" s="1"/>
  <c r="AB78" i="61"/>
  <c r="AB91" i="61" s="1"/>
  <c r="AC78" i="61"/>
  <c r="AD78" i="61"/>
  <c r="AE78" i="61"/>
  <c r="D79" i="61"/>
  <c r="E79" i="61"/>
  <c r="F79" i="61"/>
  <c r="G79" i="61"/>
  <c r="G92" i="61" s="1"/>
  <c r="H79" i="61"/>
  <c r="H92" i="61" s="1"/>
  <c r="I79" i="61"/>
  <c r="J79" i="61"/>
  <c r="K79" i="61"/>
  <c r="L79" i="61"/>
  <c r="M79" i="61"/>
  <c r="N79" i="61"/>
  <c r="O79" i="61"/>
  <c r="O92" i="61" s="1"/>
  <c r="P79" i="61"/>
  <c r="P92" i="61" s="1"/>
  <c r="Q79" i="61"/>
  <c r="R79" i="61"/>
  <c r="S79" i="61"/>
  <c r="T79" i="61"/>
  <c r="U79" i="61"/>
  <c r="V79" i="61"/>
  <c r="W79" i="61"/>
  <c r="W92" i="61" s="1"/>
  <c r="X79" i="61"/>
  <c r="X92" i="61" s="1"/>
  <c r="Y79" i="61"/>
  <c r="Z79" i="61"/>
  <c r="AA79" i="61"/>
  <c r="AB79" i="61"/>
  <c r="AC79" i="61"/>
  <c r="AD79" i="61"/>
  <c r="AE79" i="61"/>
  <c r="AE92" i="61" s="1"/>
  <c r="C79" i="61"/>
  <c r="C92" i="61" s="1"/>
  <c r="C78" i="61"/>
  <c r="C77" i="61"/>
  <c r="C76" i="61"/>
  <c r="C75" i="61"/>
  <c r="C74" i="61"/>
  <c r="C87" i="61" s="1"/>
  <c r="C73" i="61"/>
  <c r="C72" i="61"/>
  <c r="C85" i="61" s="1"/>
  <c r="C71" i="61"/>
  <c r="C84" i="61" s="1"/>
  <c r="C70" i="61"/>
  <c r="D69" i="61"/>
  <c r="E69" i="61"/>
  <c r="F69" i="61"/>
  <c r="G69" i="61"/>
  <c r="H69" i="61"/>
  <c r="I69" i="61"/>
  <c r="J69" i="61"/>
  <c r="K69" i="61"/>
  <c r="L69" i="61"/>
  <c r="M69" i="61"/>
  <c r="N69" i="61"/>
  <c r="O69" i="61"/>
  <c r="P69" i="61"/>
  <c r="Q69" i="61"/>
  <c r="R69" i="61"/>
  <c r="S69" i="61"/>
  <c r="T69" i="61"/>
  <c r="U69" i="61"/>
  <c r="V69" i="61"/>
  <c r="W69" i="61"/>
  <c r="X69" i="61"/>
  <c r="Y69" i="61"/>
  <c r="Z69" i="61"/>
  <c r="AA69" i="61"/>
  <c r="AB69" i="61"/>
  <c r="AC69" i="61"/>
  <c r="AD69" i="61"/>
  <c r="AE69" i="61"/>
  <c r="C69" i="61"/>
  <c r="A81" i="61"/>
  <c r="A68" i="61"/>
  <c r="AE19" i="45"/>
  <c r="AE20" i="45"/>
  <c r="AE21" i="45"/>
  <c r="AE22" i="45"/>
  <c r="AE23" i="45"/>
  <c r="AE24" i="45"/>
  <c r="AE25" i="45"/>
  <c r="AE26" i="45"/>
  <c r="AE27" i="45"/>
  <c r="AE28" i="45"/>
  <c r="AE29" i="45"/>
  <c r="AE30" i="45"/>
  <c r="AE31" i="45"/>
  <c r="AE32" i="45"/>
  <c r="AE33" i="45"/>
  <c r="AE34" i="45"/>
  <c r="AE35" i="45"/>
  <c r="AE36" i="45"/>
  <c r="AE37" i="45"/>
  <c r="AE38" i="45"/>
  <c r="AE39" i="45"/>
  <c r="AE40" i="45"/>
  <c r="AE41" i="45"/>
  <c r="AE42" i="45"/>
  <c r="AE43" i="45"/>
  <c r="AE44" i="45"/>
  <c r="AE45" i="45"/>
  <c r="AE46" i="45"/>
  <c r="AE47" i="45"/>
  <c r="AE48" i="45"/>
  <c r="AE49" i="45"/>
  <c r="AE50" i="45"/>
  <c r="AE51" i="45"/>
  <c r="AE52" i="45"/>
  <c r="AE53" i="45"/>
  <c r="AE54" i="45"/>
  <c r="AE55" i="45"/>
  <c r="AE56" i="45"/>
  <c r="AE57" i="45"/>
  <c r="AE58" i="45"/>
  <c r="AE59" i="45"/>
  <c r="AE60" i="45"/>
  <c r="AE61" i="45"/>
  <c r="AE62" i="45"/>
  <c r="AE63" i="45"/>
  <c r="AE64" i="45"/>
  <c r="AE65" i="45"/>
  <c r="AE66" i="45"/>
  <c r="AE67" i="45"/>
  <c r="AE68" i="45"/>
  <c r="AE69" i="45"/>
  <c r="AE70" i="45"/>
  <c r="AE71" i="45"/>
  <c r="AE72" i="45"/>
  <c r="AE73" i="45"/>
  <c r="AE74" i="45"/>
  <c r="AE75" i="45"/>
  <c r="AE76" i="45"/>
  <c r="AE77" i="45"/>
  <c r="AE78" i="45"/>
  <c r="AE79" i="45"/>
  <c r="AE80" i="45"/>
  <c r="AE81" i="45"/>
  <c r="AE82" i="45"/>
  <c r="AE83" i="45"/>
  <c r="AE84" i="45"/>
  <c r="AE85" i="45"/>
  <c r="AE86" i="45"/>
  <c r="AE87" i="45"/>
  <c r="AE88" i="45"/>
  <c r="AE89" i="45"/>
  <c r="AE18" i="45"/>
  <c r="AE19" i="47"/>
  <c r="AE20" i="47"/>
  <c r="AE21" i="47"/>
  <c r="AE22" i="47"/>
  <c r="AE23" i="47"/>
  <c r="AE24" i="47"/>
  <c r="AE25" i="47"/>
  <c r="AE26" i="47"/>
  <c r="AE27" i="47"/>
  <c r="AE28" i="47"/>
  <c r="AE29" i="47"/>
  <c r="AE30" i="47"/>
  <c r="AE31" i="47"/>
  <c r="AE32" i="47"/>
  <c r="AE33" i="47"/>
  <c r="AE34" i="47"/>
  <c r="AE35" i="47"/>
  <c r="AE36" i="47"/>
  <c r="AE37" i="47"/>
  <c r="AE38" i="47"/>
  <c r="AE39" i="47"/>
  <c r="AE40" i="47"/>
  <c r="AE41" i="47"/>
  <c r="AE42" i="47"/>
  <c r="AE43" i="47"/>
  <c r="AE44" i="47"/>
  <c r="AE45" i="47"/>
  <c r="AE46" i="47"/>
  <c r="AE47" i="47"/>
  <c r="AE48" i="47"/>
  <c r="AE49" i="47"/>
  <c r="AE50" i="47"/>
  <c r="AE51" i="47"/>
  <c r="AE52" i="47"/>
  <c r="AE53" i="47"/>
  <c r="AE54" i="47"/>
  <c r="AE55" i="47"/>
  <c r="AE56" i="47"/>
  <c r="AE57" i="47"/>
  <c r="AE58" i="47"/>
  <c r="AE59" i="47"/>
  <c r="AE60" i="47"/>
  <c r="AE61" i="47"/>
  <c r="AE62" i="47"/>
  <c r="AE63" i="47"/>
  <c r="AE64" i="47"/>
  <c r="AE65" i="47"/>
  <c r="AE66" i="47"/>
  <c r="AE67" i="47"/>
  <c r="AE68" i="47"/>
  <c r="AE69" i="47"/>
  <c r="AE70" i="47"/>
  <c r="AE71" i="47"/>
  <c r="AE72" i="47"/>
  <c r="AE73" i="47"/>
  <c r="AE74" i="47"/>
  <c r="AE75" i="47"/>
  <c r="AE76" i="47"/>
  <c r="AE77" i="47"/>
  <c r="AE78" i="47"/>
  <c r="AE79" i="47"/>
  <c r="AE80" i="47"/>
  <c r="AE81" i="47"/>
  <c r="AE82" i="47"/>
  <c r="AE83" i="47"/>
  <c r="AE84" i="47"/>
  <c r="AE85" i="47"/>
  <c r="AE86" i="47"/>
  <c r="AE87" i="47"/>
  <c r="AE88" i="47"/>
  <c r="AE89" i="47"/>
  <c r="AE18" i="47"/>
  <c r="AE94" i="29"/>
  <c r="AE95" i="29"/>
  <c r="AE96" i="29"/>
  <c r="AE97" i="29"/>
  <c r="AE98" i="29"/>
  <c r="AE99" i="29"/>
  <c r="AE100" i="29"/>
  <c r="AE101" i="29"/>
  <c r="AE102" i="29"/>
  <c r="AE103" i="29"/>
  <c r="AE104" i="29"/>
  <c r="AE105" i="29"/>
  <c r="AE106" i="29"/>
  <c r="AE107" i="29"/>
  <c r="AE108" i="29"/>
  <c r="AE93" i="29"/>
  <c r="A37" i="61"/>
  <c r="A50" i="61"/>
  <c r="D53" i="61"/>
  <c r="E53" i="61"/>
  <c r="G53" i="61"/>
  <c r="K53" i="61"/>
  <c r="L53" i="61"/>
  <c r="M53" i="61"/>
  <c r="N53" i="61"/>
  <c r="O53" i="61"/>
  <c r="P53" i="61"/>
  <c r="Q53" i="61"/>
  <c r="S53" i="61"/>
  <c r="T53" i="61"/>
  <c r="U53" i="61"/>
  <c r="V53" i="61"/>
  <c r="W53" i="61"/>
  <c r="X53" i="61"/>
  <c r="Y53" i="61"/>
  <c r="Z53" i="61"/>
  <c r="AA53" i="61"/>
  <c r="AB53" i="61"/>
  <c r="AC53" i="61"/>
  <c r="AD53" i="61"/>
  <c r="AE53" i="61"/>
  <c r="D55" i="61"/>
  <c r="E55" i="61"/>
  <c r="G55" i="61"/>
  <c r="K55" i="61"/>
  <c r="L55" i="61"/>
  <c r="M55" i="61"/>
  <c r="N55" i="61"/>
  <c r="O55" i="61"/>
  <c r="P55" i="61"/>
  <c r="Q55" i="61"/>
  <c r="S55" i="61"/>
  <c r="T55" i="61"/>
  <c r="U55" i="61"/>
  <c r="V55" i="61"/>
  <c r="W55" i="61"/>
  <c r="X55" i="61"/>
  <c r="Y55" i="61"/>
  <c r="Z55" i="61"/>
  <c r="AA55" i="61"/>
  <c r="AB55" i="61"/>
  <c r="AC55" i="61"/>
  <c r="AD55" i="61"/>
  <c r="AE55" i="61"/>
  <c r="D57" i="61"/>
  <c r="E57" i="61"/>
  <c r="G57" i="61"/>
  <c r="K57" i="61"/>
  <c r="L57" i="61"/>
  <c r="M57" i="61"/>
  <c r="N57" i="61"/>
  <c r="O57" i="61"/>
  <c r="P57" i="61"/>
  <c r="Q57" i="61"/>
  <c r="S57" i="61"/>
  <c r="T57" i="61"/>
  <c r="U57" i="61"/>
  <c r="V57" i="61"/>
  <c r="W57" i="61"/>
  <c r="X57" i="61"/>
  <c r="Y57" i="61"/>
  <c r="Z57" i="61"/>
  <c r="AA57" i="61"/>
  <c r="AB57" i="61"/>
  <c r="AC57" i="61"/>
  <c r="AD57" i="61"/>
  <c r="AE57" i="61"/>
  <c r="D59" i="61"/>
  <c r="E59" i="61"/>
  <c r="G59" i="61"/>
  <c r="K59" i="61"/>
  <c r="L59" i="61"/>
  <c r="M59" i="61"/>
  <c r="N59" i="61"/>
  <c r="O59" i="61"/>
  <c r="P59" i="61"/>
  <c r="Q59" i="61"/>
  <c r="S59" i="61"/>
  <c r="T59" i="61"/>
  <c r="U59" i="61"/>
  <c r="V59" i="61"/>
  <c r="W59" i="61"/>
  <c r="X59" i="61"/>
  <c r="Y59" i="61"/>
  <c r="Z59" i="61"/>
  <c r="AA59" i="61"/>
  <c r="AB59" i="61"/>
  <c r="AC59" i="61"/>
  <c r="AD59" i="61"/>
  <c r="AE59" i="61"/>
  <c r="D61" i="61"/>
  <c r="E61" i="61"/>
  <c r="G61" i="61"/>
  <c r="K61" i="61"/>
  <c r="L61" i="61"/>
  <c r="M61" i="61"/>
  <c r="N61" i="61"/>
  <c r="O61" i="61"/>
  <c r="P61" i="61"/>
  <c r="Q61" i="61"/>
  <c r="S61" i="61"/>
  <c r="T61" i="61"/>
  <c r="U61" i="61"/>
  <c r="V61" i="61"/>
  <c r="W61" i="61"/>
  <c r="X61" i="61"/>
  <c r="Y61" i="61"/>
  <c r="Z61" i="61"/>
  <c r="AA61" i="61"/>
  <c r="AB61" i="61"/>
  <c r="AC61" i="61"/>
  <c r="AD61" i="61"/>
  <c r="AE61" i="61"/>
  <c r="A18" i="61"/>
  <c r="A5" i="61"/>
  <c r="D6" i="61"/>
  <c r="E6" i="61"/>
  <c r="F6" i="61"/>
  <c r="G6" i="61"/>
  <c r="H6" i="61"/>
  <c r="I6" i="61"/>
  <c r="J6" i="61"/>
  <c r="K6" i="61"/>
  <c r="L6" i="61"/>
  <c r="M6" i="61"/>
  <c r="N6" i="61"/>
  <c r="O6" i="61"/>
  <c r="P6" i="61"/>
  <c r="Q6" i="61"/>
  <c r="R6" i="61"/>
  <c r="S6" i="61"/>
  <c r="T6" i="61"/>
  <c r="U6" i="61"/>
  <c r="V6" i="61"/>
  <c r="W6" i="61"/>
  <c r="X6" i="61"/>
  <c r="Y6" i="61"/>
  <c r="Z6" i="61"/>
  <c r="AA6" i="61"/>
  <c r="AB6" i="61"/>
  <c r="AC6" i="61"/>
  <c r="AD6" i="61"/>
  <c r="AE6" i="61"/>
  <c r="D7" i="61"/>
  <c r="E7" i="61"/>
  <c r="F7" i="61"/>
  <c r="G7" i="61"/>
  <c r="H7" i="61"/>
  <c r="I7" i="61"/>
  <c r="J7" i="61"/>
  <c r="K7" i="61"/>
  <c r="L7" i="61"/>
  <c r="M7" i="61"/>
  <c r="N7" i="61"/>
  <c r="O7" i="61"/>
  <c r="P7" i="61"/>
  <c r="Q7" i="61"/>
  <c r="R7" i="61"/>
  <c r="S7" i="61"/>
  <c r="T7" i="61"/>
  <c r="U7" i="61"/>
  <c r="V7" i="61"/>
  <c r="W7" i="61"/>
  <c r="X7" i="61"/>
  <c r="Y7" i="61"/>
  <c r="Z7" i="61"/>
  <c r="AA7" i="61"/>
  <c r="AB7" i="61"/>
  <c r="AC7" i="61"/>
  <c r="AD7" i="61"/>
  <c r="AE7" i="61"/>
  <c r="D8" i="61"/>
  <c r="E8" i="61"/>
  <c r="F8" i="61"/>
  <c r="G8" i="61"/>
  <c r="H8" i="61"/>
  <c r="I8" i="61"/>
  <c r="J8" i="61"/>
  <c r="K8" i="61"/>
  <c r="L8" i="61"/>
  <c r="M8" i="61"/>
  <c r="N8" i="61"/>
  <c r="O8" i="61"/>
  <c r="P8" i="61"/>
  <c r="Q8" i="61"/>
  <c r="R8" i="61"/>
  <c r="S8" i="61"/>
  <c r="T8" i="61"/>
  <c r="U8" i="61"/>
  <c r="V8" i="61"/>
  <c r="W8" i="61"/>
  <c r="X8" i="61"/>
  <c r="Y8" i="61"/>
  <c r="Z8" i="61"/>
  <c r="AA8" i="61"/>
  <c r="AB8" i="61"/>
  <c r="AC8" i="61"/>
  <c r="AD8" i="61"/>
  <c r="AE8" i="61"/>
  <c r="D9" i="61"/>
  <c r="E9" i="61"/>
  <c r="F9" i="61"/>
  <c r="G9" i="61"/>
  <c r="H9" i="61"/>
  <c r="I9" i="61"/>
  <c r="J9" i="61"/>
  <c r="K9" i="61"/>
  <c r="L9" i="61"/>
  <c r="M9" i="61"/>
  <c r="N9" i="61"/>
  <c r="O9" i="61"/>
  <c r="P9" i="61"/>
  <c r="Q9" i="61"/>
  <c r="R9" i="61"/>
  <c r="S9" i="61"/>
  <c r="T9" i="61"/>
  <c r="U9" i="61"/>
  <c r="V9" i="61"/>
  <c r="W9" i="61"/>
  <c r="X9" i="61"/>
  <c r="Y9" i="61"/>
  <c r="Z9" i="61"/>
  <c r="AA9" i="61"/>
  <c r="AB9" i="61"/>
  <c r="AC9" i="61"/>
  <c r="AD9" i="61"/>
  <c r="AE9" i="61"/>
  <c r="AF9" i="61" s="1"/>
  <c r="D10" i="61"/>
  <c r="D23" i="61" s="1"/>
  <c r="E10" i="61"/>
  <c r="F10" i="61"/>
  <c r="G10" i="61"/>
  <c r="G23" i="61" s="1"/>
  <c r="H10" i="61"/>
  <c r="H23" i="61" s="1"/>
  <c r="I10" i="61"/>
  <c r="J10" i="61"/>
  <c r="J23" i="61" s="1"/>
  <c r="K10" i="61"/>
  <c r="K23" i="61" s="1"/>
  <c r="L10" i="61"/>
  <c r="L23" i="61" s="1"/>
  <c r="M10" i="61"/>
  <c r="N10" i="61"/>
  <c r="N23" i="61" s="1"/>
  <c r="O10" i="61"/>
  <c r="O23" i="61" s="1"/>
  <c r="P10" i="61"/>
  <c r="P4" i="61" s="1"/>
  <c r="Q10" i="61"/>
  <c r="R10" i="61"/>
  <c r="S10" i="61"/>
  <c r="T10" i="61"/>
  <c r="U10" i="61"/>
  <c r="U23" i="61" s="1"/>
  <c r="V10" i="61"/>
  <c r="V23" i="61" s="1"/>
  <c r="W10" i="61"/>
  <c r="W23" i="61" s="1"/>
  <c r="X10" i="61"/>
  <c r="Y10" i="61"/>
  <c r="Z10" i="61"/>
  <c r="Z23" i="61" s="1"/>
  <c r="AA10" i="61"/>
  <c r="AA23" i="61" s="1"/>
  <c r="AB10" i="61"/>
  <c r="AB23" i="61" s="1"/>
  <c r="AC10" i="61"/>
  <c r="AC23" i="61" s="1"/>
  <c r="AD10" i="61"/>
  <c r="AD23" i="61" s="1"/>
  <c r="AE10" i="61"/>
  <c r="AE23" i="61" s="1"/>
  <c r="D11" i="61"/>
  <c r="E11" i="61"/>
  <c r="F11" i="61"/>
  <c r="G11" i="61"/>
  <c r="H11" i="61"/>
  <c r="I11" i="61"/>
  <c r="J11" i="61"/>
  <c r="K11" i="61"/>
  <c r="L11" i="61"/>
  <c r="M11" i="61"/>
  <c r="N11" i="61"/>
  <c r="O11" i="61"/>
  <c r="P11" i="61"/>
  <c r="Q11" i="61"/>
  <c r="R11" i="61"/>
  <c r="S11" i="61"/>
  <c r="T11" i="61"/>
  <c r="U11" i="61"/>
  <c r="V11" i="61"/>
  <c r="W11" i="61"/>
  <c r="X11" i="61"/>
  <c r="Y11" i="61"/>
  <c r="Z11" i="61"/>
  <c r="AA11" i="61"/>
  <c r="AB11" i="61"/>
  <c r="AC11" i="61"/>
  <c r="AD11" i="61"/>
  <c r="AE11" i="61"/>
  <c r="D12" i="61"/>
  <c r="D25" i="61" s="1"/>
  <c r="E12" i="61"/>
  <c r="F12" i="61"/>
  <c r="G12" i="61"/>
  <c r="G25" i="61" s="1"/>
  <c r="H12" i="61"/>
  <c r="H25" i="61" s="1"/>
  <c r="I12" i="61"/>
  <c r="J12" i="61"/>
  <c r="J25" i="61" s="1"/>
  <c r="K12" i="61"/>
  <c r="K25" i="61" s="1"/>
  <c r="L12" i="61"/>
  <c r="L25" i="61" s="1"/>
  <c r="M12" i="61"/>
  <c r="N12" i="61"/>
  <c r="N25" i="61" s="1"/>
  <c r="O12" i="61"/>
  <c r="O25" i="61" s="1"/>
  <c r="P12" i="61"/>
  <c r="P25" i="61" s="1"/>
  <c r="Q12" i="61"/>
  <c r="Q25" i="61" s="1"/>
  <c r="R12" i="61"/>
  <c r="S12" i="61"/>
  <c r="S25" i="61" s="1"/>
  <c r="T12" i="61"/>
  <c r="T25" i="61" s="1"/>
  <c r="U12" i="61"/>
  <c r="U25" i="61" s="1"/>
  <c r="V12" i="61"/>
  <c r="V25" i="61" s="1"/>
  <c r="W12" i="61"/>
  <c r="W25" i="61" s="1"/>
  <c r="X12" i="61"/>
  <c r="Y12" i="61"/>
  <c r="Z12" i="61"/>
  <c r="Z25" i="61" s="1"/>
  <c r="AA12" i="61"/>
  <c r="AA25" i="61" s="1"/>
  <c r="AB12" i="61"/>
  <c r="AB25" i="61" s="1"/>
  <c r="AC12" i="61"/>
  <c r="AC25" i="61" s="1"/>
  <c r="AD12" i="61"/>
  <c r="AD25" i="61" s="1"/>
  <c r="AE12" i="61"/>
  <c r="AE25" i="61" s="1"/>
  <c r="D13" i="61"/>
  <c r="E13" i="61"/>
  <c r="F13" i="61"/>
  <c r="G13" i="61"/>
  <c r="H13" i="61"/>
  <c r="I13" i="61"/>
  <c r="J13" i="61"/>
  <c r="K13" i="61"/>
  <c r="L13" i="61"/>
  <c r="M13" i="61"/>
  <c r="N13" i="61"/>
  <c r="O13" i="61"/>
  <c r="P13" i="61"/>
  <c r="Q13" i="61"/>
  <c r="R13" i="61"/>
  <c r="S13" i="61"/>
  <c r="T13" i="61"/>
  <c r="U13" i="61"/>
  <c r="V13" i="61"/>
  <c r="W13" i="61"/>
  <c r="X13" i="61"/>
  <c r="Y13" i="61"/>
  <c r="Z13" i="61"/>
  <c r="AA13" i="61"/>
  <c r="AB13" i="61"/>
  <c r="AC13" i="61"/>
  <c r="AD13" i="61"/>
  <c r="AE13" i="61"/>
  <c r="D14" i="61"/>
  <c r="D27" i="61" s="1"/>
  <c r="E14" i="61"/>
  <c r="F14" i="61"/>
  <c r="G14" i="61"/>
  <c r="G27" i="61" s="1"/>
  <c r="H14" i="61"/>
  <c r="H27" i="61" s="1"/>
  <c r="I14" i="61"/>
  <c r="J14" i="61"/>
  <c r="J27" i="61" s="1"/>
  <c r="K14" i="61"/>
  <c r="K27" i="61" s="1"/>
  <c r="L14" i="61"/>
  <c r="L27" i="61" s="1"/>
  <c r="M14" i="61"/>
  <c r="N14" i="61"/>
  <c r="N27" i="61" s="1"/>
  <c r="O14" i="61"/>
  <c r="O27" i="61" s="1"/>
  <c r="P14" i="61"/>
  <c r="P27" i="61" s="1"/>
  <c r="Q14" i="61"/>
  <c r="Q27" i="61" s="1"/>
  <c r="R14" i="61"/>
  <c r="S14" i="61"/>
  <c r="S27" i="61" s="1"/>
  <c r="T14" i="61"/>
  <c r="T27" i="61" s="1"/>
  <c r="U14" i="61"/>
  <c r="U27" i="61" s="1"/>
  <c r="V14" i="61"/>
  <c r="V27" i="61" s="1"/>
  <c r="W14" i="61"/>
  <c r="W27" i="61" s="1"/>
  <c r="X14" i="61"/>
  <c r="Y14" i="61"/>
  <c r="Y27" i="61" s="1"/>
  <c r="Z14" i="61"/>
  <c r="Z27" i="61" s="1"/>
  <c r="AA14" i="61"/>
  <c r="AA27" i="61" s="1"/>
  <c r="AB14" i="61"/>
  <c r="AB27" i="61" s="1"/>
  <c r="AC14" i="61"/>
  <c r="AC27" i="61" s="1"/>
  <c r="AD14" i="61"/>
  <c r="AD27" i="61" s="1"/>
  <c r="AE14" i="61"/>
  <c r="AE27" i="61" s="1"/>
  <c r="D15" i="61"/>
  <c r="E15" i="61"/>
  <c r="F15" i="61"/>
  <c r="G15" i="61"/>
  <c r="H15" i="61"/>
  <c r="I15" i="61"/>
  <c r="J15" i="61"/>
  <c r="K15" i="61"/>
  <c r="L15" i="61"/>
  <c r="M15" i="61"/>
  <c r="N15" i="61"/>
  <c r="O15" i="61"/>
  <c r="P15" i="61"/>
  <c r="Q15" i="61"/>
  <c r="R15" i="61"/>
  <c r="S15" i="61"/>
  <c r="T15" i="61"/>
  <c r="U15" i="61"/>
  <c r="V15" i="61"/>
  <c r="W15" i="61"/>
  <c r="X15" i="61"/>
  <c r="Y15" i="61"/>
  <c r="Z15" i="61"/>
  <c r="AA15" i="61"/>
  <c r="AB15" i="61"/>
  <c r="AC15" i="61"/>
  <c r="AD15" i="61"/>
  <c r="AE15" i="61"/>
  <c r="D16" i="61"/>
  <c r="D29" i="61" s="1"/>
  <c r="E16" i="61"/>
  <c r="F16" i="61"/>
  <c r="G16" i="61"/>
  <c r="G29" i="61" s="1"/>
  <c r="H16" i="61"/>
  <c r="H29" i="61" s="1"/>
  <c r="I16" i="61"/>
  <c r="J16" i="61"/>
  <c r="J29" i="61" s="1"/>
  <c r="K16" i="61"/>
  <c r="K29" i="61" s="1"/>
  <c r="L16" i="61"/>
  <c r="L29" i="61" s="1"/>
  <c r="M16" i="61"/>
  <c r="N16" i="61"/>
  <c r="N29" i="61" s="1"/>
  <c r="O16" i="61"/>
  <c r="O29" i="61" s="1"/>
  <c r="P16" i="61"/>
  <c r="P29" i="61" s="1"/>
  <c r="Q16" i="61"/>
  <c r="Q29" i="61" s="1"/>
  <c r="R16" i="61"/>
  <c r="S16" i="61"/>
  <c r="S29" i="61" s="1"/>
  <c r="T16" i="61"/>
  <c r="T29" i="61" s="1"/>
  <c r="U16" i="61"/>
  <c r="U29" i="61" s="1"/>
  <c r="V16" i="61"/>
  <c r="V29" i="61" s="1"/>
  <c r="W16" i="61"/>
  <c r="W29" i="61" s="1"/>
  <c r="X16" i="61"/>
  <c r="Y16" i="61"/>
  <c r="Y29" i="61" s="1"/>
  <c r="Z16" i="61"/>
  <c r="Z29" i="61" s="1"/>
  <c r="AA16" i="61"/>
  <c r="AA29" i="61" s="1"/>
  <c r="AB16" i="61"/>
  <c r="AB29" i="61" s="1"/>
  <c r="AC16" i="61"/>
  <c r="AC29" i="61" s="1"/>
  <c r="AD16" i="61"/>
  <c r="AD29" i="61" s="1"/>
  <c r="AE16" i="61"/>
  <c r="AE29" i="61" s="1"/>
  <c r="C16" i="61"/>
  <c r="C15" i="61"/>
  <c r="C14" i="61"/>
  <c r="C13" i="61"/>
  <c r="C12" i="61"/>
  <c r="C11" i="61"/>
  <c r="C10" i="61"/>
  <c r="C9" i="61"/>
  <c r="C8" i="61"/>
  <c r="C7" i="61"/>
  <c r="C6" i="61"/>
  <c r="C42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T42" i="26"/>
  <c r="U42" i="26"/>
  <c r="V42" i="26"/>
  <c r="W42" i="26"/>
  <c r="X42" i="26"/>
  <c r="Y42" i="26"/>
  <c r="Z42" i="26"/>
  <c r="AA42" i="26"/>
  <c r="AB42" i="26"/>
  <c r="AC42" i="26"/>
  <c r="AD42" i="26"/>
  <c r="B42" i="26"/>
  <c r="C64" i="8"/>
  <c r="D64" i="8"/>
  <c r="E64" i="8"/>
  <c r="F64" i="8"/>
  <c r="G64" i="8"/>
  <c r="H64" i="8"/>
  <c r="I64" i="8"/>
  <c r="J64" i="8"/>
  <c r="K64" i="8"/>
  <c r="L64" i="8"/>
  <c r="M64" i="8"/>
  <c r="N64" i="8"/>
  <c r="O64" i="8"/>
  <c r="P64" i="8"/>
  <c r="Q64" i="8"/>
  <c r="R64" i="8"/>
  <c r="S64" i="8"/>
  <c r="T64" i="8"/>
  <c r="U64" i="8"/>
  <c r="V64" i="8"/>
  <c r="W64" i="8"/>
  <c r="X64" i="8"/>
  <c r="Y64" i="8"/>
  <c r="Z64" i="8"/>
  <c r="AA64" i="8"/>
  <c r="AB64" i="8"/>
  <c r="AC64" i="8"/>
  <c r="AD64" i="8"/>
  <c r="B64" i="8"/>
  <c r="C22" i="23"/>
  <c r="D22" i="23"/>
  <c r="E22" i="23"/>
  <c r="F22" i="23"/>
  <c r="G22" i="23"/>
  <c r="H22" i="23"/>
  <c r="I22" i="23"/>
  <c r="J22" i="23"/>
  <c r="K22" i="23"/>
  <c r="L22" i="23"/>
  <c r="M22" i="23"/>
  <c r="N22" i="23"/>
  <c r="O22" i="23"/>
  <c r="P22" i="23"/>
  <c r="Q22" i="23"/>
  <c r="R22" i="23"/>
  <c r="S22" i="23"/>
  <c r="T22" i="23"/>
  <c r="U22" i="23"/>
  <c r="V22" i="23"/>
  <c r="W22" i="23"/>
  <c r="X22" i="23"/>
  <c r="Y22" i="23"/>
  <c r="Z22" i="23"/>
  <c r="AA22" i="23"/>
  <c r="AB22" i="23"/>
  <c r="AC22" i="23"/>
  <c r="AD22" i="23"/>
  <c r="B22" i="23"/>
  <c r="R29" i="61" l="1"/>
  <c r="R25" i="61"/>
  <c r="X29" i="61"/>
  <c r="X25" i="61"/>
  <c r="X23" i="61"/>
  <c r="R27" i="61"/>
  <c r="X27" i="61"/>
  <c r="E27" i="61"/>
  <c r="E23" i="61"/>
  <c r="F27" i="61"/>
  <c r="E29" i="61"/>
  <c r="I29" i="61"/>
  <c r="I25" i="61"/>
  <c r="I23" i="61"/>
  <c r="I27" i="61"/>
  <c r="E25" i="61"/>
  <c r="F29" i="61"/>
  <c r="F25" i="61"/>
  <c r="F23" i="61"/>
  <c r="Y23" i="61"/>
  <c r="Y25" i="61"/>
  <c r="AD17" i="61"/>
  <c r="AD30" i="61" s="1"/>
  <c r="V17" i="61"/>
  <c r="V30" i="61" s="1"/>
  <c r="N17" i="61"/>
  <c r="N30" i="61" s="1"/>
  <c r="AE17" i="61"/>
  <c r="AE30" i="61" s="1"/>
  <c r="F17" i="61"/>
  <c r="F30" i="61" s="1"/>
  <c r="AC17" i="61"/>
  <c r="AC30" i="61" s="1"/>
  <c r="W17" i="61"/>
  <c r="W30" i="61" s="1"/>
  <c r="U17" i="61"/>
  <c r="U30" i="61" s="1"/>
  <c r="O17" i="61"/>
  <c r="O30" i="61" s="1"/>
  <c r="G17" i="61"/>
  <c r="G30" i="61" s="1"/>
  <c r="M17" i="61"/>
  <c r="M30" i="61" s="1"/>
  <c r="E17" i="61"/>
  <c r="E30" i="61" s="1"/>
  <c r="X17" i="61"/>
  <c r="X30" i="61" s="1"/>
  <c r="P17" i="61"/>
  <c r="P30" i="61" s="1"/>
  <c r="H17" i="61"/>
  <c r="H30" i="61" s="1"/>
  <c r="AB17" i="61"/>
  <c r="AB30" i="61" s="1"/>
  <c r="T17" i="61"/>
  <c r="T30" i="61" s="1"/>
  <c r="L17" i="61"/>
  <c r="L30" i="61" s="1"/>
  <c r="D17" i="61"/>
  <c r="D30" i="61" s="1"/>
  <c r="AA17" i="61"/>
  <c r="AA30" i="61" s="1"/>
  <c r="S17" i="61"/>
  <c r="S30" i="61" s="1"/>
  <c r="K17" i="61"/>
  <c r="K30" i="61" s="1"/>
  <c r="C17" i="61"/>
  <c r="C30" i="61" s="1"/>
  <c r="Z17" i="61"/>
  <c r="Z30" i="61" s="1"/>
  <c r="R17" i="61"/>
  <c r="R30" i="61" s="1"/>
  <c r="J17" i="61"/>
  <c r="J30" i="61" s="1"/>
  <c r="Y17" i="61"/>
  <c r="Y30" i="61" s="1"/>
  <c r="Q17" i="61"/>
  <c r="Q30" i="61" s="1"/>
  <c r="I17" i="61"/>
  <c r="I30" i="61" s="1"/>
  <c r="Q23" i="61"/>
  <c r="Q4" i="61"/>
  <c r="T23" i="61"/>
  <c r="T4" i="61"/>
  <c r="S23" i="61"/>
  <c r="S4" i="61"/>
  <c r="R23" i="61"/>
  <c r="R4" i="61"/>
  <c r="Q21" i="61"/>
  <c r="I21" i="61"/>
  <c r="X21" i="61"/>
  <c r="H21" i="61"/>
  <c r="W21" i="61"/>
  <c r="AD21" i="61"/>
  <c r="V21" i="61"/>
  <c r="N21" i="61"/>
  <c r="F21" i="61"/>
  <c r="Y21" i="61"/>
  <c r="AC21" i="61"/>
  <c r="U21" i="61"/>
  <c r="E21" i="61"/>
  <c r="O21" i="61"/>
  <c r="AB21" i="61"/>
  <c r="T21" i="61"/>
  <c r="L21" i="61"/>
  <c r="D21" i="61"/>
  <c r="AE21" i="61"/>
  <c r="G21" i="61"/>
  <c r="AA21" i="61"/>
  <c r="S21" i="61"/>
  <c r="J21" i="61"/>
  <c r="Z21" i="61"/>
  <c r="R21" i="61"/>
  <c r="F57" i="61"/>
  <c r="F55" i="61"/>
  <c r="F61" i="61"/>
  <c r="F59" i="61"/>
  <c r="F53" i="61"/>
  <c r="K21" i="61"/>
  <c r="AC60" i="61"/>
  <c r="U60" i="61"/>
  <c r="M60" i="61"/>
  <c r="E60" i="61"/>
  <c r="AC58" i="61"/>
  <c r="U58" i="61"/>
  <c r="M58" i="61"/>
  <c r="E58" i="61"/>
  <c r="AC56" i="61"/>
  <c r="U56" i="61"/>
  <c r="M56" i="61"/>
  <c r="E56" i="61"/>
  <c r="AE84" i="61"/>
  <c r="W84" i="61"/>
  <c r="O84" i="61"/>
  <c r="G84" i="61"/>
  <c r="C86" i="61"/>
  <c r="AD92" i="61"/>
  <c r="V92" i="61"/>
  <c r="N92" i="61"/>
  <c r="F92" i="61"/>
  <c r="Z91" i="61"/>
  <c r="R91" i="61"/>
  <c r="J91" i="61"/>
  <c r="AD90" i="61"/>
  <c r="V90" i="61"/>
  <c r="N90" i="61"/>
  <c r="F90" i="61"/>
  <c r="Z89" i="61"/>
  <c r="R89" i="61"/>
  <c r="J89" i="61"/>
  <c r="AD88" i="61"/>
  <c r="V88" i="61"/>
  <c r="N88" i="61"/>
  <c r="F88" i="61"/>
  <c r="Z87" i="61"/>
  <c r="R87" i="61"/>
  <c r="J87" i="61"/>
  <c r="AD86" i="61"/>
  <c r="V86" i="61"/>
  <c r="N86" i="61"/>
  <c r="F86" i="61"/>
  <c r="Z85" i="61"/>
  <c r="R85" i="61"/>
  <c r="J85" i="61"/>
  <c r="AD84" i="61"/>
  <c r="V84" i="61"/>
  <c r="N84" i="61"/>
  <c r="F84" i="61"/>
  <c r="Z83" i="61"/>
  <c r="R83" i="61"/>
  <c r="J83" i="61"/>
  <c r="C88" i="61"/>
  <c r="AB92" i="61"/>
  <c r="T92" i="61"/>
  <c r="L92" i="61"/>
  <c r="D92" i="61"/>
  <c r="X91" i="61"/>
  <c r="P91" i="61"/>
  <c r="H91" i="61"/>
  <c r="AB90" i="61"/>
  <c r="T90" i="61"/>
  <c r="L90" i="61"/>
  <c r="D90" i="61"/>
  <c r="X89" i="61"/>
  <c r="P89" i="61"/>
  <c r="H89" i="61"/>
  <c r="AB88" i="61"/>
  <c r="T88" i="61"/>
  <c r="L88" i="61"/>
  <c r="D88" i="61"/>
  <c r="X87" i="61"/>
  <c r="P87" i="61"/>
  <c r="H87" i="61"/>
  <c r="AB86" i="61"/>
  <c r="T86" i="61"/>
  <c r="L86" i="61"/>
  <c r="D86" i="61"/>
  <c r="X85" i="61"/>
  <c r="P85" i="61"/>
  <c r="H85" i="61"/>
  <c r="AB84" i="61"/>
  <c r="T84" i="61"/>
  <c r="L84" i="61"/>
  <c r="D84" i="61"/>
  <c r="X83" i="61"/>
  <c r="P83" i="61"/>
  <c r="H83" i="61"/>
  <c r="AC88" i="61"/>
  <c r="U90" i="61"/>
  <c r="M90" i="61"/>
  <c r="E86" i="61"/>
  <c r="C89" i="61"/>
  <c r="AA92" i="61"/>
  <c r="S92" i="61"/>
  <c r="K92" i="61"/>
  <c r="AE91" i="61"/>
  <c r="W91" i="61"/>
  <c r="O91" i="61"/>
  <c r="G91" i="61"/>
  <c r="AA90" i="61"/>
  <c r="S90" i="61"/>
  <c r="K90" i="61"/>
  <c r="AE89" i="61"/>
  <c r="W89" i="61"/>
  <c r="O89" i="61"/>
  <c r="G89" i="61"/>
  <c r="AA88" i="61"/>
  <c r="S88" i="61"/>
  <c r="K88" i="61"/>
  <c r="AE87" i="61"/>
  <c r="W87" i="61"/>
  <c r="O87" i="61"/>
  <c r="G87" i="61"/>
  <c r="AA86" i="61"/>
  <c r="S86" i="61"/>
  <c r="K86" i="61"/>
  <c r="AE85" i="61"/>
  <c r="W85" i="61"/>
  <c r="O85" i="61"/>
  <c r="G85" i="61"/>
  <c r="AA84" i="61"/>
  <c r="S84" i="61"/>
  <c r="K84" i="61"/>
  <c r="AE83" i="61"/>
  <c r="W83" i="61"/>
  <c r="O83" i="61"/>
  <c r="G83" i="61"/>
  <c r="C90" i="61"/>
  <c r="Z92" i="61"/>
  <c r="R92" i="61"/>
  <c r="J92" i="61"/>
  <c r="AD91" i="61"/>
  <c r="V91" i="61"/>
  <c r="N91" i="61"/>
  <c r="F91" i="61"/>
  <c r="Z90" i="61"/>
  <c r="R90" i="61"/>
  <c r="J90" i="61"/>
  <c r="AD89" i="61"/>
  <c r="V89" i="61"/>
  <c r="N89" i="61"/>
  <c r="F89" i="61"/>
  <c r="Z88" i="61"/>
  <c r="R88" i="61"/>
  <c r="J88" i="61"/>
  <c r="AD87" i="61"/>
  <c r="V87" i="61"/>
  <c r="N87" i="61"/>
  <c r="F87" i="61"/>
  <c r="Z86" i="61"/>
  <c r="R86" i="61"/>
  <c r="J86" i="61"/>
  <c r="AD85" i="61"/>
  <c r="V85" i="61"/>
  <c r="N85" i="61"/>
  <c r="F85" i="61"/>
  <c r="Z84" i="61"/>
  <c r="R84" i="61"/>
  <c r="J84" i="61"/>
  <c r="AD83" i="61"/>
  <c r="V83" i="61"/>
  <c r="N83" i="61"/>
  <c r="F83" i="61"/>
  <c r="C83" i="61"/>
  <c r="C91" i="61"/>
  <c r="Y92" i="61"/>
  <c r="Q92" i="61"/>
  <c r="I92" i="61"/>
  <c r="AC91" i="61"/>
  <c r="U91" i="61"/>
  <c r="M91" i="61"/>
  <c r="E91" i="61"/>
  <c r="Y90" i="61"/>
  <c r="Q90" i="61"/>
  <c r="I90" i="61"/>
  <c r="AC89" i="61"/>
  <c r="U89" i="61"/>
  <c r="M89" i="61"/>
  <c r="E89" i="61"/>
  <c r="Y88" i="61"/>
  <c r="Q88" i="61"/>
  <c r="I88" i="61"/>
  <c r="AC87" i="61"/>
  <c r="U87" i="61"/>
  <c r="M87" i="61"/>
  <c r="E87" i="61"/>
  <c r="Y86" i="61"/>
  <c r="Q86" i="61"/>
  <c r="I86" i="61"/>
  <c r="AC85" i="61"/>
  <c r="U85" i="61"/>
  <c r="M85" i="61"/>
  <c r="E85" i="61"/>
  <c r="Y84" i="61"/>
  <c r="Q84" i="61"/>
  <c r="I84" i="61"/>
  <c r="AC83" i="61"/>
  <c r="U83" i="61"/>
  <c r="M83" i="61"/>
  <c r="E83" i="61"/>
  <c r="U84" i="61"/>
  <c r="AC84" i="61"/>
  <c r="U92" i="61"/>
  <c r="E90" i="61"/>
  <c r="U88" i="61"/>
  <c r="AC86" i="61"/>
  <c r="U86" i="61"/>
  <c r="M86" i="61"/>
  <c r="M84" i="61"/>
  <c r="AC92" i="61"/>
  <c r="M88" i="61"/>
  <c r="M92" i="61"/>
  <c r="AC90" i="61"/>
  <c r="E88" i="61"/>
  <c r="E92" i="61"/>
  <c r="E84" i="61"/>
  <c r="AA28" i="61"/>
  <c r="S28" i="61"/>
  <c r="K28" i="61"/>
  <c r="AA26" i="61"/>
  <c r="S26" i="61"/>
  <c r="K26" i="61"/>
  <c r="AA24" i="61"/>
  <c r="S24" i="61"/>
  <c r="K24" i="61"/>
  <c r="AA22" i="61"/>
  <c r="S22" i="61"/>
  <c r="K22" i="61"/>
  <c r="AC54" i="61"/>
  <c r="U54" i="61"/>
  <c r="M54" i="61"/>
  <c r="E54" i="61"/>
  <c r="AB60" i="61"/>
  <c r="T60" i="61"/>
  <c r="L60" i="61"/>
  <c r="D60" i="61"/>
  <c r="AB58" i="61"/>
  <c r="T58" i="61"/>
  <c r="L58" i="61"/>
  <c r="D58" i="61"/>
  <c r="AB56" i="61"/>
  <c r="T56" i="61"/>
  <c r="L56" i="61"/>
  <c r="D56" i="61"/>
  <c r="AB54" i="61"/>
  <c r="T54" i="61"/>
  <c r="L54" i="61"/>
  <c r="D54" i="61"/>
  <c r="AB52" i="61"/>
  <c r="T52" i="61"/>
  <c r="L52" i="61"/>
  <c r="D52" i="61"/>
  <c r="J57" i="61"/>
  <c r="H61" i="61"/>
  <c r="H59" i="61"/>
  <c r="H53" i="61"/>
  <c r="J59" i="61"/>
  <c r="J53" i="61"/>
  <c r="I59" i="61"/>
  <c r="I57" i="61"/>
  <c r="I61" i="61"/>
  <c r="I55" i="61"/>
  <c r="H57" i="61"/>
  <c r="J61" i="61"/>
  <c r="J55" i="61"/>
  <c r="I53" i="61"/>
  <c r="H55" i="61"/>
  <c r="R55" i="61"/>
  <c r="R53" i="61"/>
  <c r="R61" i="61"/>
  <c r="R59" i="61"/>
  <c r="R57" i="61"/>
  <c r="AA60" i="61"/>
  <c r="S60" i="61"/>
  <c r="K60" i="61"/>
  <c r="AA58" i="61"/>
  <c r="S58" i="61"/>
  <c r="K58" i="61"/>
  <c r="AA56" i="61"/>
  <c r="S56" i="61"/>
  <c r="K56" i="61"/>
  <c r="M25" i="61"/>
  <c r="M23" i="61"/>
  <c r="M21" i="61"/>
  <c r="M29" i="61"/>
  <c r="M27" i="61"/>
  <c r="P23" i="61"/>
  <c r="P21" i="61"/>
  <c r="AA54" i="61"/>
  <c r="S54" i="61"/>
  <c r="K54" i="61"/>
  <c r="AA52" i="61"/>
  <c r="S52" i="61"/>
  <c r="K52" i="61"/>
  <c r="AE60" i="61"/>
  <c r="W60" i="61"/>
  <c r="O60" i="61"/>
  <c r="G60" i="61"/>
  <c r="AE58" i="61"/>
  <c r="W58" i="61"/>
  <c r="O58" i="61"/>
  <c r="G58" i="61"/>
  <c r="AE56" i="61"/>
  <c r="W56" i="61"/>
  <c r="O56" i="61"/>
  <c r="G56" i="61"/>
  <c r="AE54" i="61"/>
  <c r="W54" i="61"/>
  <c r="O54" i="61"/>
  <c r="G54" i="61"/>
  <c r="AE52" i="61"/>
  <c r="W52" i="61"/>
  <c r="O52" i="61"/>
  <c r="G52" i="61"/>
  <c r="X60" i="61"/>
  <c r="P60" i="61"/>
  <c r="H60" i="61"/>
  <c r="X58" i="61"/>
  <c r="P58" i="61"/>
  <c r="H58" i="61"/>
  <c r="X56" i="61"/>
  <c r="P56" i="61"/>
  <c r="H56" i="61"/>
  <c r="X54" i="61"/>
  <c r="P54" i="61"/>
  <c r="H54" i="61"/>
  <c r="X52" i="61"/>
  <c r="P52" i="61"/>
  <c r="H52" i="61"/>
  <c r="AC52" i="61"/>
  <c r="U52" i="61"/>
  <c r="M52" i="61"/>
  <c r="E52" i="61"/>
  <c r="C57" i="61"/>
  <c r="AD60" i="61"/>
  <c r="V60" i="61"/>
  <c r="N60" i="61"/>
  <c r="F60" i="61"/>
  <c r="AD58" i="61"/>
  <c r="V58" i="61"/>
  <c r="N58" i="61"/>
  <c r="F58" i="61"/>
  <c r="AD56" i="61"/>
  <c r="V56" i="61"/>
  <c r="N56" i="61"/>
  <c r="F56" i="61"/>
  <c r="AD54" i="61"/>
  <c r="V54" i="61"/>
  <c r="N54" i="61"/>
  <c r="F54" i="61"/>
  <c r="AD52" i="61"/>
  <c r="V52" i="61"/>
  <c r="N52" i="61"/>
  <c r="F52" i="61"/>
  <c r="C53" i="61"/>
  <c r="C61" i="61"/>
  <c r="C54" i="61"/>
  <c r="C59" i="61"/>
  <c r="C60" i="61"/>
  <c r="Z60" i="61"/>
  <c r="R60" i="61"/>
  <c r="J60" i="61"/>
  <c r="Z58" i="61"/>
  <c r="R58" i="61"/>
  <c r="J58" i="61"/>
  <c r="Z56" i="61"/>
  <c r="R56" i="61"/>
  <c r="J56" i="61"/>
  <c r="Z54" i="61"/>
  <c r="R54" i="61"/>
  <c r="J54" i="61"/>
  <c r="Z52" i="61"/>
  <c r="R52" i="61"/>
  <c r="J52" i="61"/>
  <c r="Y60" i="61"/>
  <c r="Q60" i="61"/>
  <c r="I60" i="61"/>
  <c r="Y58" i="61"/>
  <c r="Q58" i="61"/>
  <c r="I58" i="61"/>
  <c r="Y56" i="61"/>
  <c r="Q56" i="61"/>
  <c r="I56" i="61"/>
  <c r="Y54" i="61"/>
  <c r="Q54" i="61"/>
  <c r="I54" i="61"/>
  <c r="Y52" i="61"/>
  <c r="Q52" i="61"/>
  <c r="I52" i="61"/>
  <c r="C52" i="61"/>
  <c r="C55" i="61"/>
  <c r="C56" i="61"/>
  <c r="C58" i="61"/>
  <c r="C24" i="61"/>
  <c r="AE28" i="61"/>
  <c r="W28" i="61"/>
  <c r="O28" i="61"/>
  <c r="G28" i="61"/>
  <c r="AE26" i="61"/>
  <c r="W26" i="61"/>
  <c r="O26" i="61"/>
  <c r="G26" i="61"/>
  <c r="AE24" i="61"/>
  <c r="W24" i="61"/>
  <c r="O24" i="61"/>
  <c r="G24" i="61"/>
  <c r="AE22" i="61"/>
  <c r="W22" i="61"/>
  <c r="O22" i="61"/>
  <c r="G22" i="61"/>
  <c r="AE20" i="61"/>
  <c r="W20" i="61"/>
  <c r="O20" i="61"/>
  <c r="G20" i="61"/>
  <c r="C26" i="61"/>
  <c r="AC28" i="61"/>
  <c r="U28" i="61"/>
  <c r="M28" i="61"/>
  <c r="E28" i="61"/>
  <c r="AC26" i="61"/>
  <c r="U26" i="61"/>
  <c r="M26" i="61"/>
  <c r="E26" i="61"/>
  <c r="AC24" i="61"/>
  <c r="U24" i="61"/>
  <c r="M24" i="61"/>
  <c r="E24" i="61"/>
  <c r="AC22" i="61"/>
  <c r="U22" i="61"/>
  <c r="M22" i="61"/>
  <c r="E22" i="61"/>
  <c r="AC20" i="61"/>
  <c r="U20" i="61"/>
  <c r="M20" i="61"/>
  <c r="E20" i="61"/>
  <c r="C28" i="61"/>
  <c r="C21" i="61"/>
  <c r="C29" i="61"/>
  <c r="AB28" i="61"/>
  <c r="T28" i="61"/>
  <c r="L28" i="61"/>
  <c r="D28" i="61"/>
  <c r="AB26" i="61"/>
  <c r="T26" i="61"/>
  <c r="L26" i="61"/>
  <c r="D26" i="61"/>
  <c r="AB24" i="61"/>
  <c r="T24" i="61"/>
  <c r="L24" i="61"/>
  <c r="D24" i="61"/>
  <c r="AB22" i="61"/>
  <c r="T22" i="61"/>
  <c r="L22" i="61"/>
  <c r="D22" i="61"/>
  <c r="AB20" i="61"/>
  <c r="T20" i="61"/>
  <c r="L20" i="61"/>
  <c r="D20" i="61"/>
  <c r="C20" i="61"/>
  <c r="C22" i="61"/>
  <c r="AA20" i="61"/>
  <c r="S20" i="61"/>
  <c r="K20" i="61"/>
  <c r="C23" i="61"/>
  <c r="Z28" i="61"/>
  <c r="R28" i="61"/>
  <c r="J28" i="61"/>
  <c r="Z26" i="61"/>
  <c r="R26" i="61"/>
  <c r="J26" i="61"/>
  <c r="Z24" i="61"/>
  <c r="R24" i="61"/>
  <c r="J24" i="61"/>
  <c r="Z22" i="61"/>
  <c r="R22" i="61"/>
  <c r="J22" i="61"/>
  <c r="Z20" i="61"/>
  <c r="R20" i="61"/>
  <c r="J20" i="61"/>
  <c r="Y28" i="61"/>
  <c r="Q28" i="61"/>
  <c r="I28" i="61"/>
  <c r="Y26" i="61"/>
  <c r="Q26" i="61"/>
  <c r="I26" i="61"/>
  <c r="Y24" i="61"/>
  <c r="Q24" i="61"/>
  <c r="I24" i="61"/>
  <c r="Y22" i="61"/>
  <c r="Q22" i="61"/>
  <c r="I22" i="61"/>
  <c r="X28" i="61"/>
  <c r="P28" i="61"/>
  <c r="H28" i="61"/>
  <c r="X26" i="61"/>
  <c r="P26" i="61"/>
  <c r="H26" i="61"/>
  <c r="X24" i="61"/>
  <c r="P24" i="61"/>
  <c r="H24" i="61"/>
  <c r="X22" i="61"/>
  <c r="P22" i="61"/>
  <c r="H22" i="61"/>
  <c r="X20" i="61"/>
  <c r="P20" i="61"/>
  <c r="H20" i="61"/>
  <c r="Q20" i="61"/>
  <c r="C25" i="61"/>
  <c r="Y20" i="61"/>
  <c r="I20" i="61"/>
  <c r="C27" i="61"/>
  <c r="AD28" i="61"/>
  <c r="V28" i="61"/>
  <c r="N28" i="61"/>
  <c r="F28" i="61"/>
  <c r="AD26" i="61"/>
  <c r="V26" i="61"/>
  <c r="N26" i="61"/>
  <c r="F26" i="61"/>
  <c r="AD24" i="61"/>
  <c r="V24" i="61"/>
  <c r="N24" i="61"/>
  <c r="F24" i="61"/>
  <c r="AD22" i="61"/>
  <c r="V22" i="61"/>
  <c r="N22" i="61"/>
  <c r="F22" i="61"/>
  <c r="AD20" i="61"/>
  <c r="V20" i="61"/>
  <c r="N20" i="61"/>
  <c r="F20" i="61"/>
  <c r="B45" i="26"/>
  <c r="J58" i="26"/>
  <c r="I58" i="26"/>
  <c r="AA56" i="26"/>
  <c r="R56" i="26"/>
  <c r="Q56" i="26"/>
  <c r="C56" i="26"/>
  <c r="B56" i="26"/>
  <c r="AD53" i="26"/>
  <c r="AD56" i="26" s="1"/>
  <c r="AC53" i="26"/>
  <c r="AC56" i="26" s="1"/>
  <c r="AB53" i="26"/>
  <c r="AB56" i="26" s="1"/>
  <c r="AA53" i="26"/>
  <c r="Z53" i="26"/>
  <c r="Z56" i="26" s="1"/>
  <c r="Y53" i="26"/>
  <c r="Y56" i="26" s="1"/>
  <c r="X53" i="26"/>
  <c r="X56" i="26" s="1"/>
  <c r="W53" i="26"/>
  <c r="W56" i="26" s="1"/>
  <c r="V53" i="26"/>
  <c r="V56" i="26" s="1"/>
  <c r="U53" i="26"/>
  <c r="U56" i="26" s="1"/>
  <c r="T53" i="26"/>
  <c r="T56" i="26" s="1"/>
  <c r="S53" i="26"/>
  <c r="S56" i="26" s="1"/>
  <c r="R53" i="26"/>
  <c r="Q53" i="26"/>
  <c r="P53" i="26"/>
  <c r="P56" i="26" s="1"/>
  <c r="O53" i="26"/>
  <c r="O56" i="26" s="1"/>
  <c r="N53" i="26"/>
  <c r="N56" i="26" s="1"/>
  <c r="M53" i="26"/>
  <c r="M56" i="26" s="1"/>
  <c r="L53" i="26"/>
  <c r="L56" i="26" s="1"/>
  <c r="K53" i="26"/>
  <c r="K56" i="26" s="1"/>
  <c r="J53" i="26"/>
  <c r="J56" i="26" s="1"/>
  <c r="I53" i="26"/>
  <c r="I56" i="26" s="1"/>
  <c r="H53" i="26"/>
  <c r="H56" i="26" s="1"/>
  <c r="G53" i="26"/>
  <c r="G56" i="26" s="1"/>
  <c r="F53" i="26"/>
  <c r="F56" i="26" s="1"/>
  <c r="E53" i="26"/>
  <c r="E56" i="26" s="1"/>
  <c r="D53" i="26"/>
  <c r="D56" i="26" s="1"/>
  <c r="C53" i="26"/>
  <c r="B53" i="26"/>
  <c r="C52" i="26"/>
  <c r="C57" i="26" s="1"/>
  <c r="AD51" i="26"/>
  <c r="AC51" i="26"/>
  <c r="AB51" i="26"/>
  <c r="AA51" i="26"/>
  <c r="AA52" i="26" s="1"/>
  <c r="AA57" i="26" s="1"/>
  <c r="Z51" i="26"/>
  <c r="Z52" i="26" s="1"/>
  <c r="Z57" i="26" s="1"/>
  <c r="Y51" i="26"/>
  <c r="Y52" i="26" s="1"/>
  <c r="Y57" i="26" s="1"/>
  <c r="Y60" i="26" s="1"/>
  <c r="X51" i="26"/>
  <c r="W51" i="26"/>
  <c r="V51" i="26"/>
  <c r="U51" i="26"/>
  <c r="T51" i="26"/>
  <c r="S51" i="26"/>
  <c r="S52" i="26" s="1"/>
  <c r="S57" i="26" s="1"/>
  <c r="R51" i="26"/>
  <c r="R52" i="26" s="1"/>
  <c r="R57" i="26" s="1"/>
  <c r="Q51" i="26"/>
  <c r="Q52" i="26" s="1"/>
  <c r="Q57" i="26" s="1"/>
  <c r="P51" i="26"/>
  <c r="P52" i="26" s="1"/>
  <c r="P57" i="26" s="1"/>
  <c r="O51" i="26"/>
  <c r="N51" i="26"/>
  <c r="M51" i="26"/>
  <c r="L51" i="26"/>
  <c r="K51" i="26"/>
  <c r="K52" i="26" s="1"/>
  <c r="K57" i="26" s="1"/>
  <c r="K60" i="26" s="1"/>
  <c r="J51" i="26"/>
  <c r="J52" i="26" s="1"/>
  <c r="J57" i="26" s="1"/>
  <c r="I51" i="26"/>
  <c r="I52" i="26" s="1"/>
  <c r="I57" i="26" s="1"/>
  <c r="H51" i="26"/>
  <c r="H52" i="26" s="1"/>
  <c r="H57" i="26" s="1"/>
  <c r="G51" i="26"/>
  <c r="F51" i="26"/>
  <c r="E51" i="26"/>
  <c r="D51" i="26"/>
  <c r="C51" i="26"/>
  <c r="B51" i="26"/>
  <c r="B52" i="26" s="1"/>
  <c r="B57" i="26" s="1"/>
  <c r="AD50" i="26"/>
  <c r="AD58" i="26" s="1"/>
  <c r="AC50" i="26"/>
  <c r="AC52" i="26" s="1"/>
  <c r="AC57" i="26" s="1"/>
  <c r="AB50" i="26"/>
  <c r="AB58" i="26" s="1"/>
  <c r="AA50" i="26"/>
  <c r="AA58" i="26" s="1"/>
  <c r="Z50" i="26"/>
  <c r="Z58" i="26" s="1"/>
  <c r="Y50" i="26"/>
  <c r="Y58" i="26" s="1"/>
  <c r="X50" i="26"/>
  <c r="W50" i="26"/>
  <c r="W58" i="26" s="1"/>
  <c r="V50" i="26"/>
  <c r="V58" i="26" s="1"/>
  <c r="U50" i="26"/>
  <c r="U58" i="26" s="1"/>
  <c r="T50" i="26"/>
  <c r="T58" i="26" s="1"/>
  <c r="S50" i="26"/>
  <c r="S58" i="26" s="1"/>
  <c r="R50" i="26"/>
  <c r="R58" i="26" s="1"/>
  <c r="Q50" i="26"/>
  <c r="Q58" i="26" s="1"/>
  <c r="P50" i="26"/>
  <c r="P58" i="26" s="1"/>
  <c r="O50" i="26"/>
  <c r="O58" i="26" s="1"/>
  <c r="N50" i="26"/>
  <c r="N58" i="26" s="1"/>
  <c r="M50" i="26"/>
  <c r="M58" i="26" s="1"/>
  <c r="L50" i="26"/>
  <c r="K50" i="26"/>
  <c r="K58" i="26" s="1"/>
  <c r="J50" i="26"/>
  <c r="I50" i="26"/>
  <c r="H50" i="26"/>
  <c r="H58" i="26" s="1"/>
  <c r="G50" i="26"/>
  <c r="G58" i="26" s="1"/>
  <c r="F50" i="26"/>
  <c r="F58" i="26" s="1"/>
  <c r="E50" i="26"/>
  <c r="E58" i="26" s="1"/>
  <c r="D50" i="26"/>
  <c r="D58" i="26" s="1"/>
  <c r="C50" i="26"/>
  <c r="C58" i="26" s="1"/>
  <c r="B50" i="26"/>
  <c r="B58" i="26" s="1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H49" i="26"/>
  <c r="G49" i="26"/>
  <c r="F49" i="26"/>
  <c r="E49" i="26"/>
  <c r="D49" i="26"/>
  <c r="C49" i="26"/>
  <c r="B49" i="26"/>
  <c r="AD48" i="26"/>
  <c r="AC48" i="26"/>
  <c r="AB48" i="26"/>
  <c r="AA48" i="26"/>
  <c r="Z48" i="26"/>
  <c r="Y48" i="26"/>
  <c r="X48" i="26"/>
  <c r="W48" i="26"/>
  <c r="V48" i="26"/>
  <c r="U48" i="26"/>
  <c r="T48" i="26"/>
  <c r="S48" i="26"/>
  <c r="R48" i="26"/>
  <c r="Q48" i="26"/>
  <c r="P48" i="26"/>
  <c r="O48" i="26"/>
  <c r="N48" i="26"/>
  <c r="M48" i="26"/>
  <c r="L48" i="26"/>
  <c r="K48" i="26"/>
  <c r="J48" i="26"/>
  <c r="I48" i="26"/>
  <c r="H48" i="26"/>
  <c r="G48" i="26"/>
  <c r="F48" i="26"/>
  <c r="E48" i="26"/>
  <c r="D48" i="26"/>
  <c r="C48" i="26"/>
  <c r="B48" i="26"/>
  <c r="AD47" i="26"/>
  <c r="AC47" i="26"/>
  <c r="AB47" i="26"/>
  <c r="AA47" i="26"/>
  <c r="Z47" i="26"/>
  <c r="Y47" i="26"/>
  <c r="X47" i="26"/>
  <c r="W47" i="26"/>
  <c r="V47" i="26"/>
  <c r="U47" i="26"/>
  <c r="T47" i="26"/>
  <c r="S47" i="26"/>
  <c r="R47" i="26"/>
  <c r="Q47" i="26"/>
  <c r="P47" i="26"/>
  <c r="O47" i="26"/>
  <c r="N47" i="26"/>
  <c r="M47" i="26"/>
  <c r="L47" i="26"/>
  <c r="K47" i="26"/>
  <c r="J47" i="26"/>
  <c r="I47" i="26"/>
  <c r="H47" i="26"/>
  <c r="G47" i="26"/>
  <c r="F47" i="26"/>
  <c r="E47" i="26"/>
  <c r="D47" i="26"/>
  <c r="C47" i="26"/>
  <c r="B47" i="26"/>
  <c r="AD46" i="26"/>
  <c r="AC46" i="26"/>
  <c r="AB46" i="26"/>
  <c r="AA46" i="26"/>
  <c r="Z46" i="26"/>
  <c r="Y46" i="26"/>
  <c r="X46" i="26"/>
  <c r="W46" i="26"/>
  <c r="V46" i="26"/>
  <c r="U46" i="26"/>
  <c r="T46" i="26"/>
  <c r="S46" i="26"/>
  <c r="R46" i="26"/>
  <c r="Q46" i="26"/>
  <c r="P46" i="26"/>
  <c r="O46" i="26"/>
  <c r="N46" i="26"/>
  <c r="M46" i="26"/>
  <c r="L46" i="26"/>
  <c r="K46" i="26"/>
  <c r="J46" i="26"/>
  <c r="I46" i="26"/>
  <c r="H46" i="26"/>
  <c r="G46" i="26"/>
  <c r="F46" i="26"/>
  <c r="E46" i="26"/>
  <c r="D46" i="26"/>
  <c r="C46" i="26"/>
  <c r="B46" i="26"/>
  <c r="AD45" i="26"/>
  <c r="AC45" i="26"/>
  <c r="AB45" i="26"/>
  <c r="AA45" i="26"/>
  <c r="Z45" i="26"/>
  <c r="Y45" i="26"/>
  <c r="X45" i="26"/>
  <c r="W45" i="26"/>
  <c r="V45" i="26"/>
  <c r="U45" i="26"/>
  <c r="T45" i="26"/>
  <c r="S45" i="26"/>
  <c r="R45" i="26"/>
  <c r="Q45" i="26"/>
  <c r="P45" i="26"/>
  <c r="O45" i="26"/>
  <c r="N45" i="26"/>
  <c r="M45" i="26"/>
  <c r="L45" i="26"/>
  <c r="K45" i="26"/>
  <c r="J45" i="26"/>
  <c r="I45" i="26"/>
  <c r="H45" i="26"/>
  <c r="G45" i="26"/>
  <c r="F45" i="26"/>
  <c r="E45" i="26"/>
  <c r="D45" i="26"/>
  <c r="C45" i="26"/>
  <c r="Q60" i="26" l="1"/>
  <c r="AC58" i="26"/>
  <c r="AC60" i="26" s="1"/>
  <c r="R60" i="26"/>
  <c r="S59" i="26"/>
  <c r="S60" i="26"/>
  <c r="L52" i="26"/>
  <c r="L57" i="26" s="1"/>
  <c r="G52" i="26"/>
  <c r="G57" i="26" s="1"/>
  <c r="G60" i="26" s="1"/>
  <c r="O52" i="26"/>
  <c r="O57" i="26" s="1"/>
  <c r="W52" i="26"/>
  <c r="W57" i="26" s="1"/>
  <c r="W60" i="26" s="1"/>
  <c r="H60" i="26"/>
  <c r="D52" i="26"/>
  <c r="D57" i="26" s="1"/>
  <c r="D60" i="26" s="1"/>
  <c r="E52" i="26"/>
  <c r="E57" i="26" s="1"/>
  <c r="E60" i="26" s="1"/>
  <c r="P59" i="26"/>
  <c r="Q59" i="26"/>
  <c r="R59" i="26"/>
  <c r="U52" i="26"/>
  <c r="U57" i="26" s="1"/>
  <c r="U60" i="26" s="1"/>
  <c r="I60" i="26"/>
  <c r="O59" i="26"/>
  <c r="J60" i="26"/>
  <c r="X52" i="26"/>
  <c r="X57" i="26" s="1"/>
  <c r="X59" i="26" s="1"/>
  <c r="M52" i="26"/>
  <c r="M57" i="26" s="1"/>
  <c r="M60" i="26" s="1"/>
  <c r="AB52" i="26"/>
  <c r="AB57" i="26" s="1"/>
  <c r="AB59" i="26" s="1"/>
  <c r="H59" i="26"/>
  <c r="T52" i="26"/>
  <c r="T57" i="26" s="1"/>
  <c r="T60" i="26" s="1"/>
  <c r="N52" i="26"/>
  <c r="N57" i="26" s="1"/>
  <c r="N59" i="26" s="1"/>
  <c r="F52" i="26"/>
  <c r="F57" i="26" s="1"/>
  <c r="F60" i="26" s="1"/>
  <c r="V52" i="26"/>
  <c r="V57" i="26" s="1"/>
  <c r="V60" i="26" s="1"/>
  <c r="AD52" i="26"/>
  <c r="AD57" i="26" s="1"/>
  <c r="AD60" i="26" s="1"/>
  <c r="P60" i="26"/>
  <c r="O60" i="26"/>
  <c r="C59" i="26"/>
  <c r="AA59" i="26"/>
  <c r="U59" i="26"/>
  <c r="D59" i="26"/>
  <c r="I59" i="26"/>
  <c r="Z60" i="26"/>
  <c r="Z59" i="26"/>
  <c r="J59" i="26"/>
  <c r="AA60" i="26"/>
  <c r="K59" i="26"/>
  <c r="W59" i="26"/>
  <c r="B59" i="26"/>
  <c r="B60" i="26"/>
  <c r="AB60" i="26"/>
  <c r="C60" i="26"/>
  <c r="Y59" i="26"/>
  <c r="X58" i="26"/>
  <c r="L58" i="26"/>
  <c r="G59" i="26" l="1"/>
  <c r="L59" i="26"/>
  <c r="E59" i="26"/>
  <c r="AC59" i="26"/>
  <c r="V59" i="26"/>
  <c r="M59" i="26"/>
  <c r="T59" i="26"/>
  <c r="N60" i="26"/>
  <c r="X60" i="26"/>
  <c r="L60" i="26"/>
  <c r="AD59" i="26"/>
  <c r="F59" i="2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<sst xmlns="http://schemas.openxmlformats.org/spreadsheetml/2006/main" count="3856" uniqueCount="470">
  <si>
    <t>PE-Climate Outputs for the Government's 2025 Final ERP4 Advice</t>
  </si>
  <si>
    <t>IN CONFIDENCE</t>
  </si>
  <si>
    <t>Version: 280325</t>
  </si>
  <si>
    <t>Results including:</t>
  </si>
  <si>
    <t>Macroeconomic Impacts</t>
  </si>
  <si>
    <t>Emission Impacts</t>
  </si>
  <si>
    <t>Regional and Industrial Impacts</t>
  </si>
  <si>
    <t>Distributional Impacts</t>
  </si>
  <si>
    <t>Workbooks</t>
  </si>
  <si>
    <t>Update</t>
  </si>
  <si>
    <t>Description</t>
  </si>
  <si>
    <t>ERP 4 Sensitivity scenarios:</t>
  </si>
  <si>
    <t>S1</t>
  </si>
  <si>
    <t>Levels and deviations from Fourth 2: Methane - 14% reduction; LLG - as per ERP2 new measures; Removals - as per ERP2 new measures</t>
  </si>
  <si>
    <t>S2</t>
  </si>
  <si>
    <t>Levels and deviations from Fourth 2: Methane - 14% reduction; LLG - EB3 is met, then trend to ERP2 2050 value; Removals - as per ERP2 new measures</t>
  </si>
  <si>
    <t>S3</t>
  </si>
  <si>
    <t>Levels and deviations from Fourth 2: Methane - 14% reduction; LLG - reduces to make up difference; Removals - as per ERP2 new measures</t>
  </si>
  <si>
    <t>S4</t>
  </si>
  <si>
    <t>Levels and deviations from Fourth 2: Methane as per ERP2; LLGs - meet EB3 and then continue as per ERP2 new measures; Removals - as per ERP2 new measures</t>
  </si>
  <si>
    <t>S5</t>
  </si>
  <si>
    <t>Levels and deviations from Fourth 2: Methane as per ERP2; LLGs - net emissions the same as Scenario 4 BUT removals - from ERP2 HIGH emissions scenario</t>
  </si>
  <si>
    <t>S6</t>
  </si>
  <si>
    <t>Levels and deviations from Fourth 2: Methane - 14% reduction, Meet EB3 and then -10Mt in 2050 -- LLG EB3 reduction same as Scenario 2 THEN differ from 2036</t>
  </si>
  <si>
    <t>S7</t>
  </si>
  <si>
    <t>Levels and deviations from Fourth 2: Methane - ERP2; LLGs - -10Mt; Removals as per erp2</t>
  </si>
  <si>
    <t>S8</t>
  </si>
  <si>
    <t>Levels and deviations from Fourth 2: Methane - 35% reduction; LLGs as per ERP2; removals as per ERP2</t>
  </si>
  <si>
    <t>S9</t>
  </si>
  <si>
    <t>Levels and deviations from Fourth 2: Methane - 35% reduction; LLGs - -20Mt; Removals as per ERP2</t>
  </si>
  <si>
    <t>S10</t>
  </si>
  <si>
    <t>Levels and deviations from Fourth 2: As per CCC's EB4 demonstration pathway</t>
  </si>
  <si>
    <t>Forth Pathway 2</t>
  </si>
  <si>
    <t>Levels and deviations from WEM in economic impacts</t>
  </si>
  <si>
    <t>Forth Pathway 2 GHG</t>
  </si>
  <si>
    <t>Deviations from WEM in GHG emissions: Prices of emissions in this simulation are exogenously set to Basecase values</t>
  </si>
  <si>
    <t>WOM</t>
  </si>
  <si>
    <t>WOM (Baseline) absolute economic values</t>
  </si>
  <si>
    <t>WOM GHG</t>
  </si>
  <si>
    <t>WOM (Baseline) absolute GHG emissions</t>
  </si>
  <si>
    <t>WEM 2</t>
  </si>
  <si>
    <t>Deviations from WOM in economic impacts</t>
  </si>
  <si>
    <t>WEM 2 GHG</t>
  </si>
  <si>
    <t>Deviations from WOM in GHG emissions (AR5 upto 2020)</t>
  </si>
  <si>
    <t>HH types</t>
  </si>
  <si>
    <t>Definition of HH types</t>
  </si>
  <si>
    <t>Contact</t>
  </si>
  <si>
    <t>Eilya Torshizian</t>
  </si>
  <si>
    <t>Following same approach from NDC/ERP2</t>
  </si>
  <si>
    <t>FINAL - FOR NDC2 - ERP2 CGE final 25 October 24.xlsx</t>
  </si>
  <si>
    <t>Absolute values - 2050</t>
  </si>
  <si>
    <t>Sector impact in 2050 - compared to Option 1</t>
  </si>
  <si>
    <t>Sector</t>
  </si>
  <si>
    <t>Lookup</t>
  </si>
  <si>
    <t>Forth2</t>
  </si>
  <si>
    <t>Aggregated sector</t>
  </si>
  <si>
    <t>Option 2</t>
  </si>
  <si>
    <t>Option 4</t>
  </si>
  <si>
    <t>Option 5</t>
  </si>
  <si>
    <t>Agriculture</t>
  </si>
  <si>
    <t>Construction</t>
  </si>
  <si>
    <t>Electricity Generation</t>
  </si>
  <si>
    <t>Forestry</t>
  </si>
  <si>
    <t>Manufacturing</t>
  </si>
  <si>
    <t>Mining</t>
  </si>
  <si>
    <t>Services</t>
  </si>
  <si>
    <t>Utilities</t>
  </si>
  <si>
    <t>Overall GDP</t>
  </si>
  <si>
    <t>GDP ($b, 2022 prices)</t>
  </si>
  <si>
    <t>Scenario</t>
  </si>
  <si>
    <t>Option 1</t>
  </si>
  <si>
    <t>Option 3</t>
  </si>
  <si>
    <t>Change in GDP (compared to Option 1)</t>
  </si>
  <si>
    <t>S1 - 14% reduction</t>
  </si>
  <si>
    <t>Average (19% reduction)</t>
  </si>
  <si>
    <t>(s7) 24% methane, -10 Mt LLGs</t>
  </si>
  <si>
    <t>(S ) 35% methane, -20 Mt LLG</t>
  </si>
  <si>
    <t>Option 6</t>
  </si>
  <si>
    <t>Northland</t>
  </si>
  <si>
    <t>Auckland</t>
  </si>
  <si>
    <t>Waikato</t>
  </si>
  <si>
    <t>BayOfPlenty</t>
  </si>
  <si>
    <t>Gisborne</t>
  </si>
  <si>
    <t>HawkesBay</t>
  </si>
  <si>
    <t>Taranaki</t>
  </si>
  <si>
    <t>ManaWanganui</t>
  </si>
  <si>
    <t>Wellington</t>
  </si>
  <si>
    <t>Tasman</t>
  </si>
  <si>
    <t>Nelson</t>
  </si>
  <si>
    <t>Marlborough</t>
  </si>
  <si>
    <t>Canterbury</t>
  </si>
  <si>
    <t>WestCoast</t>
  </si>
  <si>
    <t>Otago</t>
  </si>
  <si>
    <t>Southland</t>
  </si>
  <si>
    <t>Overall Emp</t>
  </si>
  <si>
    <t>Change in employment (compared to Option 1)</t>
  </si>
  <si>
    <t>Average</t>
  </si>
  <si>
    <t>Overall wages</t>
  </si>
  <si>
    <t>Change in wages (compared to Option 1)</t>
  </si>
  <si>
    <t>GDP - Absolute</t>
  </si>
  <si>
    <t>Option 1 (14% methane, net zero LLGs)</t>
  </si>
  <si>
    <t>Option 2 (methane 14-24%, net zero LLGs)</t>
  </si>
  <si>
    <t>Option 3 (24% methane, net zero LLGs)</t>
  </si>
  <si>
    <t>Option 4 (CCC recommended settings)</t>
  </si>
  <si>
    <t>GDP Absolute</t>
  </si>
  <si>
    <t>LOOKUP - Overview</t>
  </si>
  <si>
    <t>GDP</t>
  </si>
  <si>
    <t>LOOKUP - Detailed</t>
  </si>
  <si>
    <t>Wood products</t>
  </si>
  <si>
    <t>LOOKUP - Region</t>
  </si>
  <si>
    <t>LOOKUP - Region 2</t>
  </si>
  <si>
    <t>LOOKUP - Detailed 2</t>
  </si>
  <si>
    <t>DEVIATIONS</t>
  </si>
  <si>
    <t>switch</t>
  </si>
  <si>
    <t>Table 1: Macroeconomic variables</t>
  </si>
  <si>
    <t>Real Household consumption ($NZ million, 2022 prices)</t>
  </si>
  <si>
    <t>HHCons</t>
  </si>
  <si>
    <t>Real Government consumption ($NZ million, 2022 prices)</t>
  </si>
  <si>
    <t>GovtCons</t>
  </si>
  <si>
    <t>Real investment ($NZ million, 2022 prices)</t>
  </si>
  <si>
    <t>I</t>
  </si>
  <si>
    <t>Export volume ($NZ million, 2022 prices)</t>
  </si>
  <si>
    <t>Exp</t>
  </si>
  <si>
    <t>Import volume ($NZ million, 2022 prices)</t>
  </si>
  <si>
    <t>Mpt</t>
  </si>
  <si>
    <t>Real GDP ($NZ million, 2022 prices)</t>
  </si>
  <si>
    <t>Real wage rate (index, 2022 = 100)</t>
  </si>
  <si>
    <t>Wages</t>
  </si>
  <si>
    <t>Employment ('000 persons employed full and part time)</t>
  </si>
  <si>
    <t>Emp</t>
  </si>
  <si>
    <t>ETS price on non-biogenic methane emissions (NZ$ per tonne)</t>
  </si>
  <si>
    <t>ETS</t>
  </si>
  <si>
    <t>ETS price on biogenic methane emissions (NZ$ per tonne)</t>
  </si>
  <si>
    <t>BioETS</t>
  </si>
  <si>
    <t>Table 2: Industry production ($NZ million real value added, 2022 prices)</t>
  </si>
  <si>
    <t>Sheep and wool</t>
  </si>
  <si>
    <t>Beef cattle</t>
  </si>
  <si>
    <t>Dairy cattle</t>
  </si>
  <si>
    <t>Other animal</t>
  </si>
  <si>
    <t>Broad acre cropping</t>
  </si>
  <si>
    <t>Other agriculture</t>
  </si>
  <si>
    <t>Agricultural services</t>
  </si>
  <si>
    <t>Fishing and aquaculture</t>
  </si>
  <si>
    <t>Forestry and logging</t>
  </si>
  <si>
    <t>Coal mining</t>
  </si>
  <si>
    <t>Oil mining</t>
  </si>
  <si>
    <t>Natural gas mining</t>
  </si>
  <si>
    <t>Iron ore</t>
  </si>
  <si>
    <t>Other mining</t>
  </si>
  <si>
    <t>Meat products</t>
  </si>
  <si>
    <t>Dairy products</t>
  </si>
  <si>
    <t>Other food products</t>
  </si>
  <si>
    <t>Drink products</t>
  </si>
  <si>
    <t>Textiles, clothing and footwear</t>
  </si>
  <si>
    <t>Paper products and printing</t>
  </si>
  <si>
    <t>Refined oil products</t>
  </si>
  <si>
    <t>Basic chemicals</t>
  </si>
  <si>
    <t>Chemical fertiliser</t>
  </si>
  <si>
    <t>Plastic and rubber products</t>
  </si>
  <si>
    <t>Non-metallic mineral products</t>
  </si>
  <si>
    <t>Iron and steel</t>
  </si>
  <si>
    <t>Metal products</t>
  </si>
  <si>
    <t>Transport equipment</t>
  </si>
  <si>
    <t>Appliances</t>
  </si>
  <si>
    <t>Other equipment</t>
  </si>
  <si>
    <t>Other manufacturing</t>
  </si>
  <si>
    <t>Electricity generation - coal</t>
  </si>
  <si>
    <t>Electricity generation - gas</t>
  </si>
  <si>
    <t>Electricity generation - geothermal</t>
  </si>
  <si>
    <t>Electricity generation - hydro</t>
  </si>
  <si>
    <t>Electricity generation - other renewable</t>
  </si>
  <si>
    <t>Electricity supply</t>
  </si>
  <si>
    <t>Gas supply</t>
  </si>
  <si>
    <t>Water supply and waste services</t>
  </si>
  <si>
    <t>Construction services</t>
  </si>
  <si>
    <t>Wholesale trade services</t>
  </si>
  <si>
    <t>Retail trade services</t>
  </si>
  <si>
    <t>Hotels and accommodation</t>
  </si>
  <si>
    <t>Restaurants and takeaway food</t>
  </si>
  <si>
    <t>Road freight services</t>
  </si>
  <si>
    <t>Road passenger services</t>
  </si>
  <si>
    <t>Rail transport services</t>
  </si>
  <si>
    <t>Water transport services</t>
  </si>
  <si>
    <t>Air transport services</t>
  </si>
  <si>
    <t>Other transport services</t>
  </si>
  <si>
    <t>Information services</t>
  </si>
  <si>
    <t>Financial services</t>
  </si>
  <si>
    <t>Ownership of dwellings</t>
  </si>
  <si>
    <t>Rental services</t>
  </si>
  <si>
    <t>Professional services</t>
  </si>
  <si>
    <t>Administrative services</t>
  </si>
  <si>
    <t>Public services</t>
  </si>
  <si>
    <t>Education</t>
  </si>
  <si>
    <t>Health</t>
  </si>
  <si>
    <t>Arts and recreation services</t>
  </si>
  <si>
    <t>Social services</t>
  </si>
  <si>
    <t>Other commercial services</t>
  </si>
  <si>
    <t>Services to domestic travellers</t>
  </si>
  <si>
    <t>Services to foreign tourists</t>
  </si>
  <si>
    <t>Services to foreign students</t>
  </si>
  <si>
    <t>Private transport services - ICV</t>
  </si>
  <si>
    <t>Private transport services - BEV</t>
  </si>
  <si>
    <t>Private transport services</t>
  </si>
  <si>
    <t>Commercial transport services - ICV</t>
  </si>
  <si>
    <t>Commercial transport services - BEV</t>
  </si>
  <si>
    <t>Commercial transport services</t>
  </si>
  <si>
    <t>Table 3: Regional real GRP ($NZ million real value added, 2022 prices)</t>
  </si>
  <si>
    <t>Table 4: Real consumption expenditure by household type (% deviations from Forth 2 values)</t>
  </si>
  <si>
    <t>H1</t>
  </si>
  <si>
    <t>H2</t>
  </si>
  <si>
    <t>H3</t>
  </si>
  <si>
    <t>H4</t>
  </si>
  <si>
    <t>H5</t>
  </si>
  <si>
    <t>H6</t>
  </si>
  <si>
    <t>H7</t>
  </si>
  <si>
    <t>H8</t>
  </si>
  <si>
    <t>H9</t>
  </si>
  <si>
    <t>H10</t>
  </si>
  <si>
    <t>H11</t>
  </si>
  <si>
    <t>H12</t>
  </si>
  <si>
    <t>H13</t>
  </si>
  <si>
    <t>H14</t>
  </si>
  <si>
    <t>H15</t>
  </si>
  <si>
    <t>H16</t>
  </si>
  <si>
    <t>H17</t>
  </si>
  <si>
    <t>H18</t>
  </si>
  <si>
    <t>H19</t>
  </si>
  <si>
    <t>H20</t>
  </si>
  <si>
    <t>H21</t>
  </si>
  <si>
    <t>H22</t>
  </si>
  <si>
    <t>H23</t>
  </si>
  <si>
    <t>H24</t>
  </si>
  <si>
    <t>H25</t>
  </si>
  <si>
    <t>H26</t>
  </si>
  <si>
    <t>H27</t>
  </si>
  <si>
    <t>H28</t>
  </si>
  <si>
    <t>H29</t>
  </si>
  <si>
    <t>H30</t>
  </si>
  <si>
    <t>Sensitivity</t>
  </si>
  <si>
    <t>(1) Energy sector, total</t>
  </si>
  <si>
    <t>(2)     Fuel combustion</t>
  </si>
  <si>
    <t>(3)         Stationary</t>
  </si>
  <si>
    <t>(4)             Electricity generation</t>
  </si>
  <si>
    <t>(5)             Other</t>
  </si>
  <si>
    <t>(6)         Transport</t>
  </si>
  <si>
    <t>(7)     Fugitive emissions from fuels</t>
  </si>
  <si>
    <t>(8)  Industrial processes</t>
  </si>
  <si>
    <t>(9)  Agriculture</t>
  </si>
  <si>
    <t>(10)   Agriculture - CO2</t>
  </si>
  <si>
    <t>(11)   Agriculture - CH4</t>
  </si>
  <si>
    <t>(12)   Agriculture - N2O</t>
  </si>
  <si>
    <t>(13) Waste</t>
  </si>
  <si>
    <t>(14) LULUCF (inventory)</t>
  </si>
  <si>
    <t>(15) LULUCF (under first NDC)</t>
  </si>
  <si>
    <t>(16) Total (inventory)</t>
  </si>
  <si>
    <t>(17) Total (under first NDC)</t>
  </si>
  <si>
    <t>(18) Memo: Biogenic methane</t>
  </si>
  <si>
    <t>(19) Memo: Long-lived gas emissions (Total under first NDC - Bogenic methane)</t>
  </si>
  <si>
    <t>Sensitivity minus Fourth 2 (KT)</t>
  </si>
  <si>
    <t>100*(Sensitivity/Fourth 2 -1) (%)</t>
  </si>
  <si>
    <t>R001</t>
  </si>
  <si>
    <t>1 SheepWool</t>
  </si>
  <si>
    <t>2 BeefCattle</t>
  </si>
  <si>
    <t>3 DairyCattle</t>
  </si>
  <si>
    <t>4 OtherAnimal</t>
  </si>
  <si>
    <t>5 BroadacCrop</t>
  </si>
  <si>
    <t>6 OtherAg</t>
  </si>
  <si>
    <t>7 AgServices</t>
  </si>
  <si>
    <t>8 Fishing</t>
  </si>
  <si>
    <t>9 Forestry</t>
  </si>
  <si>
    <t>10 Coal</t>
  </si>
  <si>
    <t>11 Oil</t>
  </si>
  <si>
    <t>12 Gas</t>
  </si>
  <si>
    <t>13 IronOre</t>
  </si>
  <si>
    <t>14 OtherMin</t>
  </si>
  <si>
    <t>15 MeatProds</t>
  </si>
  <si>
    <t>16 DairyProds</t>
  </si>
  <si>
    <t>17 OthFood</t>
  </si>
  <si>
    <t>18 Drinks</t>
  </si>
  <si>
    <t>19 TCF</t>
  </si>
  <si>
    <t>20 WoodProds</t>
  </si>
  <si>
    <t>21 PaperPrintin</t>
  </si>
  <si>
    <t>22 RefinedOil</t>
  </si>
  <si>
    <t>23 BasicChem</t>
  </si>
  <si>
    <t>24 Fertilisers</t>
  </si>
  <si>
    <t>25 Plastics</t>
  </si>
  <si>
    <t>26 ConcrtNonMet</t>
  </si>
  <si>
    <t>27 IronSteel</t>
  </si>
  <si>
    <t>28 MetalProds</t>
  </si>
  <si>
    <t>29 TransportEqp</t>
  </si>
  <si>
    <t>30 Appliances</t>
  </si>
  <si>
    <t>31 OtherEqp</t>
  </si>
  <si>
    <t>32 OtherMan</t>
  </si>
  <si>
    <t>33 ElecCoal</t>
  </si>
  <si>
    <t>34 ElecGas</t>
  </si>
  <si>
    <t>35 ElecGeotherm</t>
  </si>
  <si>
    <t>36 ElecHydro</t>
  </si>
  <si>
    <t>37 ElecWind</t>
  </si>
  <si>
    <t>38 ElecSupply</t>
  </si>
  <si>
    <t>39 GasSupply</t>
  </si>
  <si>
    <t>40 WaterWaste</t>
  </si>
  <si>
    <t>41 Construction</t>
  </si>
  <si>
    <t>42 WholesaleTr</t>
  </si>
  <si>
    <t>43 RetailTr</t>
  </si>
  <si>
    <t>44 Hotels</t>
  </si>
  <si>
    <t>45 Restaurant</t>
  </si>
  <si>
    <t>46 RoadFreight</t>
  </si>
  <si>
    <t>47 RoadPass</t>
  </si>
  <si>
    <t>48 RailTransprt</t>
  </si>
  <si>
    <t>49 WatrTransprt</t>
  </si>
  <si>
    <t>50 AirTransport</t>
  </si>
  <si>
    <t>51 OthTransport</t>
  </si>
  <si>
    <t>52 InfoServ</t>
  </si>
  <si>
    <t>53 FinanceServ</t>
  </si>
  <si>
    <t>54 OwnerDwellng</t>
  </si>
  <si>
    <t>55 RentalServ</t>
  </si>
  <si>
    <t>56 ProfServ</t>
  </si>
  <si>
    <t>57 AdminServ</t>
  </si>
  <si>
    <t>58 PublicServ</t>
  </si>
  <si>
    <t>59 Education</t>
  </si>
  <si>
    <t>60 Health</t>
  </si>
  <si>
    <t>61 ArtsRecreate</t>
  </si>
  <si>
    <t>62 SocialServ</t>
  </si>
  <si>
    <t>63 CommServ</t>
  </si>
  <si>
    <t>64 DomTravel</t>
  </si>
  <si>
    <t>65 ForTourists</t>
  </si>
  <si>
    <t>66 ForStudents</t>
  </si>
  <si>
    <t>67 ICVPservices</t>
  </si>
  <si>
    <t>68 BVPservices</t>
  </si>
  <si>
    <t>69 PVservices</t>
  </si>
  <si>
    <t>70 ICVCservices</t>
  </si>
  <si>
    <t>71 BVCservices</t>
  </si>
  <si>
    <t>72 CVservices</t>
  </si>
  <si>
    <t>Total</t>
  </si>
  <si>
    <t>S4 LLGs</t>
  </si>
  <si>
    <t>Table 4: Real consumption expenditure by household type (% deviations from Fourth 2 values)</t>
  </si>
  <si>
    <t>Sensitivity minus Fourth Pathway ++ (KT)</t>
  </si>
  <si>
    <t>100*(Sensitivity/Fourth++ -1) (%)</t>
  </si>
  <si>
    <t>C_TABLEG</t>
  </si>
  <si>
    <t>1 yr_2021_2022</t>
  </si>
  <si>
    <t>2 yr_2022_2023</t>
  </si>
  <si>
    <t>3 yr_2023_2024</t>
  </si>
  <si>
    <t>4 yr_2024_2025</t>
  </si>
  <si>
    <t>5 yr_2025_2026</t>
  </si>
  <si>
    <t>6 yr_2026_2027</t>
  </si>
  <si>
    <t>7 yr_2027_2028</t>
  </si>
  <si>
    <t>8 yr_2028_2029</t>
  </si>
  <si>
    <t>9 yr_2029_2030</t>
  </si>
  <si>
    <t>10 yr_2030_2031</t>
  </si>
  <si>
    <t>11 yr_2031_2032</t>
  </si>
  <si>
    <t>12 yr_2032_2033</t>
  </si>
  <si>
    <t>13 yr_2033_2034</t>
  </si>
  <si>
    <t>14 yr_2034_2035</t>
  </si>
  <si>
    <t>15 yr_2035_2036</t>
  </si>
  <si>
    <t>16 yr_2036_2037</t>
  </si>
  <si>
    <t>17 yr_2037_2038</t>
  </si>
  <si>
    <t>18 yr_2038_2039</t>
  </si>
  <si>
    <t>19 yr_2039_2040</t>
  </si>
  <si>
    <t>20 yr_2040_2041</t>
  </si>
  <si>
    <t>21 yr_2041_2042</t>
  </si>
  <si>
    <t>22 yr_2042_2043</t>
  </si>
  <si>
    <t>23 yr_2043_2044</t>
  </si>
  <si>
    <t>24 yr_2044_2045</t>
  </si>
  <si>
    <t>25 yr_2045_2046</t>
  </si>
  <si>
    <t>26 yr_2046_2047</t>
  </si>
  <si>
    <t>27 yr_2047_2048</t>
  </si>
  <si>
    <t>28 yr_2048_2049</t>
  </si>
  <si>
    <t>29 yr_2049_2050</t>
  </si>
  <si>
    <t>30 yr_2050_2051</t>
  </si>
  <si>
    <t>1 G1</t>
  </si>
  <si>
    <t>2 G2</t>
  </si>
  <si>
    <t>3 G3</t>
  </si>
  <si>
    <t>4 G4</t>
  </si>
  <si>
    <t>5 G5</t>
  </si>
  <si>
    <t>6 G6</t>
  </si>
  <si>
    <t>7 G7</t>
  </si>
  <si>
    <t>8 G8</t>
  </si>
  <si>
    <t>9 G9</t>
  </si>
  <si>
    <t>10 G10</t>
  </si>
  <si>
    <t>11 G11</t>
  </si>
  <si>
    <t>12 G12</t>
  </si>
  <si>
    <t>13 G13</t>
  </si>
  <si>
    <t>14 G14</t>
  </si>
  <si>
    <t>15 G15</t>
  </si>
  <si>
    <t>16 G16</t>
  </si>
  <si>
    <t>17 G17</t>
  </si>
  <si>
    <t>18 G18</t>
  </si>
  <si>
    <t>Table 4: Real consumption expenditure by household type (% deviations from WEM values)</t>
  </si>
  <si>
    <t>100*(Policy/WEM-1) (%)</t>
  </si>
  <si>
    <t>Fourth Pathway 2</t>
  </si>
  <si>
    <t>Sensitivity recategrised</t>
  </si>
  <si>
    <t>Transport Energy</t>
  </si>
  <si>
    <t>Non-Transport Energy</t>
  </si>
  <si>
    <t>IPPU</t>
  </si>
  <si>
    <t>Waste</t>
  </si>
  <si>
    <t>Forests</t>
  </si>
  <si>
    <t>Net</t>
  </si>
  <si>
    <t>Gross</t>
  </si>
  <si>
    <t>Gross Biogenic Methane</t>
  </si>
  <si>
    <t>Sensitivity recategrised 2</t>
  </si>
  <si>
    <t>Biogenic Methane</t>
  </si>
  <si>
    <t>Gross Long Lived Gas</t>
  </si>
  <si>
    <t>Removals</t>
  </si>
  <si>
    <t>Total Net</t>
  </si>
  <si>
    <t>Net Long Lived</t>
  </si>
  <si>
    <t>Greenhouse gas emissions (Mt of CO2-e)</t>
  </si>
  <si>
    <t>1 yr_2020_2021</t>
  </si>
  <si>
    <t>2 yr_2021_2022</t>
  </si>
  <si>
    <t>3 yr_2022_2023</t>
  </si>
  <si>
    <t>4 yr_2023_2024</t>
  </si>
  <si>
    <t>5 yr_2024_2025</t>
  </si>
  <si>
    <t>6 yr_2025_2026</t>
  </si>
  <si>
    <t>7 yr_2026_2027</t>
  </si>
  <si>
    <t>8 yr_2027_2028</t>
  </si>
  <si>
    <t>9 yr_2028_2029</t>
  </si>
  <si>
    <t>10 yr_2029_2030</t>
  </si>
  <si>
    <t>11 yr_2030_2031</t>
  </si>
  <si>
    <t>12 yr_2031_2032</t>
  </si>
  <si>
    <t>13 yr_2032_2033</t>
  </si>
  <si>
    <t>14 yr_2033_2034</t>
  </si>
  <si>
    <t>15 yr_2034_2035</t>
  </si>
  <si>
    <t>16 yr_2035_2036</t>
  </si>
  <si>
    <t>17 yr_2036_2037</t>
  </si>
  <si>
    <t>18 yr_2037_2038</t>
  </si>
  <si>
    <t>19 yr_2038_2039</t>
  </si>
  <si>
    <t>20 yr_2039_2040</t>
  </si>
  <si>
    <t>21 yr_2040_2041</t>
  </si>
  <si>
    <t>22 yr_2041_2042</t>
  </si>
  <si>
    <t>23 yr_2042_2043</t>
  </si>
  <si>
    <t>24 yr_2043_2044</t>
  </si>
  <si>
    <t>25 yr_2044_2045</t>
  </si>
  <si>
    <t>26 yr_2045_2046</t>
  </si>
  <si>
    <t>27 yr_2046_2047</t>
  </si>
  <si>
    <t>28 yr_2047_2048</t>
  </si>
  <si>
    <t>29 yr_2048_2049</t>
  </si>
  <si>
    <t>30 yr_2049_2050</t>
  </si>
  <si>
    <t>Table 1: Macroeconomic variables (% deviations from WOM values)</t>
  </si>
  <si>
    <t>Real Household consumption</t>
  </si>
  <si>
    <t>Real Government consumption</t>
  </si>
  <si>
    <t>Real investment</t>
  </si>
  <si>
    <t>Export volume</t>
  </si>
  <si>
    <t>Import volume</t>
  </si>
  <si>
    <t>Real GDP</t>
  </si>
  <si>
    <t>Real wage rate</t>
  </si>
  <si>
    <t>Employment</t>
  </si>
  <si>
    <t>Table 2: Industry production (% deviations from WOM values)</t>
  </si>
  <si>
    <t>Table 3: Regional real GRP (% deviations from WOM values)</t>
  </si>
  <si>
    <t>Table 4: Real consumption expenditure by household type (% deviations from WOM values)</t>
  </si>
  <si>
    <t>100*(BASELINE/WOM-1) (%)</t>
  </si>
  <si>
    <t>(13) Waste (Biogenic methane)</t>
  </si>
  <si>
    <t>(19) Memo: Long-lived gas emissions (Total under first NDC minus Bogenic methane)</t>
  </si>
  <si>
    <t>(18) Memo: Short-lived gas emissions (Biogenic methane)</t>
  </si>
  <si>
    <t>WEM = BASELINE</t>
  </si>
  <si>
    <t>WEM - WOM (KT)</t>
  </si>
  <si>
    <t>Code</t>
  </si>
  <si>
    <t>HouseholdAgeGroup</t>
  </si>
  <si>
    <t>HouseholdDependency</t>
  </si>
  <si>
    <t>Quintile</t>
  </si>
  <si>
    <t>Ethnicity</t>
  </si>
  <si>
    <t>15 to 64</t>
  </si>
  <si>
    <t>Household has dependents</t>
  </si>
  <si>
    <t>A Less than $35600</t>
  </si>
  <si>
    <t>Maori</t>
  </si>
  <si>
    <t>Non-Maori</t>
  </si>
  <si>
    <t>B $35600 to $61099</t>
  </si>
  <si>
    <t>C $61100 to $96599</t>
  </si>
  <si>
    <t>D $96600 to $147999</t>
  </si>
  <si>
    <t>E $148000 and over</t>
  </si>
  <si>
    <t>No dependents</t>
  </si>
  <si>
    <t>65 and over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</si>
</sst>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_);_(* \(#,##0\);_(* &quot;-&quot;_);_(@_)"/>
    <numFmt numFmtId="165" formatCode="_(* #,##0.00_);_(* \(#,##0.00\);_(* &quot;-&quot;??_);_(@_)"/>
    <numFmt numFmtId="166" formatCode="0.0"/>
    <numFmt numFmtId="167" formatCode="0.000"/>
    <numFmt numFmtId="168" formatCode="#,##0.0"/>
    <numFmt numFmtId="169" formatCode="#,##0.0000"/>
    <numFmt numFmtId="170" formatCode="_-* #,##0_-;\-* #,##0_-;_-* &quot;-&quot;??_-;_-@_-"/>
    <numFmt numFmtId="171" formatCode="0.0%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color rgb="FF000000"/>
      <name val="Calibri"/>
      <family val="2"/>
      <scheme val="minor"/>
    </font>
    <font>
      <sz val="17"/>
      <color rgb="FF0D2C6C"/>
      <name val="Georgia"/>
      <family val="1"/>
    </font>
    <font>
      <b/>
      <i/>
      <sz val="11"/>
      <color rgb="FF000000"/>
      <name val="Calibri"/>
      <family val="2"/>
      <scheme val="minor"/>
    </font>
    <font>
      <sz val="14.5"/>
      <color theme="1"/>
      <name val="Georgia"/>
      <family val="1"/>
    </font>
    <font>
      <b/>
      <sz val="12"/>
      <color rgb="FF0D2C6C"/>
      <name val="Calibri Light"/>
      <family val="2"/>
      <scheme val="major"/>
    </font>
    <font>
      <i/>
      <sz val="11"/>
      <color rgb="FF000000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2FF"/>
        <bgColor indexed="64"/>
      </patternFill>
    </fill>
    <fill>
      <patternFill patternType="solid">
        <fgColor rgb="FF0D2C6C"/>
        <bgColor indexed="64"/>
      </patternFill>
    </fill>
    <fill>
      <patternFill patternType="solid">
        <fgColor rgb="FFADD136"/>
        <bgColor indexed="64"/>
      </patternFill>
    </fill>
    <fill>
      <patternFill patternType="solid">
        <fgColor rgb="FFF57E20"/>
        <bgColor indexed="64"/>
      </patternFill>
    </fill>
    <fill>
      <patternFill patternType="solid">
        <fgColor rgb="FF39B54A"/>
        <bgColor indexed="64"/>
      </patternFill>
    </fill>
    <fill>
      <patternFill patternType="solid">
        <fgColor rgb="FF00A9B7"/>
        <bgColor indexed="64"/>
      </patternFill>
    </fill>
    <fill>
      <patternFill patternType="solid">
        <fgColor rgb="FFF6A800"/>
        <bgColor indexed="64"/>
      </patternFill>
    </fill>
    <fill>
      <patternFill patternType="solid">
        <fgColor rgb="FF043A38"/>
        <bgColor indexed="64"/>
      </patternFill>
    </fill>
    <fill>
      <patternFill patternType="solid">
        <fgColor rgb="FF635B7F"/>
        <bgColor indexed="64"/>
      </patternFill>
    </fill>
    <fill>
      <patternFill patternType="solid">
        <fgColor rgb="FF83C2D7"/>
        <bgColor indexed="64"/>
      </patternFill>
    </fill>
    <fill>
      <patternFill patternType="solid">
        <fgColor rgb="FF001928"/>
        <bgColor indexed="64"/>
      </patternFill>
    </fill>
    <fill>
      <patternFill patternType="solid">
        <fgColor rgb="FF6E7E9D"/>
        <bgColor indexed="64"/>
      </patternFill>
    </fill>
    <fill>
      <patternFill patternType="solid">
        <fgColor rgb="FFF05656"/>
        <bgColor indexed="64"/>
      </patternFill>
    </fill>
    <fill>
      <patternFill patternType="solid">
        <fgColor rgb="FF989189"/>
        <bgColor indexed="64"/>
      </patternFill>
    </fill>
    <fill>
      <patternFill patternType="solid">
        <fgColor rgb="FF904B38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rgb="FF0D2C6C"/>
      </top>
      <bottom style="medium">
        <color rgb="FF0D2C6C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0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2" fillId="0" borderId="0"/>
    <xf numFmtId="49" fontId="23" fillId="0" borderId="0" applyAlignment="0"/>
    <xf numFmtId="49" fontId="26" fillId="0" borderId="0" applyAlignment="0"/>
    <xf numFmtId="49" fontId="24" fillId="0" borderId="0" applyAlignment="0"/>
    <xf numFmtId="49" fontId="27" fillId="0" borderId="0" applyAlignment="0"/>
    <xf numFmtId="0" fontId="22" fillId="0" borderId="10" applyNumberFormat="0" applyFill="0" applyAlignment="0"/>
    <xf numFmtId="164" fontId="1" fillId="35" borderId="0" applyNumberFormat="0" applyFont="0" applyBorder="0" applyAlignment="0" applyProtection="0"/>
    <xf numFmtId="164" fontId="1" fillId="36" borderId="0" applyNumberFormat="0" applyFont="0" applyBorder="0" applyAlignment="0" applyProtection="0"/>
    <xf numFmtId="164" fontId="1" fillId="37" borderId="0" applyNumberFormat="0" applyFont="0" applyBorder="0" applyAlignment="0" applyProtection="0"/>
    <xf numFmtId="164" fontId="1" fillId="38" borderId="0" applyNumberFormat="0" applyFont="0" applyBorder="0" applyAlignment="0" applyProtection="0"/>
    <xf numFmtId="164" fontId="1" fillId="39" borderId="0" applyNumberFormat="0" applyFont="0" applyBorder="0" applyAlignment="0" applyProtection="0"/>
    <xf numFmtId="164" fontId="1" fillId="40" borderId="0" applyNumberFormat="0" applyFont="0" applyBorder="0" applyAlignment="0" applyProtection="0"/>
    <xf numFmtId="164" fontId="1" fillId="41" borderId="0" applyNumberFormat="0" applyFont="0" applyBorder="0" applyAlignment="0" applyProtection="0"/>
    <xf numFmtId="164" fontId="1" fillId="42" borderId="0" applyNumberFormat="0" applyFont="0" applyBorder="0" applyAlignment="0" applyProtection="0"/>
    <xf numFmtId="164" fontId="1" fillId="43" borderId="0" applyNumberFormat="0" applyFont="0" applyBorder="0" applyAlignment="0" applyProtection="0"/>
    <xf numFmtId="164" fontId="1" fillId="44" borderId="0" applyNumberFormat="0" applyFont="0" applyBorder="0" applyAlignment="0" applyProtection="0"/>
    <xf numFmtId="164" fontId="1" fillId="45" borderId="0" applyNumberFormat="0" applyFont="0" applyBorder="0" applyAlignment="0" applyProtection="0"/>
    <xf numFmtId="164" fontId="1" fillId="46" borderId="0" applyNumberFormat="0" applyFont="0" applyBorder="0" applyAlignment="0" applyProtection="0"/>
    <xf numFmtId="164" fontId="1" fillId="47" borderId="0" applyNumberFormat="0" applyFont="0" applyBorder="0" applyAlignment="0" applyProtection="0"/>
    <xf numFmtId="164" fontId="1" fillId="48" borderId="0" applyNumberFormat="0" applyFont="0" applyBorder="0" applyAlignment="0" applyProtection="0"/>
    <xf numFmtId="164" fontId="1" fillId="49" borderId="0" applyNumberFormat="0" applyFont="0" applyBorder="0" applyAlignment="0" applyProtection="0"/>
    <xf numFmtId="49" fontId="25" fillId="0" borderId="0" applyAlignment="0"/>
    <xf numFmtId="0" fontId="22" fillId="0" borderId="0"/>
    <xf numFmtId="0" fontId="28" fillId="4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2">
    <xf numFmtId="0" fontId="0" fillId="0" borderId="0" xfId="0"/>
    <xf numFmtId="0" fontId="18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49" fontId="3" fillId="0" borderId="1" xfId="2" applyNumberFormat="1"/>
    <xf numFmtId="49" fontId="0" fillId="0" borderId="0" xfId="0" applyNumberFormat="1"/>
    <xf numFmtId="2" fontId="0" fillId="0" borderId="0" xfId="0" applyNumberFormat="1"/>
    <xf numFmtId="166" fontId="0" fillId="0" borderId="0" xfId="0" applyNumberFormat="1"/>
    <xf numFmtId="0" fontId="16" fillId="0" borderId="0" xfId="0" applyFont="1"/>
    <xf numFmtId="0" fontId="4" fillId="0" borderId="2" xfId="3"/>
    <xf numFmtId="4" fontId="0" fillId="0" borderId="0" xfId="0" applyNumberFormat="1"/>
    <xf numFmtId="0" fontId="19" fillId="33" borderId="0" xfId="0" applyFont="1" applyFill="1"/>
    <xf numFmtId="0" fontId="0" fillId="33" borderId="0" xfId="0" applyFill="1"/>
    <xf numFmtId="0" fontId="20" fillId="33" borderId="0" xfId="42" applyFill="1"/>
    <xf numFmtId="0" fontId="16" fillId="33" borderId="0" xfId="0" applyFont="1" applyFill="1"/>
    <xf numFmtId="168" fontId="0" fillId="0" borderId="0" xfId="0" applyNumberFormat="1"/>
    <xf numFmtId="3" fontId="0" fillId="0" borderId="0" xfId="0" applyNumberFormat="1"/>
    <xf numFmtId="16" fontId="0" fillId="0" borderId="0" xfId="0" applyNumberFormat="1"/>
    <xf numFmtId="49" fontId="4" fillId="0" borderId="2" xfId="3" applyNumberFormat="1"/>
    <xf numFmtId="169" fontId="0" fillId="0" borderId="0" xfId="0" applyNumberFormat="1"/>
    <xf numFmtId="167" fontId="0" fillId="0" borderId="0" xfId="0" applyNumberFormat="1"/>
    <xf numFmtId="49" fontId="14" fillId="0" borderId="0" xfId="0" applyNumberFormat="1" applyFont="1"/>
    <xf numFmtId="167" fontId="14" fillId="0" borderId="0" xfId="0" applyNumberFormat="1" applyFont="1"/>
    <xf numFmtId="0" fontId="14" fillId="0" borderId="0" xfId="0" applyFont="1"/>
    <xf numFmtId="0" fontId="4" fillId="33" borderId="2" xfId="3" applyFill="1"/>
    <xf numFmtId="0" fontId="18" fillId="33" borderId="0" xfId="0" applyFont="1" applyFill="1" applyAlignment="1">
      <alignment horizontal="center"/>
    </xf>
    <xf numFmtId="0" fontId="16" fillId="33" borderId="0" xfId="0" applyFont="1" applyFill="1" applyAlignment="1">
      <alignment horizontal="center"/>
    </xf>
    <xf numFmtId="49" fontId="0" fillId="33" borderId="0" xfId="0" applyNumberFormat="1" applyFill="1"/>
    <xf numFmtId="4" fontId="0" fillId="33" borderId="0" xfId="0" applyNumberFormat="1" applyFill="1"/>
    <xf numFmtId="49" fontId="4" fillId="33" borderId="2" xfId="3" applyNumberFormat="1" applyFill="1"/>
    <xf numFmtId="167" fontId="0" fillId="33" borderId="0" xfId="0" applyNumberFormat="1" applyFill="1"/>
    <xf numFmtId="170" fontId="0" fillId="33" borderId="0" xfId="75" applyNumberFormat="1" applyFont="1" applyFill="1"/>
    <xf numFmtId="170" fontId="0" fillId="33" borderId="0" xfId="75" applyNumberFormat="1" applyFont="1" applyFill="1" applyBorder="1"/>
    <xf numFmtId="0" fontId="0" fillId="33" borderId="0" xfId="0" applyFill="1" applyAlignment="1">
      <alignment wrapText="1"/>
    </xf>
    <xf numFmtId="0" fontId="16" fillId="33" borderId="0" xfId="0" applyFont="1" applyFill="1" applyAlignment="1">
      <alignment wrapText="1"/>
    </xf>
    <xf numFmtId="0" fontId="0" fillId="53" borderId="0" xfId="0" applyFill="1" applyAlignment="1">
      <alignment vertical="top"/>
    </xf>
    <xf numFmtId="0" fontId="0" fillId="51" borderId="0" xfId="0" applyFill="1" applyAlignment="1">
      <alignment vertical="top"/>
    </xf>
    <xf numFmtId="0" fontId="0" fillId="34" borderId="0" xfId="0" applyFill="1" applyAlignment="1">
      <alignment vertical="top"/>
    </xf>
    <xf numFmtId="0" fontId="16" fillId="33" borderId="0" xfId="0" applyFont="1" applyFill="1" applyAlignment="1">
      <alignment vertical="top"/>
    </xf>
    <xf numFmtId="0" fontId="0" fillId="50" borderId="0" xfId="0" applyFill="1" applyAlignment="1">
      <alignment vertical="top"/>
    </xf>
    <xf numFmtId="17" fontId="0" fillId="33" borderId="0" xfId="0" applyNumberFormat="1" applyFill="1" applyAlignment="1">
      <alignment vertical="top"/>
    </xf>
    <xf numFmtId="0" fontId="20" fillId="0" borderId="0" xfId="42"/>
    <xf numFmtId="0" fontId="17" fillId="52" borderId="0" xfId="0" applyFont="1" applyFill="1" applyAlignment="1">
      <alignment vertical="top"/>
    </xf>
    <xf numFmtId="0" fontId="16" fillId="54" borderId="0" xfId="0" applyFont="1" applyFill="1"/>
    <xf numFmtId="0" fontId="0" fillId="54" borderId="0" xfId="0" applyFill="1"/>
    <xf numFmtId="10" fontId="0" fillId="0" borderId="0" xfId="76" applyNumberFormat="1" applyFont="1"/>
    <xf numFmtId="0" fontId="0" fillId="55" borderId="0" xfId="0" applyFill="1"/>
    <xf numFmtId="10" fontId="0" fillId="55" borderId="0" xfId="76" applyNumberFormat="1" applyFont="1" applyFill="1"/>
    <xf numFmtId="171" fontId="0" fillId="0" borderId="0" xfId="76" applyNumberFormat="1" applyFont="1"/>
    <xf numFmtId="0" fontId="29" fillId="0" borderId="0" xfId="0" applyFont="1"/>
    <xf numFmtId="0" fontId="16" fillId="0" borderId="11" xfId="0" applyFont="1" applyBorder="1"/>
    <xf numFmtId="166" fontId="0" fillId="0" borderId="11" xfId="0" applyNumberFormat="1" applyBorder="1"/>
    <xf numFmtId="0" fontId="0" fillId="0" borderId="12" xfId="0" applyBorder="1"/>
    <xf numFmtId="0" fontId="16" fillId="0" borderId="15" xfId="0" applyFont="1" applyBorder="1"/>
    <xf numFmtId="0" fontId="16" fillId="0" borderId="16" xfId="0" applyFont="1" applyBorder="1"/>
    <xf numFmtId="166" fontId="0" fillId="0" borderId="16" xfId="0" applyNumberFormat="1" applyBorder="1"/>
    <xf numFmtId="0" fontId="16" fillId="0" borderId="17" xfId="0" applyFont="1" applyBorder="1"/>
    <xf numFmtId="171" fontId="0" fillId="0" borderId="11" xfId="76" applyNumberFormat="1" applyFont="1" applyBorder="1"/>
    <xf numFmtId="171" fontId="0" fillId="0" borderId="18" xfId="76" applyNumberFormat="1" applyFont="1" applyBorder="1"/>
    <xf numFmtId="171" fontId="0" fillId="0" borderId="16" xfId="76" applyNumberFormat="1" applyFont="1" applyBorder="1"/>
    <xf numFmtId="171" fontId="0" fillId="0" borderId="19" xfId="76" applyNumberFormat="1" applyFont="1" applyBorder="1"/>
    <xf numFmtId="0" fontId="0" fillId="0" borderId="15" xfId="0" applyBorder="1"/>
    <xf numFmtId="0" fontId="0" fillId="0" borderId="17" xfId="0" applyBorder="1"/>
    <xf numFmtId="0" fontId="18" fillId="55" borderId="0" xfId="0" applyFont="1" applyFill="1" applyAlignment="1">
      <alignment horizontal="center"/>
    </xf>
    <xf numFmtId="3" fontId="0" fillId="55" borderId="0" xfId="0" applyNumberFormat="1" applyFill="1"/>
    <xf numFmtId="2" fontId="0" fillId="55" borderId="0" xfId="0" applyNumberFormat="1" applyFill="1"/>
    <xf numFmtId="168" fontId="0" fillId="55" borderId="0" xfId="0" applyNumberFormat="1" applyFill="1"/>
    <xf numFmtId="166" fontId="0" fillId="55" borderId="0" xfId="0" applyNumberFormat="1" applyFill="1"/>
    <xf numFmtId="166" fontId="0" fillId="54" borderId="0" xfId="0" applyNumberFormat="1" applyFill="1"/>
    <xf numFmtId="9" fontId="0" fillId="0" borderId="0" xfId="0" applyNumberFormat="1"/>
    <xf numFmtId="0" fontId="0" fillId="53" borderId="0" xfId="0" applyFill="1"/>
    <xf numFmtId="9" fontId="0" fillId="53" borderId="0" xfId="0" applyNumberFormat="1" applyFill="1"/>
    <xf numFmtId="166" fontId="0" fillId="53" borderId="0" xfId="0" applyNumberFormat="1" applyFill="1"/>
    <xf numFmtId="10" fontId="0" fillId="53" borderId="0" xfId="76" applyNumberFormat="1" applyFont="1" applyFill="1"/>
    <xf numFmtId="165" fontId="0" fillId="0" borderId="11" xfId="75" applyFont="1" applyBorder="1"/>
    <xf numFmtId="165" fontId="0" fillId="0" borderId="0" xfId="0" applyNumberFormat="1"/>
    <xf numFmtId="171" fontId="0" fillId="0" borderId="0" xfId="0" applyNumberFormat="1"/>
    <xf numFmtId="0" fontId="14" fillId="34" borderId="0" xfId="0" applyFont="1" applyFill="1"/>
    <xf numFmtId="0" fontId="16" fillId="0" borderId="0" xfId="0" applyFont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166" fontId="16" fillId="0" borderId="11" xfId="0" applyNumberFormat="1" applyFont="1" applyBorder="1" applyAlignment="1">
      <alignment horizontal="center"/>
    </xf>
    <xf numFmtId="166" fontId="16" fillId="0" borderId="16" xfId="0" applyNumberFormat="1" applyFont="1" applyBorder="1" applyAlignment="1">
      <alignment horizontal="center"/>
    </xf>
  </cellXfs>
  <cellStyles count="7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1 2" xfId="69" xr:uid="{0D0A2BFA-5894-4147-A583-60D8EC9298EB}"/>
    <cellStyle name="60% - Accent2" xfId="25" builtinId="36" customBuiltin="1"/>
    <cellStyle name="60% - Accent2 2" xfId="70" xr:uid="{B393FB01-5835-4960-ABD9-C8533286D384}"/>
    <cellStyle name="60% - Accent3" xfId="29" builtinId="40" customBuiltin="1"/>
    <cellStyle name="60% - Accent3 2" xfId="71" xr:uid="{2EE6820C-C136-4703-9564-4F310C9C3D8E}"/>
    <cellStyle name="60% - Accent4" xfId="33" builtinId="44" customBuiltin="1"/>
    <cellStyle name="60% - Accent4 2" xfId="72" xr:uid="{A7E63708-A5DD-4965-8460-59A3F10AA800}"/>
    <cellStyle name="60% - Accent5" xfId="37" builtinId="48" customBuiltin="1"/>
    <cellStyle name="60% - Accent5 2" xfId="73" xr:uid="{610F14A5-1453-477C-A795-E9FBAD6EA456}"/>
    <cellStyle name="60% - Accent6" xfId="41" builtinId="52" customBuiltin="1"/>
    <cellStyle name="60% - Accent6 2" xfId="74" xr:uid="{9B541A97-B017-4CE4-B425-7807AA40AC6E}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75" builtinId="3"/>
    <cellStyle name="Comma 2" xfId="44" xr:uid="{8E627EB1-EA86-493D-81E7-49A0C08E6DFC}"/>
    <cellStyle name="Comma 3" xfId="43" xr:uid="{08722E70-F910-4428-8368-E92496FB3B27}"/>
    <cellStyle name="Explanatory Text" xfId="16" builtinId="53" customBuiltin="1"/>
    <cellStyle name="G1 - Midday Blue" xfId="51" xr:uid="{2A113D94-8D52-42FD-9D1B-9DCB8A343FC4}"/>
    <cellStyle name="G2 - Midnight Blue" xfId="52" xr:uid="{BEEF2E4E-13FF-45ED-AE79-722714C85ABA}"/>
    <cellStyle name="G3 - Lime" xfId="53" xr:uid="{488562B1-C2D4-4D21-983E-3E8D8BCAE9FD}"/>
    <cellStyle name="G4 - Orange" xfId="54" xr:uid="{1818D665-2202-4FFA-9A25-0AEA146FB78E}"/>
    <cellStyle name="G5 - Green" xfId="55" xr:uid="{356611D3-F4A1-4AC7-AA29-9EA0952D26FF}"/>
    <cellStyle name="G6 - Turquoise" xfId="56" xr:uid="{A639FB70-5E98-4BE2-8274-6B4FA17ADE64}"/>
    <cellStyle name="G7 - Yellow" xfId="57" xr:uid="{17648F05-E383-4088-A280-2F784BC66C7A}"/>
    <cellStyle name="G8 - Dark Green" xfId="58" xr:uid="{D9CC6DC7-577D-4A46-BA9C-8FD14A4C5A68}"/>
    <cellStyle name="G9 - 50% Darkest Blue" xfId="59" xr:uid="{8571A591-9AC3-49CC-8DF0-3EE3C294AB12}"/>
    <cellStyle name="Good" xfId="6" builtinId="26" customBuiltin="1"/>
    <cellStyle name="Heading 1" xfId="2" builtinId="16" customBuiltin="1"/>
    <cellStyle name="Heading 1 2" xfId="66" xr:uid="{9AA9A0CA-B617-47AD-8963-80E314D6EF6E}"/>
    <cellStyle name="Heading 2" xfId="3" builtinId="17" customBuiltin="1"/>
    <cellStyle name="Heading 2 2" xfId="47" xr:uid="{DF74AD4B-F2CD-47CB-957E-7607FD43BF20}"/>
    <cellStyle name="Heading 3" xfId="4" builtinId="18" customBuiltin="1"/>
    <cellStyle name="Heading 3 2" xfId="48" xr:uid="{87D5FACE-8396-4188-B8DA-5C99EDBAAD02}"/>
    <cellStyle name="Heading 4" xfId="5" builtinId="19" customBuiltin="1"/>
    <cellStyle name="Heading 4 2" xfId="49" xr:uid="{30865952-612D-4958-995A-44D144424633}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eutral 2" xfId="68" xr:uid="{426AF584-0754-4DB9-BA77-009AD76C1A7A}"/>
    <cellStyle name="Normal" xfId="0" builtinId="0"/>
    <cellStyle name="Normal 2" xfId="67" xr:uid="{72028F17-6F1B-4CFA-81FF-057D276B36BE}"/>
    <cellStyle name="Normal 3" xfId="45" xr:uid="{3250CA9A-7EB7-41E0-97DC-3C08A0B69F6C}"/>
    <cellStyle name="Note" xfId="15" builtinId="10" customBuiltin="1"/>
    <cellStyle name="Output" xfId="10" builtinId="21" customBuiltin="1"/>
    <cellStyle name="Percent" xfId="76" builtinId="5"/>
    <cellStyle name="Title" xfId="1" builtinId="15" customBuiltin="1"/>
    <cellStyle name="Title 2" xfId="46" xr:uid="{3674E7A8-FD3E-44CD-8366-8C7D6AAC9935}"/>
    <cellStyle name="Total" xfId="17" builtinId="25" customBuiltin="1"/>
    <cellStyle name="Total 2" xfId="50" xr:uid="{84214465-B612-48F6-859F-07856C88914B}"/>
    <cellStyle name="Warning Text" xfId="14" builtinId="11" customBuiltin="1"/>
    <cellStyle name="XG10 - 80% Grey Blue" xfId="60" xr:uid="{5D8408AD-8503-4192-9CDE-07934EA8F541}"/>
    <cellStyle name="XG11 - Dark Grey" xfId="61" xr:uid="{ACD0D22F-50E6-45BA-86AD-DB38B2F66812}"/>
    <cellStyle name="XG12 - 50% Dark Blue" xfId="62" xr:uid="{A93C4FA8-6222-4467-87BB-5AA923FD117C}"/>
    <cellStyle name="XG13 - Red (Tertiary)" xfId="63" xr:uid="{3F0E09B6-DE11-4681-A0E0-20035F4DDEC3}"/>
    <cellStyle name="XG14 - Stone (Tertiary)" xfId="64" xr:uid="{FAF304F1-7317-4B9A-BED5-6AC66152D57E}"/>
    <cellStyle name="XG15 - Bark (Tertiary)" xfId="65" xr:uid="{242ABB08-5C83-4FD9-A93A-D56DFEEEA40D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eetMetadata" Target="metadata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Impact by sector</a:t>
            </a:r>
            <a:r>
              <a:rPr lang="en-NZ" baseline="0"/>
              <a:t> in 2050 (comapred to ERP2)</a:t>
            </a:r>
            <a:endParaRPr lang="en-N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'Sector impacts'!$S$5</c:f>
              <c:strCache>
                <c:ptCount val="1"/>
                <c:pt idx="0">
                  <c:v>Option 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'Sector impacts'!$R$6:$R$13</c:f>
              <c:strCache>
                <c:ptCount val="8"/>
                <c:pt idx="0">
                  <c:v>Agriculture</c:v>
                </c:pt>
                <c:pt idx="1">
                  <c:v>Construction</c:v>
                </c:pt>
                <c:pt idx="2">
                  <c:v>Electricity Generation</c:v>
                </c:pt>
                <c:pt idx="3">
                  <c:v>Forestry</c:v>
                </c:pt>
                <c:pt idx="4">
                  <c:v>Manufacturing</c:v>
                </c:pt>
                <c:pt idx="5">
                  <c:v>Mining</c:v>
                </c:pt>
                <c:pt idx="6">
                  <c:v>Services</c:v>
                </c:pt>
                <c:pt idx="7">
                  <c:v>Utilities</c:v>
                </c:pt>
              </c:strCache>
            </c:strRef>
          </c:cat>
          <c:val>
            <c:numRef>
              <c:f>'Sector impacts'!$S$6:$S$13</c:f>
              <c:numCache>
                <c:formatCode>0.0%</c:formatCode>
                <c:ptCount val="8"/>
                <c:pt idx="0">
                  <c:v>1.1065622657848495E-2</c:v>
                </c:pt>
                <c:pt idx="1">
                  <c:v>1.7172929871689391E-4</c:v>
                </c:pt>
                <c:pt idx="2">
                  <c:v>7.5992287781331269E-2</c:v>
                </c:pt>
                <c:pt idx="3">
                  <c:v>-2.9385980609698548E-3</c:v>
                </c:pt>
                <c:pt idx="4">
                  <c:v>7.6649512644388906E-4</c:v>
                </c:pt>
                <c:pt idx="5">
                  <c:v>-3.343058053183956E-2</c:v>
                </c:pt>
                <c:pt idx="6">
                  <c:v>-1.5720545451549661E-3</c:v>
                </c:pt>
                <c:pt idx="7">
                  <c:v>5.5158044510752235E-2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C0-4FB0-9E72-34862E86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8408320"/>
        <c:axId val="288406400"/>
        <c:extLst/>
      </c:barChart>
      <c:catAx>
        <c:axId val="288408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8406400"/>
        <c:crosses val="autoZero"/>
        <c:auto val="1"/>
        <c:lblAlgn val="ctr"/>
        <c:lblOffset val="100"/>
        <c:noMultiLvlLbl val="0"/>
      </c:catAx>
      <c:valAx>
        <c:axId val="288406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88408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Overview!$A$81</c:f>
          <c:strCache>
            <c:ptCount val="1"/>
            <c:pt idx="0">
              <c:v>Southland Deviations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Overview!$B$83</c:f>
              <c:strCache>
                <c:ptCount val="1"/>
                <c:pt idx="0">
                  <c:v>S1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Overview!$C$82:$AE$82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Overview!$C$83:$AE$83</c:f>
              <c:numCache>
                <c:formatCode>0.00%</c:formatCode>
                <c:ptCount val="29"/>
                <c:pt idx="0">
                  <c:v>0</c:v>
                </c:pt>
                <c:pt idx="1">
                  <c:v>-3.2382669737929248E-6</c:v>
                </c:pt>
                <c:pt idx="2">
                  <c:v>-5.0065289758371989E-6</c:v>
                </c:pt>
                <c:pt idx="3">
                  <c:v>-5.8910621228980276E-6</c:v>
                </c:pt>
                <c:pt idx="4">
                  <c:v>-5.9894076182009925E-6</c:v>
                </c:pt>
                <c:pt idx="5">
                  <c:v>-6.0877511500745385E-6</c:v>
                </c:pt>
                <c:pt idx="6">
                  <c:v>-5.5961613141253252E-6</c:v>
                </c:pt>
                <c:pt idx="7">
                  <c:v>-5.104493650875952E-6</c:v>
                </c:pt>
                <c:pt idx="8">
                  <c:v>-3.8260254719979514E-6</c:v>
                </c:pt>
                <c:pt idx="9">
                  <c:v>1.09256863936813E-3</c:v>
                </c:pt>
                <c:pt idx="10">
                  <c:v>1.7442620466106007E-3</c:v>
                </c:pt>
                <c:pt idx="11">
                  <c:v>2.5397128320734375E-3</c:v>
                </c:pt>
                <c:pt idx="12">
                  <c:v>3.1755687543582045E-3</c:v>
                </c:pt>
                <c:pt idx="13">
                  <c:v>3.7890481701621237E-3</c:v>
                </c:pt>
                <c:pt idx="14">
                  <c:v>4.085420759496694E-3</c:v>
                </c:pt>
                <c:pt idx="15">
                  <c:v>4.4704871400687018E-3</c:v>
                </c:pt>
                <c:pt idx="16">
                  <c:v>4.8573889678973359E-3</c:v>
                </c:pt>
                <c:pt idx="17">
                  <c:v>5.2699069634378759E-3</c:v>
                </c:pt>
                <c:pt idx="18">
                  <c:v>5.7156990194322521E-3</c:v>
                </c:pt>
                <c:pt idx="19">
                  <c:v>5.9126098067618926E-3</c:v>
                </c:pt>
                <c:pt idx="20">
                  <c:v>6.1370736645023349E-3</c:v>
                </c:pt>
                <c:pt idx="21">
                  <c:v>6.3955627785061697E-3</c:v>
                </c:pt>
                <c:pt idx="22">
                  <c:v>6.6849428710045178E-3</c:v>
                </c:pt>
                <c:pt idx="23">
                  <c:v>7.0134772464647277E-3</c:v>
                </c:pt>
                <c:pt idx="24">
                  <c:v>7.3046053718051063E-3</c:v>
                </c:pt>
                <c:pt idx="25">
                  <c:v>7.6460815441530272E-3</c:v>
                </c:pt>
                <c:pt idx="26">
                  <c:v>8.0472615827946736E-3</c:v>
                </c:pt>
                <c:pt idx="27">
                  <c:v>8.5194269875319417E-3</c:v>
                </c:pt>
                <c:pt idx="28">
                  <c:v>9.0702647059111019E-3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D3-49CE-8314-8D8A250EEE72}"/>
            </c:ext>
          </c:extLst>
        </c:ser>
        <c:ser>
          <c:idx val="1"/>
          <c:order val="1"/>
          <c:tx>
            <c:strRef>
              <c:f>Overview!$B$84</c:f>
              <c:strCache>
                <c:ptCount val="1"/>
                <c:pt idx="0">
                  <c:v>S2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Overview!$C$82:$AE$82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Overview!$C$84:$AE$84</c:f>
              <c:numCache>
                <c:formatCode>0.00%</c:formatCode>
                <c:ptCount val="29"/>
                <c:pt idx="0">
                  <c:v>0</c:v>
                </c:pt>
                <c:pt idx="1">
                  <c:v>-3.2382669737929248E-6</c:v>
                </c:pt>
                <c:pt idx="2">
                  <c:v>-5.0065289758371989E-6</c:v>
                </c:pt>
                <c:pt idx="3">
                  <c:v>-5.8910621228980276E-6</c:v>
                </c:pt>
                <c:pt idx="4">
                  <c:v>-5.9894076182009925E-6</c:v>
                </c:pt>
                <c:pt idx="5">
                  <c:v>-6.0877511500745385E-6</c:v>
                </c:pt>
                <c:pt idx="6">
                  <c:v>-5.5961613141253252E-6</c:v>
                </c:pt>
                <c:pt idx="7">
                  <c:v>-5.104493650875952E-6</c:v>
                </c:pt>
                <c:pt idx="8">
                  <c:v>-3.8260254719979514E-6</c:v>
                </c:pt>
                <c:pt idx="9">
                  <c:v>5.8112773880503177E-4</c:v>
                </c:pt>
                <c:pt idx="10">
                  <c:v>2.3275767722874541E-4</c:v>
                </c:pt>
                <c:pt idx="11">
                  <c:v>4.5632326677313984E-6</c:v>
                </c:pt>
                <c:pt idx="12">
                  <c:v>-2.5206948155864772E-4</c:v>
                </c:pt>
                <c:pt idx="13">
                  <c:v>-5.1099670281973264E-4</c:v>
                </c:pt>
                <c:pt idx="14">
                  <c:v>2.3020592334677126E-4</c:v>
                </c:pt>
                <c:pt idx="15">
                  <c:v>1.0043793587386496E-3</c:v>
                </c:pt>
                <c:pt idx="16">
                  <c:v>1.7647615786293702E-3</c:v>
                </c:pt>
                <c:pt idx="17">
                  <c:v>2.5242628217394536E-3</c:v>
                </c:pt>
                <c:pt idx="18">
                  <c:v>3.3237654936564276E-3</c:v>
                </c:pt>
                <c:pt idx="19">
                  <c:v>3.8314891497677195E-3</c:v>
                </c:pt>
                <c:pt idx="20">
                  <c:v>4.3365025308093053E-3</c:v>
                </c:pt>
                <c:pt idx="21">
                  <c:v>4.840273319942856E-3</c:v>
                </c:pt>
                <c:pt idx="22">
                  <c:v>5.3512335295768931E-3</c:v>
                </c:pt>
                <c:pt idx="23">
                  <c:v>5.8748233821186435E-3</c:v>
                </c:pt>
                <c:pt idx="24">
                  <c:v>6.340597929898939E-3</c:v>
                </c:pt>
                <c:pt idx="25">
                  <c:v>6.8358852450922658E-3</c:v>
                </c:pt>
                <c:pt idx="26">
                  <c:v>7.3734099661806329E-3</c:v>
                </c:pt>
                <c:pt idx="27">
                  <c:v>7.9674990698228587E-3</c:v>
                </c:pt>
                <c:pt idx="28">
                  <c:v>8.6295161898901629E-3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D3-49CE-8314-8D8A250EEE72}"/>
            </c:ext>
          </c:extLst>
        </c:ser>
        <c:ser>
          <c:idx val="2"/>
          <c:order val="2"/>
          <c:tx>
            <c:strRef>
              <c:f>Overview!$B$85</c:f>
              <c:strCache>
                <c:ptCount val="1"/>
                <c:pt idx="0">
                  <c:v>S3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Overview!$C$82:$AE$82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Overview!$C$85:$AE$85</c:f>
              <c:numCache>
                <c:formatCode>0.00%</c:formatCode>
                <c:ptCount val="29"/>
                <c:pt idx="0">
                  <c:v>0</c:v>
                </c:pt>
                <c:pt idx="1">
                  <c:v>-3.2382669737929248E-6</c:v>
                </c:pt>
                <c:pt idx="2">
                  <c:v>-5.0065289758371989E-6</c:v>
                </c:pt>
                <c:pt idx="3">
                  <c:v>-5.8910621228980276E-6</c:v>
                </c:pt>
                <c:pt idx="4">
                  <c:v>-5.9894076182009925E-6</c:v>
                </c:pt>
                <c:pt idx="5">
                  <c:v>-6.0877511500745385E-6</c:v>
                </c:pt>
                <c:pt idx="6">
                  <c:v>-5.5961613141253252E-6</c:v>
                </c:pt>
                <c:pt idx="7">
                  <c:v>-5.104493650875952E-6</c:v>
                </c:pt>
                <c:pt idx="8">
                  <c:v>-3.8260254719979514E-6</c:v>
                </c:pt>
                <c:pt idx="9">
                  <c:v>6.3889487535129241E-4</c:v>
                </c:pt>
                <c:pt idx="10">
                  <c:v>1.0062845702427659E-3</c:v>
                </c:pt>
                <c:pt idx="11">
                  <c:v>1.3707125364961215E-3</c:v>
                </c:pt>
                <c:pt idx="12">
                  <c:v>1.6428762964912913E-3</c:v>
                </c:pt>
                <c:pt idx="13">
                  <c:v>1.8867094870214096E-3</c:v>
                </c:pt>
                <c:pt idx="14">
                  <c:v>2.0452712424630093E-3</c:v>
                </c:pt>
                <c:pt idx="15">
                  <c:v>2.1995970047943292E-3</c:v>
                </c:pt>
                <c:pt idx="16">
                  <c:v>2.4599110252045975E-3</c:v>
                </c:pt>
                <c:pt idx="17">
                  <c:v>2.7324224651321671E-3</c:v>
                </c:pt>
                <c:pt idx="18">
                  <c:v>2.9893564361669345E-3</c:v>
                </c:pt>
                <c:pt idx="19">
                  <c:v>3.2641457921511741E-3</c:v>
                </c:pt>
                <c:pt idx="20">
                  <c:v>3.5521236611479878E-3</c:v>
                </c:pt>
                <c:pt idx="21">
                  <c:v>3.8662643813527353E-3</c:v>
                </c:pt>
                <c:pt idx="22">
                  <c:v>4.1967050141011875E-3</c:v>
                </c:pt>
                <c:pt idx="23">
                  <c:v>4.552959399464207E-3</c:v>
                </c:pt>
                <c:pt idx="24">
                  <c:v>4.9302038692302652E-3</c:v>
                </c:pt>
                <c:pt idx="25">
                  <c:v>5.3385134873069617E-3</c:v>
                </c:pt>
                <c:pt idx="26">
                  <c:v>5.7881003328605907E-3</c:v>
                </c:pt>
                <c:pt idx="27">
                  <c:v>6.2895951627985891E-3</c:v>
                </c:pt>
                <c:pt idx="28">
                  <c:v>6.8537231163019463E-3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D3-49CE-8314-8D8A250EEE72}"/>
            </c:ext>
          </c:extLst>
        </c:ser>
        <c:ser>
          <c:idx val="3"/>
          <c:order val="3"/>
          <c:tx>
            <c:strRef>
              <c:f>Overview!$B$86</c:f>
              <c:strCache>
                <c:ptCount val="1"/>
                <c:pt idx="0">
                  <c:v>S4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Overview!$C$82:$AE$82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Overview!$C$86:$AE$86</c:f>
              <c:numCache>
                <c:formatCode>0.00%</c:formatCode>
                <c:ptCount val="29"/>
                <c:pt idx="0">
                  <c:v>0</c:v>
                </c:pt>
                <c:pt idx="1">
                  <c:v>-3.2382669737929248E-6</c:v>
                </c:pt>
                <c:pt idx="2">
                  <c:v>-5.0065289758371989E-6</c:v>
                </c:pt>
                <c:pt idx="3">
                  <c:v>-5.8910621228980276E-6</c:v>
                </c:pt>
                <c:pt idx="4">
                  <c:v>-5.9894076182009925E-6</c:v>
                </c:pt>
                <c:pt idx="5">
                  <c:v>-6.0877511500745385E-6</c:v>
                </c:pt>
                <c:pt idx="6">
                  <c:v>-5.5961613141253252E-6</c:v>
                </c:pt>
                <c:pt idx="7">
                  <c:v>-5.104493650875952E-6</c:v>
                </c:pt>
                <c:pt idx="8">
                  <c:v>-3.8260254719979514E-6</c:v>
                </c:pt>
                <c:pt idx="9">
                  <c:v>2.1395706341520437E-4</c:v>
                </c:pt>
                <c:pt idx="10">
                  <c:v>-2.1322062121464924E-6</c:v>
                </c:pt>
                <c:pt idx="11">
                  <c:v>-2.1344299949777046E-4</c:v>
                </c:pt>
                <c:pt idx="12">
                  <c:v>-3.4758727773076536E-4</c:v>
                </c:pt>
                <c:pt idx="13">
                  <c:v>-4.6926160047777721E-4</c:v>
                </c:pt>
                <c:pt idx="14">
                  <c:v>-2.6815400471780215E-4</c:v>
                </c:pt>
                <c:pt idx="15">
                  <c:v>-3.5180366594445012E-5</c:v>
                </c:pt>
                <c:pt idx="16">
                  <c:v>1.8799736416164059E-4</c:v>
                </c:pt>
                <c:pt idx="17">
                  <c:v>4.1897896656184486E-4</c:v>
                </c:pt>
                <c:pt idx="18">
                  <c:v>6.8597227067224154E-4</c:v>
                </c:pt>
                <c:pt idx="19">
                  <c:v>9.4237292338350542E-4</c:v>
                </c:pt>
                <c:pt idx="20">
                  <c:v>1.217544429174211E-3</c:v>
                </c:pt>
                <c:pt idx="21">
                  <c:v>1.5085397230347741E-3</c:v>
                </c:pt>
                <c:pt idx="22">
                  <c:v>1.826349385056103E-3</c:v>
                </c:pt>
                <c:pt idx="23">
                  <c:v>2.172076943486756E-3</c:v>
                </c:pt>
                <c:pt idx="24">
                  <c:v>2.5543603156246153E-3</c:v>
                </c:pt>
                <c:pt idx="25">
                  <c:v>2.9808993650908278E-3</c:v>
                </c:pt>
                <c:pt idx="26">
                  <c:v>3.4624034828416583E-3</c:v>
                </c:pt>
                <c:pt idx="27">
                  <c:v>4.0090073228222778E-3</c:v>
                </c:pt>
                <c:pt idx="28">
                  <c:v>4.6362022549411019E-3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D3-49CE-8314-8D8A250EEE72}"/>
            </c:ext>
          </c:extLst>
        </c:ser>
        <c:ser>
          <c:idx val="4"/>
          <c:order val="4"/>
          <c:tx>
            <c:strRef>
              <c:f>Overview!$B$87</c:f>
              <c:strCache>
                <c:ptCount val="1"/>
                <c:pt idx="0">
                  <c:v>S5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Overview!$C$82:$AE$82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Overview!$C$87:$AE$87</c:f>
              <c:numCache>
                <c:formatCode>0.00%</c:formatCode>
                <c:ptCount val="29"/>
                <c:pt idx="0">
                  <c:v>0</c:v>
                </c:pt>
                <c:pt idx="1">
                  <c:v>-6.6041020403528883E-5</c:v>
                </c:pt>
                <c:pt idx="2">
                  <c:v>6.6548231989771445E-4</c:v>
                </c:pt>
                <c:pt idx="3">
                  <c:v>1.2758260220371298E-3</c:v>
                </c:pt>
                <c:pt idx="4">
                  <c:v>1.7394300662747497E-3</c:v>
                </c:pt>
                <c:pt idx="5">
                  <c:v>2.0249270687786591E-3</c:v>
                </c:pt>
                <c:pt idx="6">
                  <c:v>2.1781220201984031E-3</c:v>
                </c:pt>
                <c:pt idx="7">
                  <c:v>2.1476706058194406E-3</c:v>
                </c:pt>
                <c:pt idx="8">
                  <c:v>2.06015339371457E-3</c:v>
                </c:pt>
                <c:pt idx="9">
                  <c:v>1.7224993541311573E-3</c:v>
                </c:pt>
                <c:pt idx="10">
                  <c:v>7.6824243927831048E-4</c:v>
                </c:pt>
                <c:pt idx="11">
                  <c:v>-2.9877820114987408E-4</c:v>
                </c:pt>
                <c:pt idx="12">
                  <c:v>-1.1751192417429612E-3</c:v>
                </c:pt>
                <c:pt idx="13">
                  <c:v>-2.1615768613246766E-3</c:v>
                </c:pt>
                <c:pt idx="14">
                  <c:v>-2.6053674716702835E-3</c:v>
                </c:pt>
                <c:pt idx="15">
                  <c:v>-1.1905481742020552E-3</c:v>
                </c:pt>
                <c:pt idx="16">
                  <c:v>-1.5117889925059247E-3</c:v>
                </c:pt>
                <c:pt idx="17">
                  <c:v>-1.8220951368322913E-3</c:v>
                </c:pt>
                <c:pt idx="18">
                  <c:v>-1.9864394252995243E-3</c:v>
                </c:pt>
                <c:pt idx="19">
                  <c:v>-2.140911909132126E-3</c:v>
                </c:pt>
                <c:pt idx="20">
                  <c:v>-2.048716260465322E-3</c:v>
                </c:pt>
                <c:pt idx="21">
                  <c:v>-1.8463631754780385E-3</c:v>
                </c:pt>
                <c:pt idx="22">
                  <c:v>-1.7119656032654751E-3</c:v>
                </c:pt>
                <c:pt idx="23">
                  <c:v>-1.3543603759299527E-3</c:v>
                </c:pt>
                <c:pt idx="24">
                  <c:v>-1.3020380319382907E-3</c:v>
                </c:pt>
                <c:pt idx="25">
                  <c:v>-1.2015053706825318E-3</c:v>
                </c:pt>
                <c:pt idx="26">
                  <c:v>-7.5188519056379466E-4</c:v>
                </c:pt>
                <c:pt idx="27">
                  <c:v>7.5682636192309083E-4</c:v>
                </c:pt>
                <c:pt idx="28">
                  <c:v>2.4681689649006522E-3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D3-49CE-8314-8D8A250EEE72}"/>
            </c:ext>
          </c:extLst>
        </c:ser>
        <c:ser>
          <c:idx val="5"/>
          <c:order val="5"/>
          <c:tx>
            <c:strRef>
              <c:f>Overview!$B$88</c:f>
              <c:strCache>
                <c:ptCount val="1"/>
                <c:pt idx="0">
                  <c:v>S6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Overview!$C$82:$AE$82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Overview!$C$88:$AE$88</c:f>
              <c:numCache>
                <c:formatCode>0.00%</c:formatCode>
                <c:ptCount val="29"/>
                <c:pt idx="0">
                  <c:v>0</c:v>
                </c:pt>
                <c:pt idx="1">
                  <c:v>-3.2382669737929248E-6</c:v>
                </c:pt>
                <c:pt idx="2">
                  <c:v>-5.0065289758371989E-6</c:v>
                </c:pt>
                <c:pt idx="3">
                  <c:v>-5.8910621228980276E-6</c:v>
                </c:pt>
                <c:pt idx="4">
                  <c:v>-5.9894076182009925E-6</c:v>
                </c:pt>
                <c:pt idx="5">
                  <c:v>-6.0877511500745385E-6</c:v>
                </c:pt>
                <c:pt idx="6">
                  <c:v>-5.5961613141253252E-6</c:v>
                </c:pt>
                <c:pt idx="7">
                  <c:v>-5.104493650875952E-6</c:v>
                </c:pt>
                <c:pt idx="8">
                  <c:v>-3.8260254719979514E-6</c:v>
                </c:pt>
                <c:pt idx="9">
                  <c:v>5.8112773880503177E-4</c:v>
                </c:pt>
                <c:pt idx="10">
                  <c:v>2.3275767722874541E-4</c:v>
                </c:pt>
                <c:pt idx="11">
                  <c:v>4.5632326677313984E-6</c:v>
                </c:pt>
                <c:pt idx="12">
                  <c:v>-2.5206948155864772E-4</c:v>
                </c:pt>
                <c:pt idx="13">
                  <c:v>-5.1099670281973264E-4</c:v>
                </c:pt>
                <c:pt idx="14">
                  <c:v>-5.0538600564953295E-4</c:v>
                </c:pt>
                <c:pt idx="15">
                  <c:v>-4.0433981887844084E-4</c:v>
                </c:pt>
                <c:pt idx="16">
                  <c:v>-2.7422549493638648E-4</c:v>
                </c:pt>
                <c:pt idx="17">
                  <c:v>-1.2967004639208302E-4</c:v>
                </c:pt>
                <c:pt idx="18">
                  <c:v>6.0681385075866956E-5</c:v>
                </c:pt>
                <c:pt idx="19">
                  <c:v>-1.6023139922438645E-5</c:v>
                </c:pt>
                <c:pt idx="20">
                  <c:v>-8.8497100694806541E-5</c:v>
                </c:pt>
                <c:pt idx="21">
                  <c:v>-1.6166875065570796E-4</c:v>
                </c:pt>
                <c:pt idx="22">
                  <c:v>-2.3504645098482158E-4</c:v>
                </c:pt>
                <c:pt idx="23">
                  <c:v>-3.1326195350522834E-4</c:v>
                </c:pt>
                <c:pt idx="24">
                  <c:v>-4.6516479999991756E-4</c:v>
                </c:pt>
                <c:pt idx="25">
                  <c:v>-6.2595455841041314E-4</c:v>
                </c:pt>
                <c:pt idx="26">
                  <c:v>-7.9840827883659315E-4</c:v>
                </c:pt>
                <c:pt idx="27">
                  <c:v>-9.8762970390231519E-4</c:v>
                </c:pt>
                <c:pt idx="28">
                  <c:v>-1.2075253742013237E-3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D3-49CE-8314-8D8A250EEE72}"/>
            </c:ext>
          </c:extLst>
        </c:ser>
        <c:ser>
          <c:idx val="6"/>
          <c:order val="6"/>
          <c:tx>
            <c:strRef>
              <c:f>Overview!$B$89</c:f>
              <c:strCache>
                <c:ptCount val="1"/>
                <c:pt idx="0">
                  <c:v>S7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Overview!$C$82:$AE$82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Overview!$C$89:$AE$89</c:f>
              <c:numCache>
                <c:formatCode>0.00%</c:formatCode>
                <c:ptCount val="29"/>
                <c:pt idx="0">
                  <c:v>0</c:v>
                </c:pt>
                <c:pt idx="1">
                  <c:v>-3.2382669737929248E-6</c:v>
                </c:pt>
                <c:pt idx="2">
                  <c:v>-5.0065289758371989E-6</c:v>
                </c:pt>
                <c:pt idx="3">
                  <c:v>-5.8910621228980276E-6</c:v>
                </c:pt>
                <c:pt idx="4">
                  <c:v>-5.9894076182009925E-6</c:v>
                </c:pt>
                <c:pt idx="5">
                  <c:v>-6.0877511500745385E-6</c:v>
                </c:pt>
                <c:pt idx="6">
                  <c:v>-5.5961613141253252E-6</c:v>
                </c:pt>
                <c:pt idx="7">
                  <c:v>-5.104493650875952E-6</c:v>
                </c:pt>
                <c:pt idx="8">
                  <c:v>-3.8260254719979514E-6</c:v>
                </c:pt>
                <c:pt idx="9">
                  <c:v>2.0293505439794579E-4</c:v>
                </c:pt>
                <c:pt idx="10">
                  <c:v>-4.6804710062908761E-5</c:v>
                </c:pt>
                <c:pt idx="11">
                  <c:v>-3.146958531377031E-4</c:v>
                </c:pt>
                <c:pt idx="12">
                  <c:v>-5.2617557354717182E-4</c:v>
                </c:pt>
                <c:pt idx="13">
                  <c:v>-7.5117380221967345E-4</c:v>
                </c:pt>
                <c:pt idx="14">
                  <c:v>-9.8145233684088229E-4</c:v>
                </c:pt>
                <c:pt idx="15">
                  <c:v>-1.1919141765002195E-3</c:v>
                </c:pt>
                <c:pt idx="16">
                  <c:v>-1.4042044637023743E-3</c:v>
                </c:pt>
                <c:pt idx="17">
                  <c:v>-1.620448058720414E-3</c:v>
                </c:pt>
                <c:pt idx="18">
                  <c:v>-1.8047083332614067E-3</c:v>
                </c:pt>
                <c:pt idx="19">
                  <c:v>-2.0302595454101402E-3</c:v>
                </c:pt>
                <c:pt idx="20">
                  <c:v>-2.2539350497409183E-3</c:v>
                </c:pt>
                <c:pt idx="21">
                  <c:v>-2.4836018679179617E-3</c:v>
                </c:pt>
                <c:pt idx="22">
                  <c:v>-2.7143426017820493E-3</c:v>
                </c:pt>
                <c:pt idx="23">
                  <c:v>-2.955687912720717E-3</c:v>
                </c:pt>
                <c:pt idx="24">
                  <c:v>-3.2196347080934995E-3</c:v>
                </c:pt>
                <c:pt idx="25">
                  <c:v>-3.5048156727579549E-3</c:v>
                </c:pt>
                <c:pt idx="26">
                  <c:v>-3.8203979729901638E-3</c:v>
                </c:pt>
                <c:pt idx="27">
                  <c:v>-4.1800903169858517E-3</c:v>
                </c:pt>
                <c:pt idx="28">
                  <c:v>-4.6044140751821949E-3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D3-49CE-8314-8D8A250EEE72}"/>
            </c:ext>
          </c:extLst>
        </c:ser>
        <c:ser>
          <c:idx val="7"/>
          <c:order val="7"/>
          <c:tx>
            <c:strRef>
              <c:f>Overview!$B$90</c:f>
              <c:strCache>
                <c:ptCount val="1"/>
                <c:pt idx="0">
                  <c:v>S8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Overview!$C$82:$AE$82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Overview!$C$90:$AE$90</c:f>
              <c:numCache>
                <c:formatCode>0.00%</c:formatCode>
                <c:ptCount val="29"/>
                <c:pt idx="0">
                  <c:v>0</c:v>
                </c:pt>
                <c:pt idx="1">
                  <c:v>-3.2382669737929248E-6</c:v>
                </c:pt>
                <c:pt idx="2">
                  <c:v>-5.0065289758371989E-6</c:v>
                </c:pt>
                <c:pt idx="3">
                  <c:v>-5.8910621228980276E-6</c:v>
                </c:pt>
                <c:pt idx="4">
                  <c:v>-5.9894076182009925E-6</c:v>
                </c:pt>
                <c:pt idx="5">
                  <c:v>-6.0877511500745385E-6</c:v>
                </c:pt>
                <c:pt idx="6">
                  <c:v>-5.5961613141253252E-6</c:v>
                </c:pt>
                <c:pt idx="7">
                  <c:v>-5.104493650875952E-6</c:v>
                </c:pt>
                <c:pt idx="8">
                  <c:v>-3.8260254719979514E-6</c:v>
                </c:pt>
                <c:pt idx="9">
                  <c:v>-2.7435067292413962E-6</c:v>
                </c:pt>
                <c:pt idx="10">
                  <c:v>-8.742869631594985E-7</c:v>
                </c:pt>
                <c:pt idx="11">
                  <c:v>1.6846732306952106E-6</c:v>
                </c:pt>
                <c:pt idx="12">
                  <c:v>1.7831128069634161E-6</c:v>
                </c:pt>
                <c:pt idx="13">
                  <c:v>1.9800656336776967E-6</c:v>
                </c:pt>
                <c:pt idx="14">
                  <c:v>6.9933890042284119E-5</c:v>
                </c:pt>
                <c:pt idx="15">
                  <c:v>1.9577234521839237E-4</c:v>
                </c:pt>
                <c:pt idx="16">
                  <c:v>2.940326490785683E-4</c:v>
                </c:pt>
                <c:pt idx="17">
                  <c:v>3.996269821497922E-4</c:v>
                </c:pt>
                <c:pt idx="18">
                  <c:v>5.2567457808039286E-4</c:v>
                </c:pt>
                <c:pt idx="19">
                  <c:v>3.9142856461538145E-4</c:v>
                </c:pt>
                <c:pt idx="20">
                  <c:v>2.6782737539310375E-4</c:v>
                </c:pt>
                <c:pt idx="21">
                  <c:v>1.6089161524712736E-4</c:v>
                </c:pt>
                <c:pt idx="22">
                  <c:v>7.1803658629798761E-5</c:v>
                </c:pt>
                <c:pt idx="23">
                  <c:v>8.8568660876475747E-6</c:v>
                </c:pt>
                <c:pt idx="24">
                  <c:v>-1.0283756846796166E-4</c:v>
                </c:pt>
                <c:pt idx="25">
                  <c:v>-1.8168271397767111E-4</c:v>
                </c:pt>
                <c:pt idx="26">
                  <c:v>-2.1928802095061428E-4</c:v>
                </c:pt>
                <c:pt idx="27">
                  <c:v>-2.0566565856627861E-4</c:v>
                </c:pt>
                <c:pt idx="28">
                  <c:v>-1.3487669221268206E-4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ED3-49CE-8314-8D8A250EEE72}"/>
            </c:ext>
          </c:extLst>
        </c:ser>
        <c:ser>
          <c:idx val="8"/>
          <c:order val="8"/>
          <c:tx>
            <c:strRef>
              <c:f>Overview!$B$91</c:f>
              <c:strCache>
                <c:ptCount val="1"/>
                <c:pt idx="0">
                  <c:v>S9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Overview!$C$82:$AE$82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Overview!$C$91:$AE$91</c:f>
              <c:numCache>
                <c:formatCode>0.00%</c:formatCode>
                <c:ptCount val="29"/>
                <c:pt idx="0">
                  <c:v>0</c:v>
                </c:pt>
                <c:pt idx="1">
                  <c:v>-3.2382669737929248E-6</c:v>
                </c:pt>
                <c:pt idx="2">
                  <c:v>-5.0065289758371989E-6</c:v>
                </c:pt>
                <c:pt idx="3">
                  <c:v>-5.8910621228980276E-6</c:v>
                </c:pt>
                <c:pt idx="4">
                  <c:v>-5.9894076182009925E-6</c:v>
                </c:pt>
                <c:pt idx="5">
                  <c:v>-6.0877511500745385E-6</c:v>
                </c:pt>
                <c:pt idx="6">
                  <c:v>-5.5961613141253252E-6</c:v>
                </c:pt>
                <c:pt idx="7">
                  <c:v>-5.104493650875952E-6</c:v>
                </c:pt>
                <c:pt idx="8">
                  <c:v>-3.8260254719979514E-6</c:v>
                </c:pt>
                <c:pt idx="9">
                  <c:v>2.4908971715764672E-4</c:v>
                </c:pt>
                <c:pt idx="10">
                  <c:v>-1.0920202533093448E-4</c:v>
                </c:pt>
                <c:pt idx="11">
                  <c:v>-5.9072648138314143E-4</c:v>
                </c:pt>
                <c:pt idx="12">
                  <c:v>-1.0931595748089329E-3</c:v>
                </c:pt>
                <c:pt idx="13">
                  <c:v>-1.7094387757475848E-3</c:v>
                </c:pt>
                <c:pt idx="14">
                  <c:v>-2.5422673159950504E-3</c:v>
                </c:pt>
                <c:pt idx="15">
                  <c:v>-3.3737572089281853E-3</c:v>
                </c:pt>
                <c:pt idx="16">
                  <c:v>-4.2888243375671653E-3</c:v>
                </c:pt>
                <c:pt idx="17">
                  <c:v>-5.2899753523085735E-3</c:v>
                </c:pt>
                <c:pt idx="18">
                  <c:v>-6.3347903047106247E-3</c:v>
                </c:pt>
                <c:pt idx="19">
                  <c:v>-7.6891070852359578E-3</c:v>
                </c:pt>
                <c:pt idx="20">
                  <c:v>-9.032552150199713E-3</c:v>
                </c:pt>
                <c:pt idx="21">
                  <c:v>-1.0242181060375999E-2</c:v>
                </c:pt>
                <c:pt idx="22">
                  <c:v>-1.1082691337159445E-2</c:v>
                </c:pt>
                <c:pt idx="23">
                  <c:v>-1.1132838323808292E-2</c:v>
                </c:pt>
                <c:pt idx="24">
                  <c:v>-9.9017893833449611E-3</c:v>
                </c:pt>
                <c:pt idx="25">
                  <c:v>-7.1024175609429863E-3</c:v>
                </c:pt>
                <c:pt idx="26">
                  <c:v>-4.0345402408109576E-3</c:v>
                </c:pt>
                <c:pt idx="27">
                  <c:v>-1.4081202596834652E-2</c:v>
                </c:pt>
                <c:pt idx="28">
                  <c:v>-3.093244037430809E-2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D3-49CE-8314-8D8A250EEE72}"/>
            </c:ext>
          </c:extLst>
        </c:ser>
        <c:ser>
          <c:idx val="9"/>
          <c:order val="9"/>
          <c:tx>
            <c:strRef>
              <c:f>Overview!$B$92</c:f>
              <c:strCache>
                <c:ptCount val="1"/>
                <c:pt idx="0">
                  <c:v>S10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Overview!$C$82:$AE$82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Overview!$C$92:$AE$92</c:f>
              <c:numCache>
                <c:formatCode>0.00%</c:formatCode>
                <c:ptCount val="29"/>
                <c:pt idx="0">
                  <c:v>0</c:v>
                </c:pt>
                <c:pt idx="1">
                  <c:v>6.6757364309744105E-4</c:v>
                </c:pt>
                <c:pt idx="2">
                  <c:v>7.9055029141561484E-4</c:v>
                </c:pt>
                <c:pt idx="3">
                  <c:v>7.5012447540312444E-4</c:v>
                </c:pt>
                <c:pt idx="4">
                  <c:v>1.5527492303224477E-4</c:v>
                </c:pt>
                <c:pt idx="5">
                  <c:v>-2.0811225593114768E-3</c:v>
                </c:pt>
                <c:pt idx="6">
                  <c:v>-2.1281191426719692E-3</c:v>
                </c:pt>
                <c:pt idx="7">
                  <c:v>-2.2564664024219416E-3</c:v>
                </c:pt>
                <c:pt idx="8">
                  <c:v>-2.881799805476426E-3</c:v>
                </c:pt>
                <c:pt idx="9">
                  <c:v>-3.4949989905744827E-3</c:v>
                </c:pt>
                <c:pt idx="10">
                  <c:v>-4.0598848351229844E-3</c:v>
                </c:pt>
                <c:pt idx="11">
                  <c:v>-4.2246599036631638E-3</c:v>
                </c:pt>
                <c:pt idx="12">
                  <c:v>-4.5124570096548577E-3</c:v>
                </c:pt>
                <c:pt idx="13">
                  <c:v>-4.860470141029416E-3</c:v>
                </c:pt>
                <c:pt idx="14">
                  <c:v>-5.0232563328292956E-3</c:v>
                </c:pt>
                <c:pt idx="15">
                  <c:v>-5.0733549732299155E-3</c:v>
                </c:pt>
                <c:pt idx="16">
                  <c:v>-5.1769798385470356E-3</c:v>
                </c:pt>
                <c:pt idx="17">
                  <c:v>-5.2609148306063114E-3</c:v>
                </c:pt>
                <c:pt idx="18">
                  <c:v>-5.3046543728088036E-3</c:v>
                </c:pt>
                <c:pt idx="19">
                  <c:v>-5.5525576057422477E-3</c:v>
                </c:pt>
                <c:pt idx="20">
                  <c:v>-5.8037824449103104E-3</c:v>
                </c:pt>
                <c:pt idx="21">
                  <c:v>-6.0392995681546324E-3</c:v>
                </c:pt>
                <c:pt idx="22">
                  <c:v>-6.2487261674059047E-3</c:v>
                </c:pt>
                <c:pt idx="23">
                  <c:v>-6.4225495423612111E-3</c:v>
                </c:pt>
                <c:pt idx="24">
                  <c:v>-6.5734260444633152E-3</c:v>
                </c:pt>
                <c:pt idx="25">
                  <c:v>-6.6891146600929208E-3</c:v>
                </c:pt>
                <c:pt idx="26">
                  <c:v>-6.7931554527145277E-3</c:v>
                </c:pt>
                <c:pt idx="27">
                  <c:v>-6.8369899283567959E-3</c:v>
                </c:pt>
                <c:pt idx="28">
                  <c:v>-6.8473858295995393E-3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ED3-49CE-8314-8D8A250EE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69995008"/>
        <c:axId val="2069978688"/>
      </c:lineChart>
      <c:catAx>
        <c:axId val="206999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9978688"/>
        <c:crosses val="autoZero"/>
        <c:auto val="1"/>
        <c:lblAlgn val="ctr"/>
        <c:lblOffset val="100"/>
        <c:noMultiLvlLbl val="0"/>
      </c:catAx>
      <c:valAx>
        <c:axId val="2069978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69995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Overview!$A$95</c:f>
          <c:strCache>
            <c:ptCount val="1"/>
            <c:pt idx="0">
              <c:v>Modelled change in regional GDP - 2050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Overview!$P$95</c:f>
              <c:strCache>
                <c:ptCount val="1"/>
                <c:pt idx="0">
                  <c:v>S1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Overview!$O$96:$O$111</c:f>
              <c:strCache>
                <c:ptCount val="16"/>
                <c:pt idx="0">
                  <c:v>Northland</c:v>
                </c:pt>
                <c:pt idx="1">
                  <c:v>Auckland</c:v>
                </c:pt>
                <c:pt idx="2">
                  <c:v>Waikato</c:v>
                </c:pt>
                <c:pt idx="3">
                  <c:v>BayOfPlenty</c:v>
                </c:pt>
                <c:pt idx="4">
                  <c:v>Gisborne</c:v>
                </c:pt>
                <c:pt idx="5">
                  <c:v>HawkesBay</c:v>
                </c:pt>
                <c:pt idx="6">
                  <c:v>Taranaki</c:v>
                </c:pt>
                <c:pt idx="7">
                  <c:v>ManaWanganui</c:v>
                </c:pt>
                <c:pt idx="8">
                  <c:v>Wellington</c:v>
                </c:pt>
                <c:pt idx="9">
                  <c:v>Tasman</c:v>
                </c:pt>
                <c:pt idx="10">
                  <c:v>Nelson</c:v>
                </c:pt>
                <c:pt idx="11">
                  <c:v>Marlborough</c:v>
                </c:pt>
                <c:pt idx="12">
                  <c:v>Canterbury</c:v>
                </c:pt>
                <c:pt idx="13">
                  <c:v>WestCoast</c:v>
                </c:pt>
                <c:pt idx="14">
                  <c:v>Otago</c:v>
                </c:pt>
                <c:pt idx="15">
                  <c:v>Southland</c:v>
                </c:pt>
              </c:strCache>
            </c:strRef>
          </c:cat>
          <c:val>
            <c:numRef>
              <c:f>Overview!$P$96:$P$111</c:f>
              <c:numCache>
                <c:formatCode>0.00%</c:formatCode>
                <c:ptCount val="16"/>
                <c:pt idx="0">
                  <c:v>5.837966711030651E-3</c:v>
                </c:pt>
                <c:pt idx="1">
                  <c:v>-1.0207248969941185E-3</c:v>
                </c:pt>
                <c:pt idx="2">
                  <c:v>2.3550293986200899E-3</c:v>
                </c:pt>
                <c:pt idx="3">
                  <c:v>1.1336472734122971E-2</c:v>
                </c:pt>
                <c:pt idx="4">
                  <c:v>-3.3919322606479341E-4</c:v>
                </c:pt>
                <c:pt idx="5">
                  <c:v>1.2061743595084273E-3</c:v>
                </c:pt>
                <c:pt idx="6">
                  <c:v>2.544931944244988E-3</c:v>
                </c:pt>
                <c:pt idx="7">
                  <c:v>2.9751294374324999E-3</c:v>
                </c:pt>
                <c:pt idx="8">
                  <c:v>1.0968510405928722E-3</c:v>
                </c:pt>
                <c:pt idx="9">
                  <c:v>-3.0400042739542332E-4</c:v>
                </c:pt>
                <c:pt idx="10">
                  <c:v>-1.7370151437406944E-3</c:v>
                </c:pt>
                <c:pt idx="11">
                  <c:v>1.3502311420285906E-3</c:v>
                </c:pt>
                <c:pt idx="12">
                  <c:v>9.5122364501754042E-4</c:v>
                </c:pt>
                <c:pt idx="13">
                  <c:v>2.276358128085354E-3</c:v>
                </c:pt>
                <c:pt idx="14">
                  <c:v>8.1213051921036339E-4</c:v>
                </c:pt>
                <c:pt idx="15">
                  <c:v>9.0702647059111019E-3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9B-41F8-A176-AEDA945BDBAD}"/>
            </c:ext>
          </c:extLst>
        </c:ser>
        <c:ser>
          <c:idx val="6"/>
          <c:order val="6"/>
          <c:tx>
            <c:strRef>
              <c:f>Overview!$V$95</c:f>
              <c:strCache>
                <c:ptCount val="1"/>
                <c:pt idx="0">
                  <c:v>S7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Overview!$O$96:$O$111</c:f>
              <c:strCache>
                <c:ptCount val="16"/>
                <c:pt idx="0">
                  <c:v>Northland</c:v>
                </c:pt>
                <c:pt idx="1">
                  <c:v>Auckland</c:v>
                </c:pt>
                <c:pt idx="2">
                  <c:v>Waikato</c:v>
                </c:pt>
                <c:pt idx="3">
                  <c:v>BayOfPlenty</c:v>
                </c:pt>
                <c:pt idx="4">
                  <c:v>Gisborne</c:v>
                </c:pt>
                <c:pt idx="5">
                  <c:v>HawkesBay</c:v>
                </c:pt>
                <c:pt idx="6">
                  <c:v>Taranaki</c:v>
                </c:pt>
                <c:pt idx="7">
                  <c:v>ManaWanganui</c:v>
                </c:pt>
                <c:pt idx="8">
                  <c:v>Wellington</c:v>
                </c:pt>
                <c:pt idx="9">
                  <c:v>Tasman</c:v>
                </c:pt>
                <c:pt idx="10">
                  <c:v>Nelson</c:v>
                </c:pt>
                <c:pt idx="11">
                  <c:v>Marlborough</c:v>
                </c:pt>
                <c:pt idx="12">
                  <c:v>Canterbury</c:v>
                </c:pt>
                <c:pt idx="13">
                  <c:v>WestCoast</c:v>
                </c:pt>
                <c:pt idx="14">
                  <c:v>Otago</c:v>
                </c:pt>
                <c:pt idx="15">
                  <c:v>Southland</c:v>
                </c:pt>
              </c:strCache>
            </c:strRef>
          </c:cat>
          <c:val>
            <c:numRef>
              <c:f>Overview!$V$96:$V$111</c:f>
              <c:numCache>
                <c:formatCode>0.00%</c:formatCode>
                <c:ptCount val="16"/>
                <c:pt idx="0">
                  <c:v>-4.9571135861143922E-3</c:v>
                </c:pt>
                <c:pt idx="1">
                  <c:v>-5.6658528275527198E-3</c:v>
                </c:pt>
                <c:pt idx="2">
                  <c:v>-8.3641510872636271E-3</c:v>
                </c:pt>
                <c:pt idx="3">
                  <c:v>1.1928658085350152E-2</c:v>
                </c:pt>
                <c:pt idx="4">
                  <c:v>-1.3982240512366406E-2</c:v>
                </c:pt>
                <c:pt idx="5">
                  <c:v>-8.4008421448877879E-3</c:v>
                </c:pt>
                <c:pt idx="6">
                  <c:v>-9.6559224867180937E-3</c:v>
                </c:pt>
                <c:pt idx="7">
                  <c:v>-8.257209879870997E-3</c:v>
                </c:pt>
                <c:pt idx="8">
                  <c:v>-2.9416898873670938E-3</c:v>
                </c:pt>
                <c:pt idx="9">
                  <c:v>-1.132367682431612E-2</c:v>
                </c:pt>
                <c:pt idx="10">
                  <c:v>-7.3185025721179686E-3</c:v>
                </c:pt>
                <c:pt idx="11">
                  <c:v>-5.0716195791435936E-3</c:v>
                </c:pt>
                <c:pt idx="12">
                  <c:v>-8.0681720965343207E-3</c:v>
                </c:pt>
                <c:pt idx="13">
                  <c:v>-1.0743760534146274E-2</c:v>
                </c:pt>
                <c:pt idx="14">
                  <c:v>-7.7582729677593276E-3</c:v>
                </c:pt>
                <c:pt idx="15">
                  <c:v>-4.6044140751821949E-3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89B-41F8-A176-AEDA945BDBAD}"/>
            </c:ext>
          </c:extLst>
        </c:ser>
        <c:ser>
          <c:idx val="8"/>
          <c:order val="8"/>
          <c:tx>
            <c:strRef>
              <c:f>Overview!$X$95</c:f>
              <c:strCache>
                <c:ptCount val="1"/>
                <c:pt idx="0">
                  <c:v>S9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Overview!$O$96:$O$111</c:f>
              <c:strCache>
                <c:ptCount val="16"/>
                <c:pt idx="0">
                  <c:v>Northland</c:v>
                </c:pt>
                <c:pt idx="1">
                  <c:v>Auckland</c:v>
                </c:pt>
                <c:pt idx="2">
                  <c:v>Waikato</c:v>
                </c:pt>
                <c:pt idx="3">
                  <c:v>BayOfPlenty</c:v>
                </c:pt>
                <c:pt idx="4">
                  <c:v>Gisborne</c:v>
                </c:pt>
                <c:pt idx="5">
                  <c:v>HawkesBay</c:v>
                </c:pt>
                <c:pt idx="6">
                  <c:v>Taranaki</c:v>
                </c:pt>
                <c:pt idx="7">
                  <c:v>ManaWanganui</c:v>
                </c:pt>
                <c:pt idx="8">
                  <c:v>Wellington</c:v>
                </c:pt>
                <c:pt idx="9">
                  <c:v>Tasman</c:v>
                </c:pt>
                <c:pt idx="10">
                  <c:v>Nelson</c:v>
                </c:pt>
                <c:pt idx="11">
                  <c:v>Marlborough</c:v>
                </c:pt>
                <c:pt idx="12">
                  <c:v>Canterbury</c:v>
                </c:pt>
                <c:pt idx="13">
                  <c:v>WestCoast</c:v>
                </c:pt>
                <c:pt idx="14">
                  <c:v>Otago</c:v>
                </c:pt>
                <c:pt idx="15">
                  <c:v>Southland</c:v>
                </c:pt>
              </c:strCache>
            </c:strRef>
          </c:cat>
          <c:val>
            <c:numRef>
              <c:f>Overview!$X$96:$X$111</c:f>
              <c:numCache>
                <c:formatCode>0.00%</c:formatCode>
                <c:ptCount val="16"/>
                <c:pt idx="0">
                  <c:v>-2.6386422469096948E-2</c:v>
                </c:pt>
                <c:pt idx="1">
                  <c:v>-2.8411565301504682E-2</c:v>
                </c:pt>
                <c:pt idx="2">
                  <c:v>-4.1171504498725642E-2</c:v>
                </c:pt>
                <c:pt idx="3">
                  <c:v>4.1806646487099863E-2</c:v>
                </c:pt>
                <c:pt idx="4">
                  <c:v>-6.0896252553305219E-2</c:v>
                </c:pt>
                <c:pt idx="5">
                  <c:v>-3.9058576906335074E-2</c:v>
                </c:pt>
                <c:pt idx="6">
                  <c:v>-4.326467530796374E-2</c:v>
                </c:pt>
                <c:pt idx="7">
                  <c:v>-4.1509713058247799E-2</c:v>
                </c:pt>
                <c:pt idx="8">
                  <c:v>-1.6648627735237009E-2</c:v>
                </c:pt>
                <c:pt idx="9">
                  <c:v>-4.9708856192291928E-2</c:v>
                </c:pt>
                <c:pt idx="10">
                  <c:v>-3.534663984341091E-2</c:v>
                </c:pt>
                <c:pt idx="11">
                  <c:v>-2.1046131743756136E-2</c:v>
                </c:pt>
                <c:pt idx="12">
                  <c:v>-4.0635445983873031E-2</c:v>
                </c:pt>
                <c:pt idx="13">
                  <c:v>-5.170178632568545E-2</c:v>
                </c:pt>
                <c:pt idx="14">
                  <c:v>-3.9418032958629778E-2</c:v>
                </c:pt>
                <c:pt idx="15">
                  <c:v>-3.093244037430809E-2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89B-41F8-A176-AEDA945BDB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0637296"/>
        <c:axId val="350633936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Overview!$Q$95</c15:sqref>
                        </c15:formulaRef>
                      </c:ext>
                    </c:extLst>
                    <c:strCache>
                      <c:ptCount val="1"/>
                      <c:pt idx="0">
                        <c:v>S2</c:v>
                      </c:pt>
                    </c:strCache>
                  </c:strRef>
                </c:tx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Overview!$O$96:$O$111</c15:sqref>
                        </c15:formulaRef>
                      </c:ext>
                    </c:extLst>
                    <c:strCache>
                      <c:ptCount val="16"/>
                      <c:pt idx="0">
                        <c:v>Northland</c:v>
                      </c:pt>
                      <c:pt idx="1">
                        <c:v>Auckland</c:v>
                      </c:pt>
                      <c:pt idx="2">
                        <c:v>Waikato</c:v>
                      </c:pt>
                      <c:pt idx="3">
                        <c:v>BayOfPlenty</c:v>
                      </c:pt>
                      <c:pt idx="4">
                        <c:v>Gisborne</c:v>
                      </c:pt>
                      <c:pt idx="5">
                        <c:v>HawkesBay</c:v>
                      </c:pt>
                      <c:pt idx="6">
                        <c:v>Taranaki</c:v>
                      </c:pt>
                      <c:pt idx="7">
                        <c:v>ManaWanganui</c:v>
                      </c:pt>
                      <c:pt idx="8">
                        <c:v>Wellington</c:v>
                      </c:pt>
                      <c:pt idx="9">
                        <c:v>Tasman</c:v>
                      </c:pt>
                      <c:pt idx="10">
                        <c:v>Nelson</c:v>
                      </c:pt>
                      <c:pt idx="11">
                        <c:v>Marlborough</c:v>
                      </c:pt>
                      <c:pt idx="12">
                        <c:v>Canterbury</c:v>
                      </c:pt>
                      <c:pt idx="13">
                        <c:v>WestCoast</c:v>
                      </c:pt>
                      <c:pt idx="14">
                        <c:v>Otago</c:v>
                      </c:pt>
                      <c:pt idx="15">
                        <c:v>Southland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Overview!$Q$96:$Q$111</c15:sqref>
                        </c15:formulaRef>
                      </c:ext>
                    </c:extLst>
                    <c:numCache>
                      <c:formatCode>0.00%</c:formatCode>
                      <c:ptCount val="16"/>
                      <c:pt idx="0">
                        <c:v>5.6752347725370633E-3</c:v>
                      </c:pt>
                      <c:pt idx="1">
                        <c:v>-9.5447748855403969E-4</c:v>
                      </c:pt>
                      <c:pt idx="2">
                        <c:v>1.9848765281231806E-3</c:v>
                      </c:pt>
                      <c:pt idx="3">
                        <c:v>1.1369909641485432E-2</c:v>
                      </c:pt>
                      <c:pt idx="4">
                        <c:v>-7.9402888893298496E-4</c:v>
                      </c:pt>
                      <c:pt idx="5">
                        <c:v>1.0165062781006817E-3</c:v>
                      </c:pt>
                      <c:pt idx="6">
                        <c:v>2.4539335283084718E-3</c:v>
                      </c:pt>
                      <c:pt idx="7">
                        <c:v>2.6203429219155971E-3</c:v>
                      </c:pt>
                      <c:pt idx="8">
                        <c:v>1.041720309689298E-3</c:v>
                      </c:pt>
                      <c:pt idx="9">
                        <c:v>-7.3490698381484254E-4</c:v>
                      </c:pt>
                      <c:pt idx="10">
                        <c:v>-1.808338928933062E-3</c:v>
                      </c:pt>
                      <c:pt idx="11">
                        <c:v>1.071767897746545E-3</c:v>
                      </c:pt>
                      <c:pt idx="12">
                        <c:v>8.1324570147445208E-4</c:v>
                      </c:pt>
                      <c:pt idx="13">
                        <c:v>1.7726193558040837E-3</c:v>
                      </c:pt>
                      <c:pt idx="14">
                        <c:v>6.343712296805748E-4</c:v>
                      </c:pt>
                      <c:pt idx="15">
                        <c:v>8.6295161898901629E-3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1-389B-41F8-A176-AEDA945BDBAD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Overview!$R$95</c15:sqref>
                        </c15:formulaRef>
                      </c:ext>
                    </c:extLst>
                    <c:strCache>
                      <c:ptCount val="1"/>
                      <c:pt idx="0">
                        <c:v>S3</c:v>
                      </c:pt>
                    </c:strCache>
                  </c:strRef>
                </c:tx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Overview!$O$96:$O$111</c15:sqref>
                        </c15:formulaRef>
                      </c:ext>
                    </c:extLst>
                    <c:strCache>
                      <c:ptCount val="16"/>
                      <c:pt idx="0">
                        <c:v>Northland</c:v>
                      </c:pt>
                      <c:pt idx="1">
                        <c:v>Auckland</c:v>
                      </c:pt>
                      <c:pt idx="2">
                        <c:v>Waikato</c:v>
                      </c:pt>
                      <c:pt idx="3">
                        <c:v>BayOfPlenty</c:v>
                      </c:pt>
                      <c:pt idx="4">
                        <c:v>Gisborne</c:v>
                      </c:pt>
                      <c:pt idx="5">
                        <c:v>HawkesBay</c:v>
                      </c:pt>
                      <c:pt idx="6">
                        <c:v>Taranaki</c:v>
                      </c:pt>
                      <c:pt idx="7">
                        <c:v>ManaWanganui</c:v>
                      </c:pt>
                      <c:pt idx="8">
                        <c:v>Wellington</c:v>
                      </c:pt>
                      <c:pt idx="9">
                        <c:v>Tasman</c:v>
                      </c:pt>
                      <c:pt idx="10">
                        <c:v>Nelson</c:v>
                      </c:pt>
                      <c:pt idx="11">
                        <c:v>Marlborough</c:v>
                      </c:pt>
                      <c:pt idx="12">
                        <c:v>Canterbury</c:v>
                      </c:pt>
                      <c:pt idx="13">
                        <c:v>WestCoast</c:v>
                      </c:pt>
                      <c:pt idx="14">
                        <c:v>Otago</c:v>
                      </c:pt>
                      <c:pt idx="15">
                        <c:v>Southland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Overview!$R$96:$R$111</c15:sqref>
                        </c15:formulaRef>
                      </c:ext>
                    </c:extLst>
                    <c:numCache>
                      <c:formatCode>0.00%</c:formatCode>
                      <c:ptCount val="16"/>
                      <c:pt idx="0">
                        <c:v>3.4328949995685587E-3</c:v>
                      </c:pt>
                      <c:pt idx="1">
                        <c:v>-2.4957705446113643E-3</c:v>
                      </c:pt>
                      <c:pt idx="2">
                        <c:v>-5.7675138031898499E-5</c:v>
                      </c:pt>
                      <c:pt idx="3">
                        <c:v>1.2081449609743444E-2</c:v>
                      </c:pt>
                      <c:pt idx="4">
                        <c:v>-3.3961270325313375E-3</c:v>
                      </c:pt>
                      <c:pt idx="5">
                        <c:v>-9.2672096704005114E-4</c:v>
                      </c:pt>
                      <c:pt idx="6">
                        <c:v>9.5970066806394527E-5</c:v>
                      </c:pt>
                      <c:pt idx="7">
                        <c:v>6.7453976035669605E-4</c:v>
                      </c:pt>
                      <c:pt idx="8">
                        <c:v>8.0923881571326461E-5</c:v>
                      </c:pt>
                      <c:pt idx="9">
                        <c:v>-3.1127530210778298E-3</c:v>
                      </c:pt>
                      <c:pt idx="10">
                        <c:v>-3.5495035006735121E-3</c:v>
                      </c:pt>
                      <c:pt idx="11">
                        <c:v>-4.4102800098066997E-4</c:v>
                      </c:pt>
                      <c:pt idx="12">
                        <c:v>-1.1631628382322567E-3</c:v>
                      </c:pt>
                      <c:pt idx="13">
                        <c:v>-4.9094983986208707E-4</c:v>
                      </c:pt>
                      <c:pt idx="14">
                        <c:v>-1.1074801215203989E-3</c:v>
                      </c:pt>
                      <c:pt idx="15">
                        <c:v>6.8537231163019463E-3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389B-41F8-A176-AEDA945BDBAD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Overview!$S$95</c15:sqref>
                        </c15:formulaRef>
                      </c:ext>
                    </c:extLst>
                    <c:strCache>
                      <c:ptCount val="1"/>
                      <c:pt idx="0">
                        <c:v>S4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Overview!$O$96:$O$111</c15:sqref>
                        </c15:formulaRef>
                      </c:ext>
                    </c:extLst>
                    <c:strCache>
                      <c:ptCount val="16"/>
                      <c:pt idx="0">
                        <c:v>Northland</c:v>
                      </c:pt>
                      <c:pt idx="1">
                        <c:v>Auckland</c:v>
                      </c:pt>
                      <c:pt idx="2">
                        <c:v>Waikato</c:v>
                      </c:pt>
                      <c:pt idx="3">
                        <c:v>BayOfPlenty</c:v>
                      </c:pt>
                      <c:pt idx="4">
                        <c:v>Gisborne</c:v>
                      </c:pt>
                      <c:pt idx="5">
                        <c:v>HawkesBay</c:v>
                      </c:pt>
                      <c:pt idx="6">
                        <c:v>Taranaki</c:v>
                      </c:pt>
                      <c:pt idx="7">
                        <c:v>ManaWanganui</c:v>
                      </c:pt>
                      <c:pt idx="8">
                        <c:v>Wellington</c:v>
                      </c:pt>
                      <c:pt idx="9">
                        <c:v>Tasman</c:v>
                      </c:pt>
                      <c:pt idx="10">
                        <c:v>Nelson</c:v>
                      </c:pt>
                      <c:pt idx="11">
                        <c:v>Marlborough</c:v>
                      </c:pt>
                      <c:pt idx="12">
                        <c:v>Canterbury</c:v>
                      </c:pt>
                      <c:pt idx="13">
                        <c:v>WestCoast</c:v>
                      </c:pt>
                      <c:pt idx="14">
                        <c:v>Otago</c:v>
                      </c:pt>
                      <c:pt idx="15">
                        <c:v>Southland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Overview!$S$96:$S$111</c15:sqref>
                        </c15:formulaRef>
                      </c:ext>
                    </c:extLst>
                    <c:numCache>
                      <c:formatCode>0.00%</c:formatCode>
                      <c:ptCount val="16"/>
                      <c:pt idx="0">
                        <c:v>4.207253413963441E-3</c:v>
                      </c:pt>
                      <c:pt idx="1">
                        <c:v>-6.9724056915421162E-4</c:v>
                      </c:pt>
                      <c:pt idx="2">
                        <c:v>3.0090826051076824E-4</c:v>
                      </c:pt>
                      <c:pt idx="3">
                        <c:v>1.0257308047489699E-2</c:v>
                      </c:pt>
                      <c:pt idx="4">
                        <c:v>-1.8173990360781378E-3</c:v>
                      </c:pt>
                      <c:pt idx="5">
                        <c:v>-2.7026125340778862E-5</c:v>
                      </c:pt>
                      <c:pt idx="6">
                        <c:v>-4.9573742962327749E-4</c:v>
                      </c:pt>
                      <c:pt idx="7">
                        <c:v>3.3806275855474688E-4</c:v>
                      </c:pt>
                      <c:pt idx="8">
                        <c:v>6.1553153401816552E-4</c:v>
                      </c:pt>
                      <c:pt idx="9">
                        <c:v>-1.0186916046751593E-3</c:v>
                      </c:pt>
                      <c:pt idx="10">
                        <c:v>-1.5063698511104118E-3</c:v>
                      </c:pt>
                      <c:pt idx="11">
                        <c:v>1.1095083339554002E-3</c:v>
                      </c:pt>
                      <c:pt idx="12">
                        <c:v>-2.6976339254491943E-4</c:v>
                      </c:pt>
                      <c:pt idx="13">
                        <c:v>-1.1413223192831001E-3</c:v>
                      </c:pt>
                      <c:pt idx="14">
                        <c:v>-4.6286719171895196E-4</c:v>
                      </c:pt>
                      <c:pt idx="15">
                        <c:v>4.6362022549411019E-3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389B-41F8-A176-AEDA945BDBAD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Overview!$T$95</c15:sqref>
                        </c15:formulaRef>
                      </c:ext>
                    </c:extLst>
                    <c:strCache>
                      <c:ptCount val="1"/>
                      <c:pt idx="0">
                        <c:v>S5</c:v>
                      </c:pt>
                    </c:strCache>
                  </c:strRef>
                </c:tx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Overview!$O$96:$O$111</c15:sqref>
                        </c15:formulaRef>
                      </c:ext>
                    </c:extLst>
                    <c:strCache>
                      <c:ptCount val="16"/>
                      <c:pt idx="0">
                        <c:v>Northland</c:v>
                      </c:pt>
                      <c:pt idx="1">
                        <c:v>Auckland</c:v>
                      </c:pt>
                      <c:pt idx="2">
                        <c:v>Waikato</c:v>
                      </c:pt>
                      <c:pt idx="3">
                        <c:v>BayOfPlenty</c:v>
                      </c:pt>
                      <c:pt idx="4">
                        <c:v>Gisborne</c:v>
                      </c:pt>
                      <c:pt idx="5">
                        <c:v>HawkesBay</c:v>
                      </c:pt>
                      <c:pt idx="6">
                        <c:v>Taranaki</c:v>
                      </c:pt>
                      <c:pt idx="7">
                        <c:v>ManaWanganui</c:v>
                      </c:pt>
                      <c:pt idx="8">
                        <c:v>Wellington</c:v>
                      </c:pt>
                      <c:pt idx="9">
                        <c:v>Tasman</c:v>
                      </c:pt>
                      <c:pt idx="10">
                        <c:v>Nelson</c:v>
                      </c:pt>
                      <c:pt idx="11">
                        <c:v>Marlborough</c:v>
                      </c:pt>
                      <c:pt idx="12">
                        <c:v>Canterbury</c:v>
                      </c:pt>
                      <c:pt idx="13">
                        <c:v>WestCoast</c:v>
                      </c:pt>
                      <c:pt idx="14">
                        <c:v>Otago</c:v>
                      </c:pt>
                      <c:pt idx="15">
                        <c:v>Southland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Overview!$T$96:$T$111</c15:sqref>
                        </c15:formulaRef>
                      </c:ext>
                    </c:extLst>
                    <c:numCache>
                      <c:formatCode>0.00%</c:formatCode>
                      <c:ptCount val="16"/>
                      <c:pt idx="0">
                        <c:v>4.4711968109956146E-5</c:v>
                      </c:pt>
                      <c:pt idx="1">
                        <c:v>-1.1476386316427667E-2</c:v>
                      </c:pt>
                      <c:pt idx="2">
                        <c:v>-1.274946607742955E-2</c:v>
                      </c:pt>
                      <c:pt idx="3">
                        <c:v>3.9976286597013688E-2</c:v>
                      </c:pt>
                      <c:pt idx="4">
                        <c:v>-2.5307051880064546E-2</c:v>
                      </c:pt>
                      <c:pt idx="5">
                        <c:v>-1.3211286334476879E-2</c:v>
                      </c:pt>
                      <c:pt idx="6">
                        <c:v>-1.1295284211608525E-2</c:v>
                      </c:pt>
                      <c:pt idx="7">
                        <c:v>-1.2390180953854579E-2</c:v>
                      </c:pt>
                      <c:pt idx="8">
                        <c:v>-4.112171824185884E-3</c:v>
                      </c:pt>
                      <c:pt idx="9">
                        <c:v>-2.0166609318663875E-2</c:v>
                      </c:pt>
                      <c:pt idx="10">
                        <c:v>-1.6315504870969E-2</c:v>
                      </c:pt>
                      <c:pt idx="11">
                        <c:v>-5.757027165740225E-3</c:v>
                      </c:pt>
                      <c:pt idx="12">
                        <c:v>-1.3932886684584922E-2</c:v>
                      </c:pt>
                      <c:pt idx="13">
                        <c:v>-1.8259867517574691E-2</c:v>
                      </c:pt>
                      <c:pt idx="14">
                        <c:v>-1.3497921879854546E-2</c:v>
                      </c:pt>
                      <c:pt idx="15">
                        <c:v>2.4681689649006522E-3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89B-41F8-A176-AEDA945BDBAD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Overview!$U$95</c15:sqref>
                        </c15:formulaRef>
                      </c:ext>
                    </c:extLst>
                    <c:strCache>
                      <c:ptCount val="1"/>
                      <c:pt idx="0">
                        <c:v>S6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Overview!$O$96:$O$111</c15:sqref>
                        </c15:formulaRef>
                      </c:ext>
                    </c:extLst>
                    <c:strCache>
                      <c:ptCount val="16"/>
                      <c:pt idx="0">
                        <c:v>Northland</c:v>
                      </c:pt>
                      <c:pt idx="1">
                        <c:v>Auckland</c:v>
                      </c:pt>
                      <c:pt idx="2">
                        <c:v>Waikato</c:v>
                      </c:pt>
                      <c:pt idx="3">
                        <c:v>BayOfPlenty</c:v>
                      </c:pt>
                      <c:pt idx="4">
                        <c:v>Gisborne</c:v>
                      </c:pt>
                      <c:pt idx="5">
                        <c:v>HawkesBay</c:v>
                      </c:pt>
                      <c:pt idx="6">
                        <c:v>Taranaki</c:v>
                      </c:pt>
                      <c:pt idx="7">
                        <c:v>ManaWanganui</c:v>
                      </c:pt>
                      <c:pt idx="8">
                        <c:v>Wellington</c:v>
                      </c:pt>
                      <c:pt idx="9">
                        <c:v>Tasman</c:v>
                      </c:pt>
                      <c:pt idx="10">
                        <c:v>Nelson</c:v>
                      </c:pt>
                      <c:pt idx="11">
                        <c:v>Marlborough</c:v>
                      </c:pt>
                      <c:pt idx="12">
                        <c:v>Canterbury</c:v>
                      </c:pt>
                      <c:pt idx="13">
                        <c:v>WestCoast</c:v>
                      </c:pt>
                      <c:pt idx="14">
                        <c:v>Otago</c:v>
                      </c:pt>
                      <c:pt idx="15">
                        <c:v>Southland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Overview!$U$96:$U$111</c15:sqref>
                        </c15:formulaRef>
                      </c:ext>
                    </c:extLst>
                    <c:numCache>
                      <c:formatCode>0.00%</c:formatCode>
                      <c:ptCount val="16"/>
                      <c:pt idx="0">
                        <c:v>-3.8432348069235012E-3</c:v>
                      </c:pt>
                      <c:pt idx="1">
                        <c:v>-5.928473752151775E-3</c:v>
                      </c:pt>
                      <c:pt idx="2">
                        <c:v>-6.993535438812537E-3</c:v>
                      </c:pt>
                      <c:pt idx="3">
                        <c:v>1.3191157970102507E-2</c:v>
                      </c:pt>
                      <c:pt idx="4">
                        <c:v>-1.3380527914120588E-2</c:v>
                      </c:pt>
                      <c:pt idx="5">
                        <c:v>-7.5906959126993412E-3</c:v>
                      </c:pt>
                      <c:pt idx="6">
                        <c:v>-7.0962815827404491E-3</c:v>
                      </c:pt>
                      <c:pt idx="7">
                        <c:v>-6.3659327449439029E-3</c:v>
                      </c:pt>
                      <c:pt idx="8">
                        <c:v>-2.5848748743920735E-3</c:v>
                      </c:pt>
                      <c:pt idx="9">
                        <c:v>-1.1317149338953003E-2</c:v>
                      </c:pt>
                      <c:pt idx="10">
                        <c:v>-7.6647113407941614E-3</c:v>
                      </c:pt>
                      <c:pt idx="11">
                        <c:v>-5.0854127367934154E-3</c:v>
                      </c:pt>
                      <c:pt idx="12">
                        <c:v>-7.2292605792910747E-3</c:v>
                      </c:pt>
                      <c:pt idx="13">
                        <c:v>-8.2201678828295321E-3</c:v>
                      </c:pt>
                      <c:pt idx="14">
                        <c:v>-6.9092544373663412E-3</c:v>
                      </c:pt>
                      <c:pt idx="15">
                        <c:v>-1.2075253742013237E-3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89B-41F8-A176-AEDA945BDBAD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Overview!$W$95</c15:sqref>
                        </c15:formulaRef>
                      </c:ext>
                    </c:extLst>
                    <c:strCache>
                      <c:ptCount val="1"/>
                      <c:pt idx="0">
                        <c:v>S8</c:v>
                      </c:pt>
                    </c:strCache>
                  </c:strRef>
                </c:tx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Overview!$O$96:$O$111</c15:sqref>
                        </c15:formulaRef>
                      </c:ext>
                    </c:extLst>
                    <c:strCache>
                      <c:ptCount val="16"/>
                      <c:pt idx="0">
                        <c:v>Northland</c:v>
                      </c:pt>
                      <c:pt idx="1">
                        <c:v>Auckland</c:v>
                      </c:pt>
                      <c:pt idx="2">
                        <c:v>Waikato</c:v>
                      </c:pt>
                      <c:pt idx="3">
                        <c:v>BayOfPlenty</c:v>
                      </c:pt>
                      <c:pt idx="4">
                        <c:v>Gisborne</c:v>
                      </c:pt>
                      <c:pt idx="5">
                        <c:v>HawkesBay</c:v>
                      </c:pt>
                      <c:pt idx="6">
                        <c:v>Taranaki</c:v>
                      </c:pt>
                      <c:pt idx="7">
                        <c:v>ManaWanganui</c:v>
                      </c:pt>
                      <c:pt idx="8">
                        <c:v>Wellington</c:v>
                      </c:pt>
                      <c:pt idx="9">
                        <c:v>Tasman</c:v>
                      </c:pt>
                      <c:pt idx="10">
                        <c:v>Nelson</c:v>
                      </c:pt>
                      <c:pt idx="11">
                        <c:v>Marlborough</c:v>
                      </c:pt>
                      <c:pt idx="12">
                        <c:v>Canterbury</c:v>
                      </c:pt>
                      <c:pt idx="13">
                        <c:v>WestCoast</c:v>
                      </c:pt>
                      <c:pt idx="14">
                        <c:v>Otago</c:v>
                      </c:pt>
                      <c:pt idx="15">
                        <c:v>Southland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Overview!$W$96:$W$111</c15:sqref>
                        </c15:formulaRef>
                      </c:ext>
                    </c:extLst>
                    <c:numCache>
                      <c:formatCode>0.00%</c:formatCode>
                      <c:ptCount val="16"/>
                      <c:pt idx="0">
                        <c:v>1.6133278754586478E-3</c:v>
                      </c:pt>
                      <c:pt idx="1">
                        <c:v>-8.1872579190089834E-4</c:v>
                      </c:pt>
                      <c:pt idx="2">
                        <c:v>-1.5884975852135108E-3</c:v>
                      </c:pt>
                      <c:pt idx="3">
                        <c:v>6.4989777838102558E-3</c:v>
                      </c:pt>
                      <c:pt idx="4">
                        <c:v>-2.7667837372986614E-3</c:v>
                      </c:pt>
                      <c:pt idx="5">
                        <c:v>-1.3946765630794555E-3</c:v>
                      </c:pt>
                      <c:pt idx="6">
                        <c:v>-3.4139771864539759E-3</c:v>
                      </c:pt>
                      <c:pt idx="7">
                        <c:v>-2.1068145091140966E-3</c:v>
                      </c:pt>
                      <c:pt idx="8">
                        <c:v>-3.9837541874077065E-4</c:v>
                      </c:pt>
                      <c:pt idx="9">
                        <c:v>-1.4596397846872167E-3</c:v>
                      </c:pt>
                      <c:pt idx="10">
                        <c:v>-1.5053731365090028E-3</c:v>
                      </c:pt>
                      <c:pt idx="11">
                        <c:v>2.8492037343497145E-4</c:v>
                      </c:pt>
                      <c:pt idx="12">
                        <c:v>-1.6011742038868348E-3</c:v>
                      </c:pt>
                      <c:pt idx="13">
                        <c:v>-3.7644513728037898E-3</c:v>
                      </c:pt>
                      <c:pt idx="14">
                        <c:v>-1.7333045820709936E-3</c:v>
                      </c:pt>
                      <c:pt idx="15">
                        <c:v>-1.3487669221268206E-4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89B-41F8-A176-AEDA945BDBAD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Overview!$Y$95</c15:sqref>
                        </c15:formulaRef>
                      </c:ext>
                    </c:extLst>
                    <c:strCache>
                      <c:ptCount val="1"/>
                      <c:pt idx="0">
                        <c:v>S10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Overview!$O$96:$O$111</c15:sqref>
                        </c15:formulaRef>
                      </c:ext>
                    </c:extLst>
                    <c:strCache>
                      <c:ptCount val="16"/>
                      <c:pt idx="0">
                        <c:v>Northland</c:v>
                      </c:pt>
                      <c:pt idx="1">
                        <c:v>Auckland</c:v>
                      </c:pt>
                      <c:pt idx="2">
                        <c:v>Waikato</c:v>
                      </c:pt>
                      <c:pt idx="3">
                        <c:v>BayOfPlenty</c:v>
                      </c:pt>
                      <c:pt idx="4">
                        <c:v>Gisborne</c:v>
                      </c:pt>
                      <c:pt idx="5">
                        <c:v>HawkesBay</c:v>
                      </c:pt>
                      <c:pt idx="6">
                        <c:v>Taranaki</c:v>
                      </c:pt>
                      <c:pt idx="7">
                        <c:v>ManaWanganui</c:v>
                      </c:pt>
                      <c:pt idx="8">
                        <c:v>Wellington</c:v>
                      </c:pt>
                      <c:pt idx="9">
                        <c:v>Tasman</c:v>
                      </c:pt>
                      <c:pt idx="10">
                        <c:v>Nelson</c:v>
                      </c:pt>
                      <c:pt idx="11">
                        <c:v>Marlborough</c:v>
                      </c:pt>
                      <c:pt idx="12">
                        <c:v>Canterbury</c:v>
                      </c:pt>
                      <c:pt idx="13">
                        <c:v>WestCoast</c:v>
                      </c:pt>
                      <c:pt idx="14">
                        <c:v>Otago</c:v>
                      </c:pt>
                      <c:pt idx="15">
                        <c:v>Southland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Overview!$Y$96:$Y$111</c15:sqref>
                        </c15:formulaRef>
                      </c:ext>
                    </c:extLst>
                    <c:numCache>
                      <c:formatCode>0.00%</c:formatCode>
                      <c:ptCount val="16"/>
                      <c:pt idx="0">
                        <c:v>-4.1036765644657525E-3</c:v>
                      </c:pt>
                      <c:pt idx="1">
                        <c:v>-4.5227220332781926E-3</c:v>
                      </c:pt>
                      <c:pt idx="2">
                        <c:v>-8.931880795986058E-3</c:v>
                      </c:pt>
                      <c:pt idx="3">
                        <c:v>1.1037185959238194E-2</c:v>
                      </c:pt>
                      <c:pt idx="4">
                        <c:v>-1.2327896891299872E-2</c:v>
                      </c:pt>
                      <c:pt idx="5">
                        <c:v>-7.8114526234728254E-3</c:v>
                      </c:pt>
                      <c:pt idx="6">
                        <c:v>-1.0029353739768321E-2</c:v>
                      </c:pt>
                      <c:pt idx="7">
                        <c:v>-9.2276858801711992E-3</c:v>
                      </c:pt>
                      <c:pt idx="8">
                        <c:v>-2.4315116896584943E-3</c:v>
                      </c:pt>
                      <c:pt idx="9">
                        <c:v>-9.6180609293883279E-3</c:v>
                      </c:pt>
                      <c:pt idx="10">
                        <c:v>-5.9729601252276332E-3</c:v>
                      </c:pt>
                      <c:pt idx="11">
                        <c:v>-4.0849929202224633E-3</c:v>
                      </c:pt>
                      <c:pt idx="12">
                        <c:v>-7.8026370890926788E-3</c:v>
                      </c:pt>
                      <c:pt idx="13">
                        <c:v>-1.2679404475846257E-2</c:v>
                      </c:pt>
                      <c:pt idx="14">
                        <c:v>-7.4465374525316541E-3</c:v>
                      </c:pt>
                      <c:pt idx="15">
                        <c:v>-6.8473858295995393E-3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89B-41F8-A176-AEDA945BDBAD}"/>
                  </c:ext>
                </c:extLst>
              </c15:ser>
            </c15:filteredBarSeries>
          </c:ext>
        </c:extLst>
      </c:barChart>
      <c:catAx>
        <c:axId val="35063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33936"/>
        <c:crosses val="autoZero"/>
        <c:auto val="1"/>
        <c:lblAlgn val="ctr"/>
        <c:lblOffset val="100"/>
        <c:noMultiLvlLbl val="0"/>
      </c:catAx>
      <c:valAx>
        <c:axId val="35063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06372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Change in sector output compared to ERP2</a:t>
            </a:r>
            <a:r>
              <a:rPr lang="en-NZ" baseline="0"/>
              <a:t> modelling</a:t>
            </a:r>
            <a:r>
              <a:rPr lang="en-NZ"/>
              <a:t> - 2040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tx>
            <c:v>14% target, EB3 not met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Overview!$AB$117:$AB$124</c:f>
              <c:strCache>
                <c:ptCount val="8"/>
                <c:pt idx="0">
                  <c:v>Agriculture</c:v>
                </c:pt>
                <c:pt idx="1">
                  <c:v>Construction</c:v>
                </c:pt>
                <c:pt idx="2">
                  <c:v>Electricity Generation</c:v>
                </c:pt>
                <c:pt idx="3">
                  <c:v>Forestry</c:v>
                </c:pt>
                <c:pt idx="4">
                  <c:v>Manufacturing</c:v>
                </c:pt>
                <c:pt idx="5">
                  <c:v>Mining</c:v>
                </c:pt>
                <c:pt idx="6">
                  <c:v>Services</c:v>
                </c:pt>
                <c:pt idx="7">
                  <c:v>Utilities</c:v>
                </c:pt>
              </c:strCache>
            </c:strRef>
          </c:cat>
          <c:val>
            <c:numRef>
              <c:f>Overview!$AE$117:$AE$124</c:f>
              <c:numCache>
                <c:formatCode>0.0%</c:formatCode>
                <c:ptCount val="8"/>
                <c:pt idx="0">
                  <c:v>6.8529669632277912E-3</c:v>
                </c:pt>
                <c:pt idx="1">
                  <c:v>4.4018495087394527E-4</c:v>
                </c:pt>
                <c:pt idx="2">
                  <c:v>1.0222769264437215E-2</c:v>
                </c:pt>
                <c:pt idx="3">
                  <c:v>-1.5358069178232903E-3</c:v>
                </c:pt>
                <c:pt idx="4">
                  <c:v>2.1344031430068355E-3</c:v>
                </c:pt>
                <c:pt idx="5">
                  <c:v>-8.6560480227463321E-3</c:v>
                </c:pt>
                <c:pt idx="6">
                  <c:v>2.7304079335621623E-4</c:v>
                </c:pt>
                <c:pt idx="7">
                  <c:v>8.1860289368731465E-3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038-4CED-A65C-BADD8E5C2332}"/>
            </c:ext>
          </c:extLst>
        </c:ser>
        <c:ser>
          <c:idx val="1"/>
          <c:order val="1"/>
          <c:tx>
            <c:v>14% target, EB3 met</c:v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Overview!$AB$117:$AB$124</c:f>
              <c:strCache>
                <c:ptCount val="8"/>
                <c:pt idx="0">
                  <c:v>Agriculture</c:v>
                </c:pt>
                <c:pt idx="1">
                  <c:v>Construction</c:v>
                </c:pt>
                <c:pt idx="2">
                  <c:v>Electricity Generation</c:v>
                </c:pt>
                <c:pt idx="3">
                  <c:v>Forestry</c:v>
                </c:pt>
                <c:pt idx="4">
                  <c:v>Manufacturing</c:v>
                </c:pt>
                <c:pt idx="5">
                  <c:v>Mining</c:v>
                </c:pt>
                <c:pt idx="6">
                  <c:v>Services</c:v>
                </c:pt>
                <c:pt idx="7">
                  <c:v>Utilities</c:v>
                </c:pt>
              </c:strCache>
            </c:strRef>
          </c:cat>
          <c:val>
            <c:numRef>
              <c:f>Overview!$AD$117:$AD$124</c:f>
              <c:numCache>
                <c:formatCode>0.0%</c:formatCode>
                <c:ptCount val="8"/>
                <c:pt idx="0">
                  <c:v>-8.275886681638811E-3</c:v>
                </c:pt>
                <c:pt idx="1">
                  <c:v>-5.9056335677110106E-3</c:v>
                </c:pt>
                <c:pt idx="2">
                  <c:v>4.6618507730536329E-2</c:v>
                </c:pt>
                <c:pt idx="3">
                  <c:v>-4.0020333640189421E-4</c:v>
                </c:pt>
                <c:pt idx="4">
                  <c:v>-8.5060473712221807E-3</c:v>
                </c:pt>
                <c:pt idx="5">
                  <c:v>-1.4342876701351592E-2</c:v>
                </c:pt>
                <c:pt idx="6">
                  <c:v>-2.5443124105068993E-3</c:v>
                </c:pt>
                <c:pt idx="7">
                  <c:v>3.1704131969522376E-2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8-4CED-A65C-BADD8E5C2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103174000"/>
        <c:axId val="2103190800"/>
        <c:extLst>
          <c:ext xmlns:c15="http://schemas.microsoft.com/office/drawing/2012/chart" uri="{02D57815-91ED-43cb-92C2-25804820EDAC}">
            <c15:filteredBarSeries>
              <c15:ser>
                <c:idx val="0"/>
                <c:order val="2"/>
                <c:tx>
                  <c:v>24% target, EB3 met</c:v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Overview!$AB$117:$AB$124</c15:sqref>
                        </c15:formulaRef>
                      </c:ext>
                    </c:extLst>
                    <c:strCache>
                      <c:ptCount val="8"/>
                      <c:pt idx="0">
                        <c:v>Agriculture</c:v>
                      </c:pt>
                      <c:pt idx="1">
                        <c:v>Construction</c:v>
                      </c:pt>
                      <c:pt idx="2">
                        <c:v>Electricity Generation</c:v>
                      </c:pt>
                      <c:pt idx="3">
                        <c:v>Forestry</c:v>
                      </c:pt>
                      <c:pt idx="4">
                        <c:v>Manufacturing</c:v>
                      </c:pt>
                      <c:pt idx="5">
                        <c:v>Mining</c:v>
                      </c:pt>
                      <c:pt idx="6">
                        <c:v>Services</c:v>
                      </c:pt>
                      <c:pt idx="7">
                        <c:v>Utilities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Overview!$AC$117:$AC$124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3.5720918624648768E-4</c:v>
                      </c:pt>
                      <c:pt idx="1">
                        <c:v>-2.6687472854697303E-3</c:v>
                      </c:pt>
                      <c:pt idx="2">
                        <c:v>2.7360973345020634E-2</c:v>
                      </c:pt>
                      <c:pt idx="3">
                        <c:v>-1.1961253911378922E-3</c:v>
                      </c:pt>
                      <c:pt idx="4">
                        <c:v>-3.138813442060906E-3</c:v>
                      </c:pt>
                      <c:pt idx="5">
                        <c:v>-1.1641688604959843E-2</c:v>
                      </c:pt>
                      <c:pt idx="6">
                        <c:v>-1.0802194883359206E-3</c:v>
                      </c:pt>
                      <c:pt idx="7">
                        <c:v>1.9241269764646018E-2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6038-4CED-A65C-BADD8E5C2332}"/>
                  </c:ext>
                </c:extLst>
              </c15:ser>
            </c15:filteredBarSeries>
          </c:ext>
        </c:extLst>
      </c:barChart>
      <c:catAx>
        <c:axId val="210317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3190800"/>
        <c:crosses val="autoZero"/>
        <c:auto val="1"/>
        <c:lblAlgn val="ctr"/>
        <c:lblOffset val="100"/>
        <c:noMultiLvlLbl val="0"/>
      </c:catAx>
      <c:valAx>
        <c:axId val="210319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Change in sector annual</a:t>
                </a:r>
                <a:r>
                  <a:rPr lang="en-NZ" baseline="0"/>
                  <a:t> output (%)</a:t>
                </a:r>
                <a:endParaRPr lang="en-NZ"/>
              </a:p>
            </c:rich>
          </c:tx>
          <c:layout>
            <c:manualLayout>
              <c:xMode val="edge"/>
              <c:yMode val="edge"/>
              <c:x val="2.6135568956556585E-2"/>
              <c:y val="0.1165740740740740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Z"/>
            </a:p>
          </c:txPr>
        </c:title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317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Change in regional GDP - 2050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14% methane target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Overview!$O$96:$O$111</c:f>
              <c:strCache>
                <c:ptCount val="16"/>
                <c:pt idx="0">
                  <c:v>Northland</c:v>
                </c:pt>
                <c:pt idx="1">
                  <c:v>Auckland</c:v>
                </c:pt>
                <c:pt idx="2">
                  <c:v>Waikato</c:v>
                </c:pt>
                <c:pt idx="3">
                  <c:v>BayOfPlenty</c:v>
                </c:pt>
                <c:pt idx="4">
                  <c:v>Gisborne</c:v>
                </c:pt>
                <c:pt idx="5">
                  <c:v>HawkesBay</c:v>
                </c:pt>
                <c:pt idx="6">
                  <c:v>Taranaki</c:v>
                </c:pt>
                <c:pt idx="7">
                  <c:v>ManaWanganui</c:v>
                </c:pt>
                <c:pt idx="8">
                  <c:v>Wellington</c:v>
                </c:pt>
                <c:pt idx="9">
                  <c:v>Tasman</c:v>
                </c:pt>
                <c:pt idx="10">
                  <c:v>Nelson</c:v>
                </c:pt>
                <c:pt idx="11">
                  <c:v>Marlborough</c:v>
                </c:pt>
                <c:pt idx="12">
                  <c:v>Canterbury</c:v>
                </c:pt>
                <c:pt idx="13">
                  <c:v>WestCoast</c:v>
                </c:pt>
                <c:pt idx="14">
                  <c:v>Otago</c:v>
                </c:pt>
                <c:pt idx="15">
                  <c:v>Southland</c:v>
                </c:pt>
              </c:strCache>
            </c:strRef>
          </c:cat>
          <c:val>
            <c:numRef>
              <c:f>Overview!$P$96:$P$111</c:f>
              <c:numCache>
                <c:formatCode>0.00%</c:formatCode>
                <c:ptCount val="16"/>
                <c:pt idx="0">
                  <c:v>5.837966711030651E-3</c:v>
                </c:pt>
                <c:pt idx="1">
                  <c:v>-1.0207248969941185E-3</c:v>
                </c:pt>
                <c:pt idx="2">
                  <c:v>2.3550293986200899E-3</c:v>
                </c:pt>
                <c:pt idx="3">
                  <c:v>1.1336472734122971E-2</c:v>
                </c:pt>
                <c:pt idx="4">
                  <c:v>-3.3919322606479341E-4</c:v>
                </c:pt>
                <c:pt idx="5">
                  <c:v>1.2061743595084273E-3</c:v>
                </c:pt>
                <c:pt idx="6">
                  <c:v>2.544931944244988E-3</c:v>
                </c:pt>
                <c:pt idx="7">
                  <c:v>2.9751294374324999E-3</c:v>
                </c:pt>
                <c:pt idx="8">
                  <c:v>1.0968510405928722E-3</c:v>
                </c:pt>
                <c:pt idx="9">
                  <c:v>-3.0400042739542332E-4</c:v>
                </c:pt>
                <c:pt idx="10">
                  <c:v>-1.7370151437406944E-3</c:v>
                </c:pt>
                <c:pt idx="11">
                  <c:v>1.3502311420285906E-3</c:v>
                </c:pt>
                <c:pt idx="12">
                  <c:v>9.5122364501754042E-4</c:v>
                </c:pt>
                <c:pt idx="13">
                  <c:v>2.276358128085354E-3</c:v>
                </c:pt>
                <c:pt idx="14">
                  <c:v>8.1213051921036339E-4</c:v>
                </c:pt>
                <c:pt idx="15">
                  <c:v>9.0702647059111019E-3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75-4EA1-A60F-88BCBAA05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05769072"/>
        <c:axId val="2005776752"/>
      </c:barChart>
      <c:catAx>
        <c:axId val="200576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5776752"/>
        <c:crosses val="autoZero"/>
        <c:auto val="1"/>
        <c:lblAlgn val="ctr"/>
        <c:lblOffset val="100"/>
        <c:noMultiLvlLbl val="0"/>
      </c:catAx>
      <c:valAx>
        <c:axId val="2005776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0576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Modelled ETS prices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ERP2 ETS price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Overview!$C$5:$AE$5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Overview!$C$6:$AE$6</c:f>
              <c:numCache>
                <c:formatCode>0.0</c:formatCode>
                <c:ptCount val="29"/>
                <c:pt idx="0">
                  <c:v>334392.84769999998</c:v>
                </c:pt>
                <c:pt idx="1">
                  <c:v>341451.39923746331</c:v>
                </c:pt>
                <c:pt idx="2">
                  <c:v>348458.658515135</c:v>
                </c:pt>
                <c:pt idx="3">
                  <c:v>355551.22780193033</c:v>
                </c:pt>
                <c:pt idx="4">
                  <c:v>362651.16250791989</c:v>
                </c:pt>
                <c:pt idx="5">
                  <c:v>369944.3513697646</c:v>
                </c:pt>
                <c:pt idx="6">
                  <c:v>377489.69092956255</c:v>
                </c:pt>
                <c:pt idx="7">
                  <c:v>385156.80388041976</c:v>
                </c:pt>
                <c:pt idx="8">
                  <c:v>392942.29698284151</c:v>
                </c:pt>
                <c:pt idx="9">
                  <c:v>400715.93155624194</c:v>
                </c:pt>
                <c:pt idx="10">
                  <c:v>408646.34055944608</c:v>
                </c:pt>
                <c:pt idx="11">
                  <c:v>416623.56820603623</c:v>
                </c:pt>
                <c:pt idx="12">
                  <c:v>424643.05304237228</c:v>
                </c:pt>
                <c:pt idx="13">
                  <c:v>432697.06924964837</c:v>
                </c:pt>
                <c:pt idx="14">
                  <c:v>440810.81053375051</c:v>
                </c:pt>
                <c:pt idx="15">
                  <c:v>448931.01147248445</c:v>
                </c:pt>
                <c:pt idx="16">
                  <c:v>457120.0322757776</c:v>
                </c:pt>
                <c:pt idx="17">
                  <c:v>465344.03487033391</c:v>
                </c:pt>
                <c:pt idx="18">
                  <c:v>473603.42003069969</c:v>
                </c:pt>
                <c:pt idx="19">
                  <c:v>481934.29440869554</c:v>
                </c:pt>
                <c:pt idx="20">
                  <c:v>490308.26073522901</c:v>
                </c:pt>
                <c:pt idx="21">
                  <c:v>498728.79365288501</c:v>
                </c:pt>
                <c:pt idx="22">
                  <c:v>507189.70883604873</c:v>
                </c:pt>
                <c:pt idx="23">
                  <c:v>515698.5229385253</c:v>
                </c:pt>
                <c:pt idx="24">
                  <c:v>524251.6475161963</c:v>
                </c:pt>
                <c:pt idx="25">
                  <c:v>532837.1354557008</c:v>
                </c:pt>
                <c:pt idx="26">
                  <c:v>541437.21833767067</c:v>
                </c:pt>
                <c:pt idx="27">
                  <c:v>550071.57102466573</c:v>
                </c:pt>
                <c:pt idx="28">
                  <c:v>558737.78322780924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7-4B1F-8211-0CC56C23A79B}"/>
            </c:ext>
          </c:extLst>
        </c:ser>
        <c:ser>
          <c:idx val="2"/>
          <c:order val="2"/>
          <c:tx>
            <c:strRef>
              <c:f>Overview!$C$5:$AE$5</c:f>
              <c:strCach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Overview!$C$5:$AE$5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Overview!$C$8:$AE$8</c:f>
              <c:numCache>
                <c:formatCode>0.0</c:formatCode>
                <c:ptCount val="29"/>
                <c:pt idx="0">
                  <c:v>334392.84769999998</c:v>
                </c:pt>
                <c:pt idx="1">
                  <c:v>341450.98404174414</c:v>
                </c:pt>
                <c:pt idx="2">
                  <c:v>348457.81444523868</c:v>
                </c:pt>
                <c:pt idx="3">
                  <c:v>355550.10740496049</c:v>
                </c:pt>
                <c:pt idx="4">
                  <c:v>362649.81570682325</c:v>
                </c:pt>
                <c:pt idx="5">
                  <c:v>369943.23829653527</c:v>
                </c:pt>
                <c:pt idx="6">
                  <c:v>377488.69639287825</c:v>
                </c:pt>
                <c:pt idx="7">
                  <c:v>385155.90963787172</c:v>
                </c:pt>
                <c:pt idx="8">
                  <c:v>392941.69453953026</c:v>
                </c:pt>
                <c:pt idx="9">
                  <c:v>400681.68628757691</c:v>
                </c:pt>
                <c:pt idx="10">
                  <c:v>408440.16830658528</c:v>
                </c:pt>
                <c:pt idx="11">
                  <c:v>416256.3215543789</c:v>
                </c:pt>
                <c:pt idx="12">
                  <c:v>424127.6330649844</c:v>
                </c:pt>
                <c:pt idx="13">
                  <c:v>432044.06352720881</c:v>
                </c:pt>
                <c:pt idx="14">
                  <c:v>440139.83152313076</c:v>
                </c:pt>
                <c:pt idx="15">
                  <c:v>448260.52802110411</c:v>
                </c:pt>
                <c:pt idx="16">
                  <c:v>456459.24127104797</c:v>
                </c:pt>
                <c:pt idx="17">
                  <c:v>464698.53468099248</c:v>
                </c:pt>
                <c:pt idx="18">
                  <c:v>472979.86040562211</c:v>
                </c:pt>
                <c:pt idx="19">
                  <c:v>481297.85696352139</c:v>
                </c:pt>
                <c:pt idx="20">
                  <c:v>489661.94790294685</c:v>
                </c:pt>
                <c:pt idx="21">
                  <c:v>498077.96023986803</c:v>
                </c:pt>
                <c:pt idx="22">
                  <c:v>506543.62186446297</c:v>
                </c:pt>
                <c:pt idx="23">
                  <c:v>515071.53437634773</c:v>
                </c:pt>
                <c:pt idx="24">
                  <c:v>523651.81820331968</c:v>
                </c:pt>
                <c:pt idx="25">
                  <c:v>532290.52366897976</c:v>
                </c:pt>
                <c:pt idx="26">
                  <c:v>540977.45812632726</c:v>
                </c:pt>
                <c:pt idx="27">
                  <c:v>549741.05042028474</c:v>
                </c:pt>
                <c:pt idx="28">
                  <c:v>558587.99581693427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26B7-4B1F-8211-0CC56C23A79B}"/>
            </c:ext>
          </c:extLst>
        </c:ser>
        <c:ser>
          <c:idx val="4"/>
          <c:order val="4"/>
          <c:tx>
            <c:strRef>
              <c:f>Overview!$C$5:$AE$5</c:f>
              <c:strCach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Overview!$C$5:$AE$5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Overview!$C$10:$AE$10</c:f>
              <c:numCache>
                <c:formatCode>0.0</c:formatCode>
                <c:ptCount val="29"/>
                <c:pt idx="0">
                  <c:v>334392.84769999998</c:v>
                </c:pt>
                <c:pt idx="1">
                  <c:v>341450.98404174414</c:v>
                </c:pt>
                <c:pt idx="2">
                  <c:v>348457.81444523868</c:v>
                </c:pt>
                <c:pt idx="3">
                  <c:v>355550.10740496049</c:v>
                </c:pt>
                <c:pt idx="4">
                  <c:v>362649.81570682325</c:v>
                </c:pt>
                <c:pt idx="5">
                  <c:v>369943.23829653527</c:v>
                </c:pt>
                <c:pt idx="6">
                  <c:v>377488.69639287825</c:v>
                </c:pt>
                <c:pt idx="7">
                  <c:v>385155.90963787172</c:v>
                </c:pt>
                <c:pt idx="8">
                  <c:v>392941.69453953026</c:v>
                </c:pt>
                <c:pt idx="9">
                  <c:v>400677.55071471661</c:v>
                </c:pt>
                <c:pt idx="10">
                  <c:v>408483.99877740024</c:v>
                </c:pt>
                <c:pt idx="11">
                  <c:v>416329.65119353961</c:v>
                </c:pt>
                <c:pt idx="12">
                  <c:v>424229.79756634525</c:v>
                </c:pt>
                <c:pt idx="13">
                  <c:v>432166.04786193627</c:v>
                </c:pt>
                <c:pt idx="14">
                  <c:v>440205.36157173087</c:v>
                </c:pt>
                <c:pt idx="15">
                  <c:v>448259.8175474765</c:v>
                </c:pt>
                <c:pt idx="16">
                  <c:v>456387.63375801384</c:v>
                </c:pt>
                <c:pt idx="17">
                  <c:v>464555.91625296982</c:v>
                </c:pt>
                <c:pt idx="18">
                  <c:v>472767.39644870302</c:v>
                </c:pt>
                <c:pt idx="19">
                  <c:v>481056.24840345391</c:v>
                </c:pt>
                <c:pt idx="20">
                  <c:v>489398.25502685772</c:v>
                </c:pt>
                <c:pt idx="21">
                  <c:v>497798.58292740607</c:v>
                </c:pt>
                <c:pt idx="22">
                  <c:v>506254.27414420154</c:v>
                </c:pt>
                <c:pt idx="23">
                  <c:v>514776.40596159932</c:v>
                </c:pt>
                <c:pt idx="24">
                  <c:v>523365.7641477841</c:v>
                </c:pt>
                <c:pt idx="25">
                  <c:v>532015.62108015642</c:v>
                </c:pt>
                <c:pt idx="26">
                  <c:v>540714.48653675755</c:v>
                </c:pt>
                <c:pt idx="27">
                  <c:v>549488.76433314534</c:v>
                </c:pt>
                <c:pt idx="28">
                  <c:v>558344.49368802574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6B7-4B1F-8211-0CC56C23A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9698080"/>
        <c:axId val="1669697120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Overview!$B$7</c15:sqref>
                        </c15:formulaRef>
                      </c:ext>
                    </c:extLst>
                    <c:strCache>
                      <c:ptCount val="1"/>
                      <c:pt idx="0">
                        <c:v>S1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Overview!$C$5:$AE$5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Overview!$C$7:$AE$7</c15:sqref>
                        </c15:formulaRef>
                      </c:ext>
                    </c:extLst>
                    <c:numCache>
                      <c:formatCode>0.0</c:formatCode>
                      <c:ptCount val="29"/>
                      <c:pt idx="0">
                        <c:v>334392.84769999998</c:v>
                      </c:pt>
                      <c:pt idx="1">
                        <c:v>341450.98404174414</c:v>
                      </c:pt>
                      <c:pt idx="2">
                        <c:v>348457.81444523868</c:v>
                      </c:pt>
                      <c:pt idx="3">
                        <c:v>355550.10740496049</c:v>
                      </c:pt>
                      <c:pt idx="4">
                        <c:v>362649.81570682325</c:v>
                      </c:pt>
                      <c:pt idx="5">
                        <c:v>369943.23829653527</c:v>
                      </c:pt>
                      <c:pt idx="6">
                        <c:v>377488.69639287825</c:v>
                      </c:pt>
                      <c:pt idx="7">
                        <c:v>385155.90963787172</c:v>
                      </c:pt>
                      <c:pt idx="8">
                        <c:v>392941.69453953026</c:v>
                      </c:pt>
                      <c:pt idx="9">
                        <c:v>400773.6707124458</c:v>
                      </c:pt>
                      <c:pt idx="10">
                        <c:v>408704.12906106393</c:v>
                      </c:pt>
                      <c:pt idx="11">
                        <c:v>416689.17581970512</c:v>
                      </c:pt>
                      <c:pt idx="12">
                        <c:v>424691.5028985276</c:v>
                      </c:pt>
                      <c:pt idx="13">
                        <c:v>432718.32889941183</c:v>
                      </c:pt>
                      <c:pt idx="14">
                        <c:v>440761.92403720954</c:v>
                      </c:pt>
                      <c:pt idx="15">
                        <c:v>448819.9251751483</c:v>
                      </c:pt>
                      <c:pt idx="16">
                        <c:v>456946.95240218507</c:v>
                      </c:pt>
                      <c:pt idx="17">
                        <c:v>465115.97913438408</c:v>
                      </c:pt>
                      <c:pt idx="18">
                        <c:v>473331.3736087365</c:v>
                      </c:pt>
                      <c:pt idx="19">
                        <c:v>481593.66626229975</c:v>
                      </c:pt>
                      <c:pt idx="20">
                        <c:v>489913.73033770156</c:v>
                      </c:pt>
                      <c:pt idx="21">
                        <c:v>498298.4856301347</c:v>
                      </c:pt>
                      <c:pt idx="22">
                        <c:v>506744.35411537281</c:v>
                      </c:pt>
                      <c:pt idx="23">
                        <c:v>515262.58976605441</c:v>
                      </c:pt>
                      <c:pt idx="24">
                        <c:v>523841.34517598851</c:v>
                      </c:pt>
                      <c:pt idx="25">
                        <c:v>532484.34100966842</c:v>
                      </c:pt>
                      <c:pt idx="26">
                        <c:v>541178.52742678265</c:v>
                      </c:pt>
                      <c:pt idx="27">
                        <c:v>549949.05829432013</c:v>
                      </c:pt>
                      <c:pt idx="28">
                        <c:v>558798.99473644339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26B7-4B1F-8211-0CC56C23A79B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Overview!$B$9</c15:sqref>
                        </c15:formulaRef>
                      </c:ext>
                    </c:extLst>
                    <c:strCache>
                      <c:ptCount val="1"/>
                      <c:pt idx="0">
                        <c:v>S3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Overview!$C$5:$AE$5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Overview!$C$9:$AE$9</c15:sqref>
                        </c15:formulaRef>
                      </c:ext>
                    </c:extLst>
                    <c:numCache>
                      <c:formatCode>0.0</c:formatCode>
                      <c:ptCount val="29"/>
                      <c:pt idx="0">
                        <c:v>334392.84769999998</c:v>
                      </c:pt>
                      <c:pt idx="1">
                        <c:v>341450.98404174414</c:v>
                      </c:pt>
                      <c:pt idx="2">
                        <c:v>348457.81444523868</c:v>
                      </c:pt>
                      <c:pt idx="3">
                        <c:v>355550.10740496049</c:v>
                      </c:pt>
                      <c:pt idx="4">
                        <c:v>362649.81570682325</c:v>
                      </c:pt>
                      <c:pt idx="5">
                        <c:v>369943.23829653527</c:v>
                      </c:pt>
                      <c:pt idx="6">
                        <c:v>377488.69639287825</c:v>
                      </c:pt>
                      <c:pt idx="7">
                        <c:v>385155.90963787172</c:v>
                      </c:pt>
                      <c:pt idx="8">
                        <c:v>392941.69453953026</c:v>
                      </c:pt>
                      <c:pt idx="9">
                        <c:v>400691.9007825185</c:v>
                      </c:pt>
                      <c:pt idx="10">
                        <c:v>408568.14391958376</c:v>
                      </c:pt>
                      <c:pt idx="11">
                        <c:v>416477.55921393423</c:v>
                      </c:pt>
                      <c:pt idx="12">
                        <c:v>424422.28545097657</c:v>
                      </c:pt>
                      <c:pt idx="13">
                        <c:v>432397.95171941235</c:v>
                      </c:pt>
                      <c:pt idx="14">
                        <c:v>440425.75048319052</c:v>
                      </c:pt>
                      <c:pt idx="15">
                        <c:v>448464.84660742548</c:v>
                      </c:pt>
                      <c:pt idx="16">
                        <c:v>456589.85504543729</c:v>
                      </c:pt>
                      <c:pt idx="17">
                        <c:v>464759.14160271722</c:v>
                      </c:pt>
                      <c:pt idx="18">
                        <c:v>472971.16728018352</c:v>
                      </c:pt>
                      <c:pt idx="19">
                        <c:v>481250.47952553869</c:v>
                      </c:pt>
                      <c:pt idx="20">
                        <c:v>489585.29718613002</c:v>
                      </c:pt>
                      <c:pt idx="21">
                        <c:v>497980.22627873637</c:v>
                      </c:pt>
                      <c:pt idx="22">
                        <c:v>506429.06153107644</c:v>
                      </c:pt>
                      <c:pt idx="23">
                        <c:v>514941.51407607767</c:v>
                      </c:pt>
                      <c:pt idx="24">
                        <c:v>523509.63820616604</c:v>
                      </c:pt>
                      <c:pt idx="25">
                        <c:v>532131.81641332177</c:v>
                      </c:pt>
                      <c:pt idx="26">
                        <c:v>540793.98785783327</c:v>
                      </c:pt>
                      <c:pt idx="27">
                        <c:v>549520.39967249974</c:v>
                      </c:pt>
                      <c:pt idx="28">
                        <c:v>558313.55317496415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26B7-4B1F-8211-0CC56C23A79B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Overview!$B$11</c15:sqref>
                        </c15:formulaRef>
                      </c:ext>
                    </c:extLst>
                    <c:strCache>
                      <c:ptCount val="1"/>
                      <c:pt idx="0">
                        <c:v>S5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Overview!$C$5:$AE$5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Overview!$C$11:$AE$11</c15:sqref>
                        </c15:formulaRef>
                      </c:ext>
                    </c:extLst>
                    <c:numCache>
                      <c:formatCode>0.0</c:formatCode>
                      <c:ptCount val="29"/>
                      <c:pt idx="0">
                        <c:v>334392.84769999998</c:v>
                      </c:pt>
                      <c:pt idx="1">
                        <c:v>341303.12398335704</c:v>
                      </c:pt>
                      <c:pt idx="2">
                        <c:v>348346.00472347456</c:v>
                      </c:pt>
                      <c:pt idx="3">
                        <c:v>355421.61457508348</c:v>
                      </c:pt>
                      <c:pt idx="4">
                        <c:v>362454.16524508735</c:v>
                      </c:pt>
                      <c:pt idx="5">
                        <c:v>369616.83290662814</c:v>
                      </c:pt>
                      <c:pt idx="6">
                        <c:v>376982.78410661523</c:v>
                      </c:pt>
                      <c:pt idx="7">
                        <c:v>384416.79476740205</c:v>
                      </c:pt>
                      <c:pt idx="8">
                        <c:v>391942.63342980808</c:v>
                      </c:pt>
                      <c:pt idx="9">
                        <c:v>399404.20271426463</c:v>
                      </c:pt>
                      <c:pt idx="10">
                        <c:v>406911.69088879315</c:v>
                      </c:pt>
                      <c:pt idx="11">
                        <c:v>414446.44143012789</c:v>
                      </c:pt>
                      <c:pt idx="12">
                        <c:v>422067.29827669123</c:v>
                      </c:pt>
                      <c:pt idx="13">
                        <c:v>429725.29967294511</c:v>
                      </c:pt>
                      <c:pt idx="14">
                        <c:v>437521.36689980398</c:v>
                      </c:pt>
                      <c:pt idx="15">
                        <c:v>445516.48123016243</c:v>
                      </c:pt>
                      <c:pt idx="16">
                        <c:v>453455.30573373038</c:v>
                      </c:pt>
                      <c:pt idx="17">
                        <c:v>461442.61724366789</c:v>
                      </c:pt>
                      <c:pt idx="18">
                        <c:v>469490.67586675589</c:v>
                      </c:pt>
                      <c:pt idx="19">
                        <c:v>477625.84561712621</c:v>
                      </c:pt>
                      <c:pt idx="20">
                        <c:v>485835.50925787998</c:v>
                      </c:pt>
                      <c:pt idx="21">
                        <c:v>494116.27747217868</c:v>
                      </c:pt>
                      <c:pt idx="22">
                        <c:v>502456.5652839269</c:v>
                      </c:pt>
                      <c:pt idx="23">
                        <c:v>510874.74231587694</c:v>
                      </c:pt>
                      <c:pt idx="24">
                        <c:v>519350.95638143073</c:v>
                      </c:pt>
                      <c:pt idx="25">
                        <c:v>527885.43280547915</c:v>
                      </c:pt>
                      <c:pt idx="26">
                        <c:v>536461.25558752182</c:v>
                      </c:pt>
                      <c:pt idx="27">
                        <c:v>545119.31017196691</c:v>
                      </c:pt>
                      <c:pt idx="28">
                        <c:v>553860.97161367489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6B7-4B1F-8211-0CC56C23A79B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Overview!$B$12</c15:sqref>
                        </c15:formulaRef>
                      </c:ext>
                    </c:extLst>
                    <c:strCache>
                      <c:ptCount val="1"/>
                      <c:pt idx="0">
                        <c:v>S6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Overview!$C$5:$AE$5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Overview!$C$12:$AE$12</c15:sqref>
                        </c15:formulaRef>
                      </c:ext>
                    </c:extLst>
                    <c:numCache>
                      <c:formatCode>0.0</c:formatCode>
                      <c:ptCount val="29"/>
                      <c:pt idx="0">
                        <c:v>334392.84769999998</c:v>
                      </c:pt>
                      <c:pt idx="1">
                        <c:v>341450.98404174414</c:v>
                      </c:pt>
                      <c:pt idx="2">
                        <c:v>348457.81444523868</c:v>
                      </c:pt>
                      <c:pt idx="3">
                        <c:v>355550.10740496049</c:v>
                      </c:pt>
                      <c:pt idx="4">
                        <c:v>362649.81570682325</c:v>
                      </c:pt>
                      <c:pt idx="5">
                        <c:v>369943.23829653527</c:v>
                      </c:pt>
                      <c:pt idx="6">
                        <c:v>377488.69639287825</c:v>
                      </c:pt>
                      <c:pt idx="7">
                        <c:v>385155.90963787172</c:v>
                      </c:pt>
                      <c:pt idx="8">
                        <c:v>392941.69453953026</c:v>
                      </c:pt>
                      <c:pt idx="9">
                        <c:v>400681.68628757691</c:v>
                      </c:pt>
                      <c:pt idx="10">
                        <c:v>408440.16830658528</c:v>
                      </c:pt>
                      <c:pt idx="11">
                        <c:v>416256.3215543789</c:v>
                      </c:pt>
                      <c:pt idx="12">
                        <c:v>424127.6330649844</c:v>
                      </c:pt>
                      <c:pt idx="13">
                        <c:v>432044.06352720881</c:v>
                      </c:pt>
                      <c:pt idx="14">
                        <c:v>440058.84738356003</c:v>
                      </c:pt>
                      <c:pt idx="15">
                        <c:v>448104.04214629484</c:v>
                      </c:pt>
                      <c:pt idx="16">
                        <c:v>456234.90832053649</c:v>
                      </c:pt>
                      <c:pt idx="17">
                        <c:v>464413.04693367449</c:v>
                      </c:pt>
                      <c:pt idx="18">
                        <c:v>472638.78441124019</c:v>
                      </c:pt>
                      <c:pt idx="19">
                        <c:v>480906.91983155964</c:v>
                      </c:pt>
                      <c:pt idx="20">
                        <c:v>489223.0160888005</c:v>
                      </c:pt>
                      <c:pt idx="21">
                        <c:v>497588.36337868631</c:v>
                      </c:pt>
                      <c:pt idx="22">
                        <c:v>505995.48582294962</c:v>
                      </c:pt>
                      <c:pt idx="23">
                        <c:v>514450.27088665351</c:v>
                      </c:pt>
                      <c:pt idx="24">
                        <c:v>522936.34911638836</c:v>
                      </c:pt>
                      <c:pt idx="25">
                        <c:v>531449.72343065077</c:v>
                      </c:pt>
                      <c:pt idx="26">
                        <c:v>539969.51061506208</c:v>
                      </c:pt>
                      <c:pt idx="27">
                        <c:v>548511.55150704156</c:v>
                      </c:pt>
                      <c:pt idx="28">
                        <c:v>557066.88145640295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26B7-4B1F-8211-0CC56C23A79B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Overview!$B$13</c15:sqref>
                        </c15:formulaRef>
                      </c:ext>
                    </c:extLst>
                    <c:strCache>
                      <c:ptCount val="1"/>
                      <c:pt idx="0">
                        <c:v>S7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Overview!$C$5:$AE$5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Overview!$C$13:$AE$13</c15:sqref>
                        </c15:formulaRef>
                      </c:ext>
                    </c:extLst>
                    <c:numCache>
                      <c:formatCode>0.0</c:formatCode>
                      <c:ptCount val="29"/>
                      <c:pt idx="0">
                        <c:v>334392.84769999998</c:v>
                      </c:pt>
                      <c:pt idx="1">
                        <c:v>341450.98404174414</c:v>
                      </c:pt>
                      <c:pt idx="2">
                        <c:v>348457.81444523868</c:v>
                      </c:pt>
                      <c:pt idx="3">
                        <c:v>355550.10740496049</c:v>
                      </c:pt>
                      <c:pt idx="4">
                        <c:v>362649.81570682325</c:v>
                      </c:pt>
                      <c:pt idx="5">
                        <c:v>369943.23829653527</c:v>
                      </c:pt>
                      <c:pt idx="6">
                        <c:v>377488.69639287825</c:v>
                      </c:pt>
                      <c:pt idx="7">
                        <c:v>385155.90963787172</c:v>
                      </c:pt>
                      <c:pt idx="8">
                        <c:v>392941.69453953026</c:v>
                      </c:pt>
                      <c:pt idx="9">
                        <c:v>400675.5335782005</c:v>
                      </c:pt>
                      <c:pt idx="10">
                        <c:v>408476.0838393427</c:v>
                      </c:pt>
                      <c:pt idx="11">
                        <c:v>416312.24469451484</c:v>
                      </c:pt>
                      <c:pt idx="12">
                        <c:v>424200.54754799872</c:v>
                      </c:pt>
                      <c:pt idx="13">
                        <c:v>432122.34584289038</c:v>
                      </c:pt>
                      <c:pt idx="14">
                        <c:v>440107.66053703293</c:v>
                      </c:pt>
                      <c:pt idx="15">
                        <c:v>448107.41248130827</c:v>
                      </c:pt>
                      <c:pt idx="16">
                        <c:v>456185.10159543366</c:v>
                      </c:pt>
                      <c:pt idx="17">
                        <c:v>464306.42452557944</c:v>
                      </c:pt>
                      <c:pt idx="18">
                        <c:v>472474.95939032559</c:v>
                      </c:pt>
                      <c:pt idx="19">
                        <c:v>480721.26210900699</c:v>
                      </c:pt>
                      <c:pt idx="20">
                        <c:v>489019.68109841237</c:v>
                      </c:pt>
                      <c:pt idx="21">
                        <c:v>497372.0664882359</c:v>
                      </c:pt>
                      <c:pt idx="22">
                        <c:v>505770.65494624845</c:v>
                      </c:pt>
                      <c:pt idx="23">
                        <c:v>514220.16705992701</c:v>
                      </c:pt>
                      <c:pt idx="24">
                        <c:v>522712.65041839489</c:v>
                      </c:pt>
                      <c:pt idx="25">
                        <c:v>531232.85464054672</c:v>
                      </c:pt>
                      <c:pt idx="26">
                        <c:v>539757.5794191421</c:v>
                      </c:pt>
                      <c:pt idx="27">
                        <c:v>548299.09020818013</c:v>
                      </c:pt>
                      <c:pt idx="28">
                        <c:v>556844.70622402895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26B7-4B1F-8211-0CC56C23A79B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Overview!$B$14</c15:sqref>
                        </c15:formulaRef>
                      </c:ext>
                    </c:extLst>
                    <c:strCache>
                      <c:ptCount val="1"/>
                      <c:pt idx="0">
                        <c:v>S8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Overview!$C$5:$AE$5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Overview!$C$14:$AE$14</c15:sqref>
                        </c15:formulaRef>
                      </c:ext>
                    </c:extLst>
                    <c:numCache>
                      <c:formatCode>0.0</c:formatCode>
                      <c:ptCount val="29"/>
                      <c:pt idx="0">
                        <c:v>334392.84769999998</c:v>
                      </c:pt>
                      <c:pt idx="1">
                        <c:v>341450.98404174414</c:v>
                      </c:pt>
                      <c:pt idx="2">
                        <c:v>348457.81444523868</c:v>
                      </c:pt>
                      <c:pt idx="3">
                        <c:v>355550.10740496049</c:v>
                      </c:pt>
                      <c:pt idx="4">
                        <c:v>362649.81570682325</c:v>
                      </c:pt>
                      <c:pt idx="5">
                        <c:v>369943.23829653527</c:v>
                      </c:pt>
                      <c:pt idx="6">
                        <c:v>377488.69639287825</c:v>
                      </c:pt>
                      <c:pt idx="7">
                        <c:v>385155.90963787172</c:v>
                      </c:pt>
                      <c:pt idx="8">
                        <c:v>392941.69453953026</c:v>
                      </c:pt>
                      <c:pt idx="9">
                        <c:v>400715.5502714623</c:v>
                      </c:pt>
                      <c:pt idx="10">
                        <c:v>408646.25940833153</c:v>
                      </c:pt>
                      <c:pt idx="11">
                        <c:v>416623.92582740739</c:v>
                      </c:pt>
                      <c:pt idx="12">
                        <c:v>424643.46188979398</c:v>
                      </c:pt>
                      <c:pt idx="13">
                        <c:v>432697.54109154805</c:v>
                      </c:pt>
                      <c:pt idx="14">
                        <c:v>440719.30394780834</c:v>
                      </c:pt>
                      <c:pt idx="15">
                        <c:v>448745.69454325351</c:v>
                      </c:pt>
                      <c:pt idx="16">
                        <c:v>456832.31047809648</c:v>
                      </c:pt>
                      <c:pt idx="17">
                        <c:v>464953.2485828519</c:v>
                      </c:pt>
                      <c:pt idx="18">
                        <c:v>473113.63569677074</c:v>
                      </c:pt>
                      <c:pt idx="19">
                        <c:v>481312.77332225943</c:v>
                      </c:pt>
                      <c:pt idx="20">
                        <c:v>489562.6006551421</c:v>
                      </c:pt>
                      <c:pt idx="21">
                        <c:v>497869.70119578484</c:v>
                      </c:pt>
                      <c:pt idx="22">
                        <c:v>506231.47409681731</c:v>
                      </c:pt>
                      <c:pt idx="23">
                        <c:v>514659.3547988619</c:v>
                      </c:pt>
                      <c:pt idx="24">
                        <c:v>523140.96282234963</c:v>
                      </c:pt>
                      <c:pt idx="25">
                        <c:v>531679.47993999103</c:v>
                      </c:pt>
                      <c:pt idx="26">
                        <c:v>540261.54327057453</c:v>
                      </c:pt>
                      <c:pt idx="27">
                        <c:v>548911.8463613413</c:v>
                      </c:pt>
                      <c:pt idx="28">
                        <c:v>557632.47847604018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26B7-4B1F-8211-0CC56C23A79B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Overview!$B$15</c15:sqref>
                        </c15:formulaRef>
                      </c:ext>
                    </c:extLst>
                    <c:strCache>
                      <c:ptCount val="1"/>
                      <c:pt idx="0">
                        <c:v>S9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Overview!$C$5:$AE$5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Overview!$C$15:$AE$15</c15:sqref>
                        </c15:formulaRef>
                      </c:ext>
                    </c:extLst>
                    <c:numCache>
                      <c:formatCode>0.0</c:formatCode>
                      <c:ptCount val="29"/>
                      <c:pt idx="0">
                        <c:v>334392.84769999998</c:v>
                      </c:pt>
                      <c:pt idx="1">
                        <c:v>341450.98404174414</c:v>
                      </c:pt>
                      <c:pt idx="2">
                        <c:v>348457.81444523868</c:v>
                      </c:pt>
                      <c:pt idx="3">
                        <c:v>355550.10740496049</c:v>
                      </c:pt>
                      <c:pt idx="4">
                        <c:v>362649.81570682325</c:v>
                      </c:pt>
                      <c:pt idx="5">
                        <c:v>369943.23829653527</c:v>
                      </c:pt>
                      <c:pt idx="6">
                        <c:v>377488.69639287825</c:v>
                      </c:pt>
                      <c:pt idx="7">
                        <c:v>385155.90963787172</c:v>
                      </c:pt>
                      <c:pt idx="8">
                        <c:v>392941.69453953026</c:v>
                      </c:pt>
                      <c:pt idx="9">
                        <c:v>400507.0840046659</c:v>
                      </c:pt>
                      <c:pt idx="10">
                        <c:v>408080.64676651772</c:v>
                      </c:pt>
                      <c:pt idx="11">
                        <c:v>415647.44901804189</c:v>
                      </c:pt>
                      <c:pt idx="12">
                        <c:v>423237.50942864752</c:v>
                      </c:pt>
                      <c:pt idx="13">
                        <c:v>430830.3522634356</c:v>
                      </c:pt>
                      <c:pt idx="14">
                        <c:v>438447.61025925283</c:v>
                      </c:pt>
                      <c:pt idx="15">
                        <c:v>446068.7783138071</c:v>
                      </c:pt>
                      <c:pt idx="16">
                        <c:v>453758.03129284084</c:v>
                      </c:pt>
                      <c:pt idx="17">
                        <c:v>461487.34461053694</c:v>
                      </c:pt>
                      <c:pt idx="18">
                        <c:v>469270.57510106219</c:v>
                      </c:pt>
                      <c:pt idx="19">
                        <c:v>477116.37513033801</c:v>
                      </c:pt>
                      <c:pt idx="20">
                        <c:v>485051.57605771715</c:v>
                      </c:pt>
                      <c:pt idx="21">
                        <c:v>493110.67146719596</c:v>
                      </c:pt>
                      <c:pt idx="22">
                        <c:v>501338.05143364542</c:v>
                      </c:pt>
                      <c:pt idx="23">
                        <c:v>509814.52703523095</c:v>
                      </c:pt>
                      <c:pt idx="24">
                        <c:v>518590.80840511993</c:v>
                      </c:pt>
                      <c:pt idx="25">
                        <c:v>527593.75667032739</c:v>
                      </c:pt>
                      <c:pt idx="26">
                        <c:v>536186.66738717933</c:v>
                      </c:pt>
                      <c:pt idx="27">
                        <c:v>541245.47764049366</c:v>
                      </c:pt>
                      <c:pt idx="28">
                        <c:v>546270.32862847229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26B7-4B1F-8211-0CC56C23A79B}"/>
                  </c:ext>
                </c:extLst>
              </c15:ser>
            </c15:filteredLineSeries>
            <c15:filteredLine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Overview!$B$16</c15:sqref>
                        </c15:formulaRef>
                      </c:ext>
                    </c:extLst>
                    <c:strCache>
                      <c:ptCount val="1"/>
                      <c:pt idx="0">
                        <c:v>S10</c:v>
                      </c:pt>
                    </c:strCache>
                  </c:strRef>
                </c:tx>
                <c:spPr>
                  <a:ln w="28575" cap="rnd">
                    <a:solidFill>
                      <a:schemeClr val="accent5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Overview!$C$5:$AE$5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Overview!$C$16:$AE$16</c15:sqref>
                        </c15:formulaRef>
                      </c:ext>
                    </c:extLst>
                    <c:numCache>
                      <c:formatCode>0.0</c:formatCode>
                      <c:ptCount val="29"/>
                      <c:pt idx="0">
                        <c:v>334392.84769999998</c:v>
                      </c:pt>
                      <c:pt idx="1">
                        <c:v>341664.94673332718</c:v>
                      </c:pt>
                      <c:pt idx="2">
                        <c:v>348617.84956813941</c:v>
                      </c:pt>
                      <c:pt idx="3">
                        <c:v>355678.72013835871</c:v>
                      </c:pt>
                      <c:pt idx="4">
                        <c:v>362633.11357287818</c:v>
                      </c:pt>
                      <c:pt idx="5">
                        <c:v>369458.9627032135</c:v>
                      </c:pt>
                      <c:pt idx="6">
                        <c:v>376953.30528408079</c:v>
                      </c:pt>
                      <c:pt idx="7">
                        <c:v>384556.34638449823</c:v>
                      </c:pt>
                      <c:pt idx="8">
                        <c:v>392194.05710860121</c:v>
                      </c:pt>
                      <c:pt idx="9">
                        <c:v>399812.84956241783</c:v>
                      </c:pt>
                      <c:pt idx="10">
                        <c:v>407604.39226580545</c:v>
                      </c:pt>
                      <c:pt idx="11">
                        <c:v>415503.3329328305</c:v>
                      </c:pt>
                      <c:pt idx="12">
                        <c:v>423457.62176856829</c:v>
                      </c:pt>
                      <c:pt idx="13">
                        <c:v>431454.00004106772</c:v>
                      </c:pt>
                      <c:pt idx="14">
                        <c:v>439530.23839970771</c:v>
                      </c:pt>
                      <c:pt idx="15">
                        <c:v>447637.17556055682</c:v>
                      </c:pt>
                      <c:pt idx="16">
                        <c:v>455815.82863167237</c:v>
                      </c:pt>
                      <c:pt idx="17">
                        <c:v>464037.86656016752</c:v>
                      </c:pt>
                      <c:pt idx="18">
                        <c:v>472302.25520216848</c:v>
                      </c:pt>
                      <c:pt idx="19">
                        <c:v>480612.74099596019</c:v>
                      </c:pt>
                      <c:pt idx="20">
                        <c:v>488967.00523236196</c:v>
                      </c:pt>
                      <c:pt idx="21">
                        <c:v>497371.30254295259</c:v>
                      </c:pt>
                      <c:pt idx="22">
                        <c:v>505820.78619703185</c:v>
                      </c:pt>
                      <c:pt idx="23">
                        <c:v>514325.69871348329</c:v>
                      </c:pt>
                      <c:pt idx="24">
                        <c:v>522880.14227039029</c:v>
                      </c:pt>
                      <c:pt idx="25">
                        <c:v>531475.09003156587</c:v>
                      </c:pt>
                      <c:pt idx="26">
                        <c:v>540089.24373771565</c:v>
                      </c:pt>
                      <c:pt idx="27">
                        <c:v>548750.5627692322</c:v>
                      </c:pt>
                      <c:pt idx="28">
                        <c:v>557452.95938396547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26B7-4B1F-8211-0CC56C23A79B}"/>
                  </c:ext>
                </c:extLst>
              </c15:ser>
            </c15:filteredLineSeries>
          </c:ext>
        </c:extLst>
      </c:lineChart>
      <c:catAx>
        <c:axId val="16696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9697120"/>
        <c:crosses val="autoZero"/>
        <c:auto val="1"/>
        <c:lblAlgn val="ctr"/>
        <c:lblOffset val="100"/>
        <c:noMultiLvlLbl val="0"/>
      </c:catAx>
      <c:valAx>
        <c:axId val="166969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/>
                  <a:t>Real ETS price ($)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9698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Deviation in real</a:t>
            </a:r>
            <a:r>
              <a:rPr lang="en-NZ" baseline="0"/>
              <a:t> GDP (compared to the status quo)</a:t>
            </a:r>
            <a:endParaRPr lang="en-N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'Graphs for advice'!$C$16:$AE$16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'Graphs for advice'!$C$18:$AE$18</c:f>
              <c:numCache>
                <c:formatCode>0.0%</c:formatCode>
                <c:ptCount val="29"/>
                <c:pt idx="0">
                  <c:v>0</c:v>
                </c:pt>
                <c:pt idx="1">
                  <c:v>-1.215973107981938E-6</c:v>
                </c:pt>
                <c:pt idx="2">
                  <c:v>-2.4222956603869861E-6</c:v>
                </c:pt>
                <c:pt idx="3">
                  <c:v>-3.1511548329588024E-6</c:v>
                </c:pt>
                <c:pt idx="4">
                  <c:v>-3.7137647300733434E-6</c:v>
                </c:pt>
                <c:pt idx="5">
                  <c:v>-3.0087585475291334E-6</c:v>
                </c:pt>
                <c:pt idx="6">
                  <c:v>-2.6346062109716684E-6</c:v>
                </c:pt>
                <c:pt idx="7">
                  <c:v>-2.3217623030813428E-6</c:v>
                </c:pt>
                <c:pt idx="8">
                  <c:v>-1.5331597434942168E-6</c:v>
                </c:pt>
                <c:pt idx="9">
                  <c:v>1.4408999407544698E-4</c:v>
                </c:pt>
                <c:pt idx="10">
                  <c:v>1.4141446008975045E-4</c:v>
                </c:pt>
                <c:pt idx="11">
                  <c:v>1.5747456139214577E-4</c:v>
                </c:pt>
                <c:pt idx="12">
                  <c:v>1.1409548751162291E-4</c:v>
                </c:pt>
                <c:pt idx="13">
                  <c:v>4.9132872104618031E-5</c:v>
                </c:pt>
                <c:pt idx="14">
                  <c:v>-1.1090131043234308E-4</c:v>
                </c:pt>
                <c:pt idx="15">
                  <c:v>-2.474462545409839E-4</c:v>
                </c:pt>
                <c:pt idx="16">
                  <c:v>-3.786311283074939E-4</c:v>
                </c:pt>
                <c:pt idx="17">
                  <c:v>-4.9007985245452801E-4</c:v>
                </c:pt>
                <c:pt idx="18">
                  <c:v>-5.7441819559822527E-4</c:v>
                </c:pt>
                <c:pt idx="19">
                  <c:v>-7.0679374833404474E-4</c:v>
                </c:pt>
                <c:pt idx="20">
                  <c:v>-8.0465786347516666E-4</c:v>
                </c:pt>
                <c:pt idx="21">
                  <c:v>-8.6280966374252532E-4</c:v>
                </c:pt>
                <c:pt idx="22">
                  <c:v>-8.7808311745518619E-4</c:v>
                </c:pt>
                <c:pt idx="23">
                  <c:v>-8.4532561774075532E-4</c:v>
                </c:pt>
                <c:pt idx="24">
                  <c:v>-7.8264387370396982E-4</c:v>
                </c:pt>
                <c:pt idx="25">
                  <c:v>-6.6210559016433024E-4</c:v>
                </c:pt>
                <c:pt idx="26">
                  <c:v>-4.7778560861067021E-4</c:v>
                </c:pt>
                <c:pt idx="27">
                  <c:v>-2.227214362620078E-4</c:v>
                </c:pt>
                <c:pt idx="28">
                  <c:v>1.095531937729266E-4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Option 2</c:v>
                </c15:tx>
              </c15:filteredSeriesTitle>
            </c:ext>
            <c:ext xmlns:c16="http://schemas.microsoft.com/office/drawing/2014/chart" uri="{C3380CC4-5D6E-409C-BE32-E72D297353CC}">
              <c16:uniqueId val="{00000000-4822-4A44-A403-A46FD7F0A806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'Graphs for advice'!$C$16:$AE$16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'Graphs for advice'!$C$19:$AE$19</c:f>
              <c:numCache>
                <c:formatCode>0.0%</c:formatCode>
                <c:ptCount val="2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Option 3</c:v>
                </c15:tx>
              </c15:filteredSeriesTitle>
            </c:ext>
            <c:ext xmlns:c16="http://schemas.microsoft.com/office/drawing/2014/chart" uri="{C3380CC4-5D6E-409C-BE32-E72D297353CC}">
              <c16:uniqueId val="{00000001-4822-4A44-A403-A46FD7F0A806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'Graphs for advice'!$C$16:$AE$16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'Graphs for advice'!$C$20:$AE$20</c:f>
              <c:numCache>
                <c:formatCode>0.0%</c:formatCode>
                <c:ptCount val="29"/>
                <c:pt idx="0">
                  <c:v>0</c:v>
                </c:pt>
                <c:pt idx="1">
                  <c:v>-1.215973107981938E-6</c:v>
                </c:pt>
                <c:pt idx="2">
                  <c:v>-2.4222956603869861E-6</c:v>
                </c:pt>
                <c:pt idx="3">
                  <c:v>-3.1511548329588024E-6</c:v>
                </c:pt>
                <c:pt idx="4">
                  <c:v>-3.7137647300733434E-6</c:v>
                </c:pt>
                <c:pt idx="5">
                  <c:v>-3.0087585475291334E-6</c:v>
                </c:pt>
                <c:pt idx="6">
                  <c:v>-2.6346062109716684E-6</c:v>
                </c:pt>
                <c:pt idx="7">
                  <c:v>-2.3217623030813428E-6</c:v>
                </c:pt>
                <c:pt idx="8">
                  <c:v>-1.5331597434942168E-6</c:v>
                </c:pt>
                <c:pt idx="9">
                  <c:v>-1.0081450439103357E-4</c:v>
                </c:pt>
                <c:pt idx="10">
                  <c:v>-4.1663586139117914E-4</c:v>
                </c:pt>
                <c:pt idx="11">
                  <c:v>-7.4725372081552166E-4</c:v>
                </c:pt>
                <c:pt idx="12">
                  <c:v>-1.0420646027368141E-3</c:v>
                </c:pt>
                <c:pt idx="13">
                  <c:v>-1.328235034627423E-3</c:v>
                </c:pt>
                <c:pt idx="14">
                  <c:v>-1.595128748921093E-3</c:v>
                </c:pt>
                <c:pt idx="15">
                  <c:v>-1.8345780757599295E-3</c:v>
                </c:pt>
                <c:pt idx="16">
                  <c:v>-2.0452629819992518E-3</c:v>
                </c:pt>
                <c:pt idx="17">
                  <c:v>-2.2297703784762701E-3</c:v>
                </c:pt>
                <c:pt idx="18">
                  <c:v>-2.3827121862864953E-3</c:v>
                </c:pt>
                <c:pt idx="19">
                  <c:v>-2.5170076372690309E-3</c:v>
                </c:pt>
                <c:pt idx="20">
                  <c:v>-2.6281010131959937E-3</c:v>
                </c:pt>
                <c:pt idx="21">
                  <c:v>-2.7203706341315526E-3</c:v>
                </c:pt>
                <c:pt idx="22">
                  <c:v>-2.7978759526822161E-3</c:v>
                </c:pt>
                <c:pt idx="23">
                  <c:v>-2.8667056678278735E-3</c:v>
                </c:pt>
                <c:pt idx="24">
                  <c:v>-2.9356075562048112E-3</c:v>
                </c:pt>
                <c:pt idx="25">
                  <c:v>-3.0108277152680607E-3</c:v>
                </c:pt>
                <c:pt idx="26">
                  <c:v>-3.1021859259794393E-3</c:v>
                </c:pt>
                <c:pt idx="27">
                  <c:v>-3.2222730819987389E-3</c:v>
                </c:pt>
                <c:pt idx="28">
                  <c:v>-3.3881313571529903E-3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Option 4</c:v>
                </c15:tx>
              </c15:filteredSeriesTitle>
            </c:ext>
            <c:ext xmlns:c16="http://schemas.microsoft.com/office/drawing/2014/chart" uri="{C3380CC4-5D6E-409C-BE32-E72D297353CC}">
              <c16:uniqueId val="{00000002-4822-4A44-A403-A46FD7F0A806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'Graphs for advice'!$C$16:$AE$16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'Graphs for advice'!$C$21:$AE$21</c:f>
              <c:numCache>
                <c:formatCode>0.0%</c:formatCode>
                <c:ptCount val="29"/>
                <c:pt idx="0">
                  <c:v>0</c:v>
                </c:pt>
                <c:pt idx="1">
                  <c:v>-1.215973107981938E-6</c:v>
                </c:pt>
                <c:pt idx="2">
                  <c:v>-2.4222956603869861E-6</c:v>
                </c:pt>
                <c:pt idx="3">
                  <c:v>-3.1511548329588024E-6</c:v>
                </c:pt>
                <c:pt idx="4">
                  <c:v>-3.7137647300733434E-6</c:v>
                </c:pt>
                <c:pt idx="5">
                  <c:v>-3.0087585475291334E-6</c:v>
                </c:pt>
                <c:pt idx="6">
                  <c:v>-2.6346062109716684E-6</c:v>
                </c:pt>
                <c:pt idx="7">
                  <c:v>-2.3217623030813428E-6</c:v>
                </c:pt>
                <c:pt idx="8">
                  <c:v>-1.5331597434942168E-6</c:v>
                </c:pt>
                <c:pt idx="9">
                  <c:v>-5.2118604509909794E-4</c:v>
                </c:pt>
                <c:pt idx="10">
                  <c:v>-1.3843114125380307E-3</c:v>
                </c:pt>
                <c:pt idx="11">
                  <c:v>-2.3429283950436863E-3</c:v>
                </c:pt>
                <c:pt idx="12">
                  <c:v>-3.3099413817198053E-3</c:v>
                </c:pt>
                <c:pt idx="13">
                  <c:v>-4.3141428932021997E-3</c:v>
                </c:pt>
                <c:pt idx="14">
                  <c:v>-5.3610306689988452E-3</c:v>
                </c:pt>
                <c:pt idx="15">
                  <c:v>-6.3756637111997971E-3</c:v>
                </c:pt>
                <c:pt idx="16">
                  <c:v>-7.3547443681236668E-3</c:v>
                </c:pt>
                <c:pt idx="17">
                  <c:v>-8.2878257177437797E-3</c:v>
                </c:pt>
                <c:pt idx="18">
                  <c:v>-9.1486774511818636E-3</c:v>
                </c:pt>
                <c:pt idx="19">
                  <c:v>-9.997045933966775E-3</c:v>
                </c:pt>
                <c:pt idx="20">
                  <c:v>-1.0721183178984739E-2</c:v>
                </c:pt>
                <c:pt idx="21">
                  <c:v>-1.1264884356364746E-2</c:v>
                </c:pt>
                <c:pt idx="22">
                  <c:v>-1.1537413516990114E-2</c:v>
                </c:pt>
                <c:pt idx="23">
                  <c:v>-1.1409759077389947E-2</c:v>
                </c:pt>
                <c:pt idx="24">
                  <c:v>-1.0797942434508934E-2</c:v>
                </c:pt>
                <c:pt idx="25">
                  <c:v>-9.8404905297923007E-3</c:v>
                </c:pt>
                <c:pt idx="26">
                  <c:v>-9.697432634224179E-3</c:v>
                </c:pt>
                <c:pt idx="27">
                  <c:v>-1.6045354548556157E-2</c:v>
                </c:pt>
                <c:pt idx="28">
                  <c:v>-2.2313605726308472E-2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v>Option 5</c:v>
                </c15:tx>
              </c15:filteredSeriesTitle>
            </c:ext>
            <c:ext xmlns:c16="http://schemas.microsoft.com/office/drawing/2014/chart" uri="{C3380CC4-5D6E-409C-BE32-E72D297353CC}">
              <c16:uniqueId val="{00000003-4822-4A44-A403-A46FD7F0A8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5902544"/>
        <c:axId val="695905904"/>
      </c:lineChart>
      <c:catAx>
        <c:axId val="695902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5905904"/>
        <c:crosses val="autoZero"/>
        <c:auto val="1"/>
        <c:lblAlgn val="ctr"/>
        <c:lblOffset val="100"/>
        <c:noMultiLvlLbl val="0"/>
      </c:catAx>
      <c:valAx>
        <c:axId val="695905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59025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Modelled</a:t>
            </a:r>
            <a:r>
              <a:rPr lang="en-NZ" baseline="0"/>
              <a:t> c</a:t>
            </a:r>
            <a:r>
              <a:rPr lang="en-NZ"/>
              <a:t>hange in regional GDP in</a:t>
            </a:r>
            <a:r>
              <a:rPr lang="en-NZ" baseline="0"/>
              <a:t> 2050</a:t>
            </a:r>
            <a:endParaRPr lang="en-N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'Graphs for advice'!$B$29</c:f>
              <c:strCache>
                <c:ptCount val="1"/>
                <c:pt idx="0">
                  <c:v>Option 2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'Graphs for advice'!$A$30:$A$45</c:f>
              <c:strCache>
                <c:ptCount val="16"/>
                <c:pt idx="0">
                  <c:v>Northland</c:v>
                </c:pt>
                <c:pt idx="1">
                  <c:v>Auckland</c:v>
                </c:pt>
                <c:pt idx="2">
                  <c:v>Waikato</c:v>
                </c:pt>
                <c:pt idx="3">
                  <c:v>BayOfPlenty</c:v>
                </c:pt>
                <c:pt idx="4">
                  <c:v>Gisborne</c:v>
                </c:pt>
                <c:pt idx="5">
                  <c:v>HawkesBay</c:v>
                </c:pt>
                <c:pt idx="6">
                  <c:v>Taranaki</c:v>
                </c:pt>
                <c:pt idx="7">
                  <c:v>ManaWanganui</c:v>
                </c:pt>
                <c:pt idx="8">
                  <c:v>Wellington</c:v>
                </c:pt>
                <c:pt idx="9">
                  <c:v>Tasman</c:v>
                </c:pt>
                <c:pt idx="10">
                  <c:v>Nelson</c:v>
                </c:pt>
                <c:pt idx="11">
                  <c:v>Marlborough</c:v>
                </c:pt>
                <c:pt idx="12">
                  <c:v>Canterbury</c:v>
                </c:pt>
                <c:pt idx="13">
                  <c:v>WestCoast</c:v>
                </c:pt>
                <c:pt idx="14">
                  <c:v>Otago</c:v>
                </c:pt>
                <c:pt idx="15">
                  <c:v>Southland</c:v>
                </c:pt>
              </c:strCache>
            </c:strRef>
          </c:cat>
          <c:val>
            <c:numRef>
              <c:f>'Graphs for advice'!$B$30:$B$45</c:f>
              <c:numCache>
                <c:formatCode>0.0%</c:formatCode>
                <c:ptCount val="16"/>
                <c:pt idx="0">
                  <c:v>5.837966711030651E-3</c:v>
                </c:pt>
                <c:pt idx="1">
                  <c:v>-1.0207248969941185E-3</c:v>
                </c:pt>
                <c:pt idx="2">
                  <c:v>2.3550293986200899E-3</c:v>
                </c:pt>
                <c:pt idx="3">
                  <c:v>1.1336472734122971E-2</c:v>
                </c:pt>
                <c:pt idx="4">
                  <c:v>-3.3919322606479341E-4</c:v>
                </c:pt>
                <c:pt idx="5">
                  <c:v>1.2061743595084273E-3</c:v>
                </c:pt>
                <c:pt idx="6">
                  <c:v>2.544931944244988E-3</c:v>
                </c:pt>
                <c:pt idx="7">
                  <c:v>2.9751294374324999E-3</c:v>
                </c:pt>
                <c:pt idx="8">
                  <c:v>1.0968510405928722E-3</c:v>
                </c:pt>
                <c:pt idx="9">
                  <c:v>-3.0400042739542332E-4</c:v>
                </c:pt>
                <c:pt idx="10">
                  <c:v>-1.7370151437406944E-3</c:v>
                </c:pt>
                <c:pt idx="11">
                  <c:v>1.3502311420285906E-3</c:v>
                </c:pt>
                <c:pt idx="12">
                  <c:v>9.5122364501754042E-4</c:v>
                </c:pt>
                <c:pt idx="13">
                  <c:v>2.276358128085354E-3</c:v>
                </c:pt>
                <c:pt idx="14">
                  <c:v>8.1213051921036339E-4</c:v>
                </c:pt>
                <c:pt idx="15">
                  <c:v>9.0702647059111019E-3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EA-422F-83A4-307A1C86BF66}"/>
            </c:ext>
          </c:extLst>
        </c:ser>
        <c:ser>
          <c:idx val="1"/>
          <c:order val="1"/>
          <c:tx>
            <c:strRef>
              <c:f>'Graphs for advice'!$C$29</c:f>
              <c:strCache>
                <c:ptCount val="1"/>
                <c:pt idx="0">
                  <c:v>Option 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'Graphs for advice'!$A$30:$A$45</c:f>
              <c:strCache>
                <c:ptCount val="16"/>
                <c:pt idx="0">
                  <c:v>Northland</c:v>
                </c:pt>
                <c:pt idx="1">
                  <c:v>Auckland</c:v>
                </c:pt>
                <c:pt idx="2">
                  <c:v>Waikato</c:v>
                </c:pt>
                <c:pt idx="3">
                  <c:v>BayOfPlenty</c:v>
                </c:pt>
                <c:pt idx="4">
                  <c:v>Gisborne</c:v>
                </c:pt>
                <c:pt idx="5">
                  <c:v>HawkesBay</c:v>
                </c:pt>
                <c:pt idx="6">
                  <c:v>Taranaki</c:v>
                </c:pt>
                <c:pt idx="7">
                  <c:v>ManaWanganui</c:v>
                </c:pt>
                <c:pt idx="8">
                  <c:v>Wellington</c:v>
                </c:pt>
                <c:pt idx="9">
                  <c:v>Tasman</c:v>
                </c:pt>
                <c:pt idx="10">
                  <c:v>Nelson</c:v>
                </c:pt>
                <c:pt idx="11">
                  <c:v>Marlborough</c:v>
                </c:pt>
                <c:pt idx="12">
                  <c:v>Canterbury</c:v>
                </c:pt>
                <c:pt idx="13">
                  <c:v>WestCoast</c:v>
                </c:pt>
                <c:pt idx="14">
                  <c:v>Otago</c:v>
                </c:pt>
                <c:pt idx="15">
                  <c:v>Southland</c:v>
                </c:pt>
              </c:strCache>
            </c:strRef>
          </c:cat>
          <c:val>
            <c:numRef>
              <c:f>'Graphs for advice'!$C$30:$C$45</c:f>
              <c:numCache>
                <c:formatCode>0.0%</c:formatCode>
                <c:ptCount val="16"/>
                <c:pt idx="0">
                  <c:v>2.9189833555152145E-3</c:v>
                </c:pt>
                <c:pt idx="1">
                  <c:v>-5.1036244849700374E-4</c:v>
                </c:pt>
                <c:pt idx="2">
                  <c:v>1.1775146993100449E-3</c:v>
                </c:pt>
                <c:pt idx="3">
                  <c:v>5.6682363670614855E-3</c:v>
                </c:pt>
                <c:pt idx="4">
                  <c:v>-1.6959661303228568E-4</c:v>
                </c:pt>
                <c:pt idx="5">
                  <c:v>6.0308717975421366E-4</c:v>
                </c:pt>
                <c:pt idx="6">
                  <c:v>1.272465972122383E-3</c:v>
                </c:pt>
                <c:pt idx="7">
                  <c:v>1.48756471871625E-3</c:v>
                </c:pt>
                <c:pt idx="8">
                  <c:v>5.4842552029632508E-4</c:v>
                </c:pt>
                <c:pt idx="9">
                  <c:v>-1.5200021369776717E-4</c:v>
                </c:pt>
                <c:pt idx="10">
                  <c:v>-8.6850757187029171E-4</c:v>
                </c:pt>
                <c:pt idx="11">
                  <c:v>6.7511557101407327E-4</c:v>
                </c:pt>
                <c:pt idx="12">
                  <c:v>4.7561182250888123E-4</c:v>
                </c:pt>
                <c:pt idx="13">
                  <c:v>1.138179064042566E-3</c:v>
                </c:pt>
                <c:pt idx="14">
                  <c:v>4.0606525960518169E-4</c:v>
                </c:pt>
                <c:pt idx="15">
                  <c:v>4.5351323529554399E-3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EA-422F-83A4-307A1C86BF66}"/>
            </c:ext>
          </c:extLst>
        </c:ser>
        <c:ser>
          <c:idx val="2"/>
          <c:order val="2"/>
          <c:tx>
            <c:strRef>
              <c:f>'Graphs for advice'!$D$29</c:f>
              <c:strCache>
                <c:ptCount val="1"/>
                <c:pt idx="0">
                  <c:v>Option 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'Graphs for advice'!$A$30:$A$45</c:f>
              <c:strCache>
                <c:ptCount val="16"/>
                <c:pt idx="0">
                  <c:v>Northland</c:v>
                </c:pt>
                <c:pt idx="1">
                  <c:v>Auckland</c:v>
                </c:pt>
                <c:pt idx="2">
                  <c:v>Waikato</c:v>
                </c:pt>
                <c:pt idx="3">
                  <c:v>BayOfPlenty</c:v>
                </c:pt>
                <c:pt idx="4">
                  <c:v>Gisborne</c:v>
                </c:pt>
                <c:pt idx="5">
                  <c:v>HawkesBay</c:v>
                </c:pt>
                <c:pt idx="6">
                  <c:v>Taranaki</c:v>
                </c:pt>
                <c:pt idx="7">
                  <c:v>ManaWanganui</c:v>
                </c:pt>
                <c:pt idx="8">
                  <c:v>Wellington</c:v>
                </c:pt>
                <c:pt idx="9">
                  <c:v>Tasman</c:v>
                </c:pt>
                <c:pt idx="10">
                  <c:v>Nelson</c:v>
                </c:pt>
                <c:pt idx="11">
                  <c:v>Marlborough</c:v>
                </c:pt>
                <c:pt idx="12">
                  <c:v>Canterbury</c:v>
                </c:pt>
                <c:pt idx="13">
                  <c:v>WestCoast</c:v>
                </c:pt>
                <c:pt idx="14">
                  <c:v>Otago</c:v>
                </c:pt>
                <c:pt idx="15">
                  <c:v>Southland</c:v>
                </c:pt>
              </c:strCache>
            </c:strRef>
          </c:cat>
          <c:val>
            <c:numRef>
              <c:f>'Graphs for advice'!$D$30:$D$45</c:f>
              <c:numCache>
                <c:formatCode>0.0%</c:formatCode>
                <c:ptCount val="16"/>
                <c:pt idx="0">
                  <c:v>-4.9571135861143922E-3</c:v>
                </c:pt>
                <c:pt idx="1">
                  <c:v>-5.6658528275527198E-3</c:v>
                </c:pt>
                <c:pt idx="2">
                  <c:v>-8.3641510872636271E-3</c:v>
                </c:pt>
                <c:pt idx="3">
                  <c:v>1.1928658085350152E-2</c:v>
                </c:pt>
                <c:pt idx="4">
                  <c:v>-1.3982240512366406E-2</c:v>
                </c:pt>
                <c:pt idx="5">
                  <c:v>-8.4008421448877879E-3</c:v>
                </c:pt>
                <c:pt idx="6">
                  <c:v>-9.6559224867180937E-3</c:v>
                </c:pt>
                <c:pt idx="7">
                  <c:v>-8.257209879870997E-3</c:v>
                </c:pt>
                <c:pt idx="8">
                  <c:v>-2.9416898873670938E-3</c:v>
                </c:pt>
                <c:pt idx="9">
                  <c:v>-1.132367682431612E-2</c:v>
                </c:pt>
                <c:pt idx="10">
                  <c:v>-7.3185025721179686E-3</c:v>
                </c:pt>
                <c:pt idx="11">
                  <c:v>-5.0716195791435936E-3</c:v>
                </c:pt>
                <c:pt idx="12">
                  <c:v>-8.0681720965343207E-3</c:v>
                </c:pt>
                <c:pt idx="13">
                  <c:v>-1.0743760534146274E-2</c:v>
                </c:pt>
                <c:pt idx="14">
                  <c:v>-7.7582729677593276E-3</c:v>
                </c:pt>
                <c:pt idx="15">
                  <c:v>-4.6044140751821949E-3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EA-422F-83A4-307A1C86BF66}"/>
            </c:ext>
          </c:extLst>
        </c:ser>
        <c:ser>
          <c:idx val="3"/>
          <c:order val="3"/>
          <c:tx>
            <c:strRef>
              <c:f>'Graphs for advice'!$E$29</c:f>
              <c:strCache>
                <c:ptCount val="1"/>
                <c:pt idx="0">
                  <c:v>Option 6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'Graphs for advice'!$A$30:$A$45</c:f>
              <c:strCache>
                <c:ptCount val="16"/>
                <c:pt idx="0">
                  <c:v>Northland</c:v>
                </c:pt>
                <c:pt idx="1">
                  <c:v>Auckland</c:v>
                </c:pt>
                <c:pt idx="2">
                  <c:v>Waikato</c:v>
                </c:pt>
                <c:pt idx="3">
                  <c:v>BayOfPlenty</c:v>
                </c:pt>
                <c:pt idx="4">
                  <c:v>Gisborne</c:v>
                </c:pt>
                <c:pt idx="5">
                  <c:v>HawkesBay</c:v>
                </c:pt>
                <c:pt idx="6">
                  <c:v>Taranaki</c:v>
                </c:pt>
                <c:pt idx="7">
                  <c:v>ManaWanganui</c:v>
                </c:pt>
                <c:pt idx="8">
                  <c:v>Wellington</c:v>
                </c:pt>
                <c:pt idx="9">
                  <c:v>Tasman</c:v>
                </c:pt>
                <c:pt idx="10">
                  <c:v>Nelson</c:v>
                </c:pt>
                <c:pt idx="11">
                  <c:v>Marlborough</c:v>
                </c:pt>
                <c:pt idx="12">
                  <c:v>Canterbury</c:v>
                </c:pt>
                <c:pt idx="13">
                  <c:v>WestCoast</c:v>
                </c:pt>
                <c:pt idx="14">
                  <c:v>Otago</c:v>
                </c:pt>
                <c:pt idx="15">
                  <c:v>Southland</c:v>
                </c:pt>
              </c:strCache>
            </c:strRef>
          </c:cat>
          <c:val>
            <c:numRef>
              <c:f>'Graphs for advice'!$E$30:$E$45</c:f>
              <c:numCache>
                <c:formatCode>0.0%</c:formatCode>
                <c:ptCount val="16"/>
                <c:pt idx="0">
                  <c:v>-2.6386422469096948E-2</c:v>
                </c:pt>
                <c:pt idx="1">
                  <c:v>-2.8411565301504682E-2</c:v>
                </c:pt>
                <c:pt idx="2">
                  <c:v>-4.1171504498725642E-2</c:v>
                </c:pt>
                <c:pt idx="3">
                  <c:v>4.1806646487099863E-2</c:v>
                </c:pt>
                <c:pt idx="4">
                  <c:v>-6.0896252553305219E-2</c:v>
                </c:pt>
                <c:pt idx="5">
                  <c:v>-3.9058576906335074E-2</c:v>
                </c:pt>
                <c:pt idx="6">
                  <c:v>-4.326467530796374E-2</c:v>
                </c:pt>
                <c:pt idx="7">
                  <c:v>-4.1509713058247799E-2</c:v>
                </c:pt>
                <c:pt idx="8">
                  <c:v>-1.6648627735237009E-2</c:v>
                </c:pt>
                <c:pt idx="9">
                  <c:v>-4.9708856192291928E-2</c:v>
                </c:pt>
                <c:pt idx="10">
                  <c:v>-3.534663984341091E-2</c:v>
                </c:pt>
                <c:pt idx="11">
                  <c:v>-2.1046131743756136E-2</c:v>
                </c:pt>
                <c:pt idx="12">
                  <c:v>-4.0635445983873031E-2</c:v>
                </c:pt>
                <c:pt idx="13">
                  <c:v>-5.170178632568545E-2</c:v>
                </c:pt>
                <c:pt idx="14">
                  <c:v>-3.9418032958629778E-2</c:v>
                </c:pt>
                <c:pt idx="15">
                  <c:v>-3.093244037430809E-2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00-1591-4ECB-8AF3-C3DAAA27FE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8764688"/>
        <c:axId val="38778608"/>
        <c:extLst/>
      </c:barChart>
      <c:catAx>
        <c:axId val="38764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78608"/>
        <c:crosses val="autoZero"/>
        <c:auto val="1"/>
        <c:lblAlgn val="ctr"/>
        <c:lblOffset val="100"/>
        <c:noMultiLvlLbl val="0"/>
      </c:catAx>
      <c:valAx>
        <c:axId val="3877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64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/>
              <a:t>GDP</a:t>
            </a:r>
            <a:r>
              <a:rPr lang="en-NZ" baseline="0"/>
              <a:t> impact of different target options (2031 - 2050)</a:t>
            </a:r>
            <a:endParaRPr lang="en-N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'Graphs for advice'!$A$69</c:f>
              <c:strCache>
                <c:ptCount val="1"/>
                <c:pt idx="0">
                  <c:v>Option 1 (14% methane, net zero LLGs)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'Graphs for advice'!$K$68:$AD$68</c:f>
              <c:numCache>
                <c:formatCode>General</c:formatCode>
                <c:ptCount val="20"/>
                <c:pt idx="0">
                  <c:v>2031</c:v>
                </c:pt>
                <c:pt idx="1">
                  <c:v>2032</c:v>
                </c:pt>
                <c:pt idx="2">
                  <c:v>2033</c:v>
                </c:pt>
                <c:pt idx="3">
                  <c:v>2034</c:v>
                </c:pt>
                <c:pt idx="4">
                  <c:v>2035</c:v>
                </c:pt>
                <c:pt idx="5">
                  <c:v>2036</c:v>
                </c:pt>
                <c:pt idx="6">
                  <c:v>2037</c:v>
                </c:pt>
                <c:pt idx="7">
                  <c:v>2038</c:v>
                </c:pt>
                <c:pt idx="8">
                  <c:v>2039</c:v>
                </c:pt>
                <c:pt idx="9">
                  <c:v>2040</c:v>
                </c:pt>
                <c:pt idx="10">
                  <c:v>2041</c:v>
                </c:pt>
                <c:pt idx="11">
                  <c:v>2042</c:v>
                </c:pt>
                <c:pt idx="12">
                  <c:v>2043</c:v>
                </c:pt>
                <c:pt idx="13">
                  <c:v>2044</c:v>
                </c:pt>
                <c:pt idx="14">
                  <c:v>2045</c:v>
                </c:pt>
                <c:pt idx="15">
                  <c:v>2046</c:v>
                </c:pt>
                <c:pt idx="16">
                  <c:v>2047</c:v>
                </c:pt>
                <c:pt idx="17">
                  <c:v>2048</c:v>
                </c:pt>
                <c:pt idx="18">
                  <c:v>2049</c:v>
                </c:pt>
                <c:pt idx="19">
                  <c:v>2050</c:v>
                </c:pt>
              </c:numCache>
            </c:numRef>
          </c:cat>
          <c:val>
            <c:numRef>
              <c:f>'Graphs for advice'!$K$69:$AD$69</c:f>
              <c:numCache>
                <c:formatCode>General</c:formatCode>
                <c:ptCount val="20"/>
                <c:pt idx="0">
                  <c:v>400.77367071244578</c:v>
                </c:pt>
                <c:pt idx="1">
                  <c:v>408.70412906106395</c:v>
                </c:pt>
                <c:pt idx="2">
                  <c:v>416.6891758197051</c:v>
                </c:pt>
                <c:pt idx="3">
                  <c:v>424.69150289852757</c:v>
                </c:pt>
                <c:pt idx="4">
                  <c:v>432.71832889941186</c:v>
                </c:pt>
                <c:pt idx="5">
                  <c:v>440.76192403720955</c:v>
                </c:pt>
                <c:pt idx="6">
                  <c:v>448.81992517514828</c:v>
                </c:pt>
                <c:pt idx="7">
                  <c:v>456.94695240218505</c:v>
                </c:pt>
                <c:pt idx="8">
                  <c:v>465.11597913438408</c:v>
                </c:pt>
                <c:pt idx="9">
                  <c:v>473.3313736087365</c:v>
                </c:pt>
                <c:pt idx="10">
                  <c:v>481.59366626229973</c:v>
                </c:pt>
                <c:pt idx="11">
                  <c:v>489.91373033770157</c:v>
                </c:pt>
                <c:pt idx="12">
                  <c:v>498.29848563013468</c:v>
                </c:pt>
                <c:pt idx="13">
                  <c:v>506.7443541153728</c:v>
                </c:pt>
                <c:pt idx="14">
                  <c:v>515.26258976605436</c:v>
                </c:pt>
                <c:pt idx="15">
                  <c:v>523.84134517598852</c:v>
                </c:pt>
                <c:pt idx="16">
                  <c:v>532.48434100966847</c:v>
                </c:pt>
                <c:pt idx="17">
                  <c:v>541.17852742678269</c:v>
                </c:pt>
                <c:pt idx="18">
                  <c:v>549.94905829432014</c:v>
                </c:pt>
                <c:pt idx="19">
                  <c:v>558.79899473644343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8C-41DD-9F52-E9F9A8184E49}"/>
            </c:ext>
          </c:extLst>
        </c:ser>
        <c:ser>
          <c:idx val="1"/>
          <c:order val="1"/>
          <c:tx>
            <c:strRef>
              <c:f>'Graphs for advice'!$A$70</c:f>
              <c:strCache>
                <c:ptCount val="1"/>
                <c:pt idx="0">
                  <c:v>Option 2 (methane 14-24%, net zero LLGs)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'Graphs for advice'!$K$68:$AD$68</c:f>
              <c:numCache>
                <c:formatCode>General</c:formatCode>
                <c:ptCount val="20"/>
                <c:pt idx="0">
                  <c:v>2031</c:v>
                </c:pt>
                <c:pt idx="1">
                  <c:v>2032</c:v>
                </c:pt>
                <c:pt idx="2">
                  <c:v>2033</c:v>
                </c:pt>
                <c:pt idx="3">
                  <c:v>2034</c:v>
                </c:pt>
                <c:pt idx="4">
                  <c:v>2035</c:v>
                </c:pt>
                <c:pt idx="5">
                  <c:v>2036</c:v>
                </c:pt>
                <c:pt idx="6">
                  <c:v>2037</c:v>
                </c:pt>
                <c:pt idx="7">
                  <c:v>2038</c:v>
                </c:pt>
                <c:pt idx="8">
                  <c:v>2039</c:v>
                </c:pt>
                <c:pt idx="9">
                  <c:v>2040</c:v>
                </c:pt>
                <c:pt idx="10">
                  <c:v>2041</c:v>
                </c:pt>
                <c:pt idx="11">
                  <c:v>2042</c:v>
                </c:pt>
                <c:pt idx="12">
                  <c:v>2043</c:v>
                </c:pt>
                <c:pt idx="13">
                  <c:v>2044</c:v>
                </c:pt>
                <c:pt idx="14">
                  <c:v>2045</c:v>
                </c:pt>
                <c:pt idx="15">
                  <c:v>2046</c:v>
                </c:pt>
                <c:pt idx="16">
                  <c:v>2047</c:v>
                </c:pt>
                <c:pt idx="17">
                  <c:v>2048</c:v>
                </c:pt>
                <c:pt idx="18">
                  <c:v>2049</c:v>
                </c:pt>
                <c:pt idx="19">
                  <c:v>2050</c:v>
                </c:pt>
              </c:numCache>
            </c:numRef>
          </c:cat>
          <c:val>
            <c:numRef>
              <c:f>'Graphs for advice'!$K$70:$AD$70</c:f>
              <c:numCache>
                <c:formatCode>General</c:formatCode>
                <c:ptCount val="20"/>
                <c:pt idx="0">
                  <c:v>400.74480113434385</c:v>
                </c:pt>
                <c:pt idx="1">
                  <c:v>408.67523481025501</c:v>
                </c:pt>
                <c:pt idx="2">
                  <c:v>416.65637201287069</c:v>
                </c:pt>
                <c:pt idx="3">
                  <c:v>424.66727797044996</c:v>
                </c:pt>
                <c:pt idx="4">
                  <c:v>432.70769907453013</c:v>
                </c:pt>
                <c:pt idx="5">
                  <c:v>440.78636728548003</c:v>
                </c:pt>
                <c:pt idx="6">
                  <c:v>448.87546832381639</c:v>
                </c:pt>
                <c:pt idx="7">
                  <c:v>457.03349233898138</c:v>
                </c:pt>
                <c:pt idx="8">
                  <c:v>465.230007002359</c:v>
                </c:pt>
                <c:pt idx="9">
                  <c:v>473.46739681971809</c:v>
                </c:pt>
                <c:pt idx="10">
                  <c:v>481.76398033549765</c:v>
                </c:pt>
                <c:pt idx="11">
                  <c:v>490.11099553646534</c:v>
                </c:pt>
                <c:pt idx="12">
                  <c:v>498.51363964150988</c:v>
                </c:pt>
                <c:pt idx="13">
                  <c:v>506.96703147571083</c:v>
                </c:pt>
                <c:pt idx="14">
                  <c:v>515.48055635228991</c:v>
                </c:pt>
                <c:pt idx="15">
                  <c:v>524.04649634609245</c:v>
                </c:pt>
                <c:pt idx="16">
                  <c:v>532.66073823268459</c:v>
                </c:pt>
                <c:pt idx="17">
                  <c:v>541.30787288222666</c:v>
                </c:pt>
                <c:pt idx="18">
                  <c:v>550.01031465949291</c:v>
                </c:pt>
                <c:pt idx="19">
                  <c:v>558.76838898212623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8C-41DD-9F52-E9F9A8184E49}"/>
            </c:ext>
          </c:extLst>
        </c:ser>
        <c:ser>
          <c:idx val="2"/>
          <c:order val="2"/>
          <c:tx>
            <c:strRef>
              <c:f>'Graphs for advice'!$A$71</c:f>
              <c:strCache>
                <c:ptCount val="1"/>
                <c:pt idx="0">
                  <c:v>Option 3 (24% methane, net zero LLGs)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'Graphs for advice'!$K$68:$AD$68</c:f>
              <c:numCache>
                <c:formatCode>General</c:formatCode>
                <c:ptCount val="20"/>
                <c:pt idx="0">
                  <c:v>2031</c:v>
                </c:pt>
                <c:pt idx="1">
                  <c:v>2032</c:v>
                </c:pt>
                <c:pt idx="2">
                  <c:v>2033</c:v>
                </c:pt>
                <c:pt idx="3">
                  <c:v>2034</c:v>
                </c:pt>
                <c:pt idx="4">
                  <c:v>2035</c:v>
                </c:pt>
                <c:pt idx="5">
                  <c:v>2036</c:v>
                </c:pt>
                <c:pt idx="6">
                  <c:v>2037</c:v>
                </c:pt>
                <c:pt idx="7">
                  <c:v>2038</c:v>
                </c:pt>
                <c:pt idx="8">
                  <c:v>2039</c:v>
                </c:pt>
                <c:pt idx="9">
                  <c:v>2040</c:v>
                </c:pt>
                <c:pt idx="10">
                  <c:v>2041</c:v>
                </c:pt>
                <c:pt idx="11">
                  <c:v>2042</c:v>
                </c:pt>
                <c:pt idx="12">
                  <c:v>2043</c:v>
                </c:pt>
                <c:pt idx="13">
                  <c:v>2044</c:v>
                </c:pt>
                <c:pt idx="14">
                  <c:v>2045</c:v>
                </c:pt>
                <c:pt idx="15">
                  <c:v>2046</c:v>
                </c:pt>
                <c:pt idx="16">
                  <c:v>2047</c:v>
                </c:pt>
                <c:pt idx="17">
                  <c:v>2048</c:v>
                </c:pt>
                <c:pt idx="18">
                  <c:v>2049</c:v>
                </c:pt>
                <c:pt idx="19">
                  <c:v>2050</c:v>
                </c:pt>
              </c:numCache>
            </c:numRef>
          </c:cat>
          <c:val>
            <c:numRef>
              <c:f>'Graphs for advice'!$K$71:$AD$71</c:f>
              <c:numCache>
                <c:formatCode>General</c:formatCode>
                <c:ptCount val="20"/>
                <c:pt idx="0">
                  <c:v>400.71593155624191</c:v>
                </c:pt>
                <c:pt idx="1">
                  <c:v>408.64634055944606</c:v>
                </c:pt>
                <c:pt idx="2">
                  <c:v>416.62356820603623</c:v>
                </c:pt>
                <c:pt idx="3">
                  <c:v>424.64305304237229</c:v>
                </c:pt>
                <c:pt idx="4">
                  <c:v>432.69706924964839</c:v>
                </c:pt>
                <c:pt idx="5">
                  <c:v>440.8108105337505</c:v>
                </c:pt>
                <c:pt idx="6">
                  <c:v>448.93101147248444</c:v>
                </c:pt>
                <c:pt idx="7">
                  <c:v>457.12003227577759</c:v>
                </c:pt>
                <c:pt idx="8">
                  <c:v>465.34403487033393</c:v>
                </c:pt>
                <c:pt idx="9">
                  <c:v>473.60342003069968</c:v>
                </c:pt>
                <c:pt idx="10">
                  <c:v>481.93429440869556</c:v>
                </c:pt>
                <c:pt idx="11">
                  <c:v>490.308260735229</c:v>
                </c:pt>
                <c:pt idx="12">
                  <c:v>498.72879365288503</c:v>
                </c:pt>
                <c:pt idx="13">
                  <c:v>507.18970883604874</c:v>
                </c:pt>
                <c:pt idx="14">
                  <c:v>515.69852293852534</c:v>
                </c:pt>
                <c:pt idx="15">
                  <c:v>524.25164751619627</c:v>
                </c:pt>
                <c:pt idx="16">
                  <c:v>532.83713545570083</c:v>
                </c:pt>
                <c:pt idx="17">
                  <c:v>541.43721833767063</c:v>
                </c:pt>
                <c:pt idx="18">
                  <c:v>550.07157102466567</c:v>
                </c:pt>
                <c:pt idx="19">
                  <c:v>558.73778322780925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8C-41DD-9F52-E9F9A8184E49}"/>
            </c:ext>
          </c:extLst>
        </c:ser>
        <c:ser>
          <c:idx val="3"/>
          <c:order val="3"/>
          <c:tx>
            <c:strRef>
              <c:f>'Graphs for advice'!$A$72</c:f>
              <c:strCache>
                <c:ptCount val="1"/>
                <c:pt idx="0">
                  <c:v>Option 4 (CCC recommended settings)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'Graphs for advice'!$K$68:$AD$68</c:f>
              <c:numCache>
                <c:formatCode>General</c:formatCode>
                <c:ptCount val="20"/>
                <c:pt idx="0">
                  <c:v>2031</c:v>
                </c:pt>
                <c:pt idx="1">
                  <c:v>2032</c:v>
                </c:pt>
                <c:pt idx="2">
                  <c:v>2033</c:v>
                </c:pt>
                <c:pt idx="3">
                  <c:v>2034</c:v>
                </c:pt>
                <c:pt idx="4">
                  <c:v>2035</c:v>
                </c:pt>
                <c:pt idx="5">
                  <c:v>2036</c:v>
                </c:pt>
                <c:pt idx="6">
                  <c:v>2037</c:v>
                </c:pt>
                <c:pt idx="7">
                  <c:v>2038</c:v>
                </c:pt>
                <c:pt idx="8">
                  <c:v>2039</c:v>
                </c:pt>
                <c:pt idx="9">
                  <c:v>2040</c:v>
                </c:pt>
                <c:pt idx="10">
                  <c:v>2041</c:v>
                </c:pt>
                <c:pt idx="11">
                  <c:v>2042</c:v>
                </c:pt>
                <c:pt idx="12">
                  <c:v>2043</c:v>
                </c:pt>
                <c:pt idx="13">
                  <c:v>2044</c:v>
                </c:pt>
                <c:pt idx="14">
                  <c:v>2045</c:v>
                </c:pt>
                <c:pt idx="15">
                  <c:v>2046</c:v>
                </c:pt>
                <c:pt idx="16">
                  <c:v>2047</c:v>
                </c:pt>
                <c:pt idx="17">
                  <c:v>2048</c:v>
                </c:pt>
                <c:pt idx="18">
                  <c:v>2049</c:v>
                </c:pt>
                <c:pt idx="19">
                  <c:v>2050</c:v>
                </c:pt>
              </c:numCache>
            </c:numRef>
          </c:cat>
          <c:val>
            <c:numRef>
              <c:f>'Graphs for advice'!$K$72:$AD$72</c:f>
              <c:numCache>
                <c:formatCode>General</c:formatCode>
                <c:ptCount val="20"/>
                <c:pt idx="0">
                  <c:v>400.5070840046659</c:v>
                </c:pt>
                <c:pt idx="1">
                  <c:v>408.0806467665177</c:v>
                </c:pt>
                <c:pt idx="2">
                  <c:v>415.64744901804187</c:v>
                </c:pt>
                <c:pt idx="3">
                  <c:v>423.23750942864751</c:v>
                </c:pt>
                <c:pt idx="4">
                  <c:v>430.8303522634356</c:v>
                </c:pt>
                <c:pt idx="5">
                  <c:v>438.44761025925283</c:v>
                </c:pt>
                <c:pt idx="6">
                  <c:v>446.06877831380712</c:v>
                </c:pt>
                <c:pt idx="7">
                  <c:v>453.75803129284083</c:v>
                </c:pt>
                <c:pt idx="8">
                  <c:v>461.48734461053692</c:v>
                </c:pt>
                <c:pt idx="9">
                  <c:v>469.27057510106221</c:v>
                </c:pt>
                <c:pt idx="10">
                  <c:v>477.11637513033799</c:v>
                </c:pt>
                <c:pt idx="11">
                  <c:v>485.05157605771717</c:v>
                </c:pt>
                <c:pt idx="12">
                  <c:v>493.11067146719597</c:v>
                </c:pt>
                <c:pt idx="13">
                  <c:v>501.33805143364543</c:v>
                </c:pt>
                <c:pt idx="14">
                  <c:v>509.81452703523092</c:v>
                </c:pt>
                <c:pt idx="15">
                  <c:v>518.5908084051199</c:v>
                </c:pt>
                <c:pt idx="16">
                  <c:v>527.59375667032737</c:v>
                </c:pt>
                <c:pt idx="17">
                  <c:v>536.18666738717934</c:v>
                </c:pt>
                <c:pt idx="18">
                  <c:v>541.24547764049362</c:v>
                </c:pt>
                <c:pt idx="19">
                  <c:v>546.27032862847227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D8C-41DD-9F52-E9F9A8184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06033631"/>
        <c:axId val="706031231"/>
      </c:lineChart>
      <c:catAx>
        <c:axId val="70603363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31231"/>
        <c:crosses val="autoZero"/>
        <c:auto val="1"/>
        <c:lblAlgn val="ctr"/>
        <c:lblOffset val="100"/>
        <c:noMultiLvlLbl val="0"/>
      </c:catAx>
      <c:valAx>
        <c:axId val="706031231"/>
        <c:scaling>
          <c:orientation val="minMax"/>
          <c:min val="3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900"/>
                  <a:t>GDP  ($b,</a:t>
                </a:r>
                <a:r>
                  <a:rPr lang="en-NZ" sz="900" baseline="0"/>
                  <a:t> </a:t>
                </a:r>
                <a:r>
                  <a:rPr lang="en-NZ" sz="900"/>
                  <a:t>real, 2022</a:t>
                </a:r>
                <a:r>
                  <a:rPr lang="en-NZ" sz="900" baseline="0"/>
                  <a:t> dollars)</a:t>
                </a:r>
                <a:endParaRPr lang="en-NZ" sz="900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NZ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0603363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NZ" sz="1200"/>
              <a:t>GDP impact of different target</a:t>
            </a:r>
            <a:r>
              <a:rPr lang="en-NZ" sz="1200" baseline="0"/>
              <a:t> options (2031 - 2050)</a:t>
            </a:r>
            <a:endParaRPr lang="en-NZ" sz="12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N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'Graphs for advice'!$B$83</c:f>
              <c:strCache>
                <c:ptCount val="1"/>
                <c:pt idx="0">
                  <c:v>Option 1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'Graphs for advice'!$C$82:$AE$82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'Graphs for advice'!$C$83:$AE$83</c:f>
              <c:numCache>
                <c:formatCode>General</c:formatCode>
                <c:ptCount val="29"/>
                <c:pt idx="0">
                  <c:v>334.3928477</c:v>
                </c:pt>
                <c:pt idx="1">
                  <c:v>341.45139923746331</c:v>
                </c:pt>
                <c:pt idx="2">
                  <c:v>348.45865851513503</c:v>
                </c:pt>
                <c:pt idx="3">
                  <c:v>355.55122780193034</c:v>
                </c:pt>
                <c:pt idx="4">
                  <c:v>362.65116250791988</c:v>
                </c:pt>
                <c:pt idx="5">
                  <c:v>369.9443513697646</c:v>
                </c:pt>
                <c:pt idx="6">
                  <c:v>377.48969092956253</c:v>
                </c:pt>
                <c:pt idx="7">
                  <c:v>385.15680388041977</c:v>
                </c:pt>
                <c:pt idx="8">
                  <c:v>392.94229698284153</c:v>
                </c:pt>
                <c:pt idx="9">
                  <c:v>400.71593155624191</c:v>
                </c:pt>
                <c:pt idx="10">
                  <c:v>408.64634055944606</c:v>
                </c:pt>
                <c:pt idx="11">
                  <c:v>416.62356820603623</c:v>
                </c:pt>
                <c:pt idx="12">
                  <c:v>424.64305304237229</c:v>
                </c:pt>
                <c:pt idx="13">
                  <c:v>432.69706924964839</c:v>
                </c:pt>
                <c:pt idx="14">
                  <c:v>440.8108105337505</c:v>
                </c:pt>
                <c:pt idx="15">
                  <c:v>448.93101147248444</c:v>
                </c:pt>
                <c:pt idx="16">
                  <c:v>457.12003227577759</c:v>
                </c:pt>
                <c:pt idx="17">
                  <c:v>465.34403487033393</c:v>
                </c:pt>
                <c:pt idx="18">
                  <c:v>473.60342003069968</c:v>
                </c:pt>
                <c:pt idx="19">
                  <c:v>481.93429440869556</c:v>
                </c:pt>
                <c:pt idx="20">
                  <c:v>490.308260735229</c:v>
                </c:pt>
                <c:pt idx="21">
                  <c:v>498.72879365288503</c:v>
                </c:pt>
                <c:pt idx="22">
                  <c:v>507.18970883604874</c:v>
                </c:pt>
                <c:pt idx="23">
                  <c:v>515.69852293852534</c:v>
                </c:pt>
                <c:pt idx="24">
                  <c:v>524.25164751619627</c:v>
                </c:pt>
                <c:pt idx="25">
                  <c:v>532.83713545570083</c:v>
                </c:pt>
                <c:pt idx="26">
                  <c:v>541.43721833767063</c:v>
                </c:pt>
                <c:pt idx="27">
                  <c:v>550.07157102466567</c:v>
                </c:pt>
                <c:pt idx="28">
                  <c:v>558.73778322780925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A2-459B-807C-2CC7BB4BBCE8}"/>
            </c:ext>
          </c:extLst>
        </c:ser>
        <c:ser>
          <c:idx val="1"/>
          <c:order val="1"/>
          <c:tx>
            <c:strRef>
              <c:f>'Graphs for advice'!$B$84</c:f>
              <c:strCache>
                <c:ptCount val="1"/>
                <c:pt idx="0">
                  <c:v>Option 2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'Graphs for advice'!$C$82:$AE$82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'Graphs for advice'!$C$84:$AE$84</c:f>
              <c:numCache>
                <c:formatCode>General</c:formatCode>
                <c:ptCount val="29"/>
                <c:pt idx="0">
                  <c:v>334.3928477</c:v>
                </c:pt>
                <c:pt idx="1">
                  <c:v>341.45098404174416</c:v>
                </c:pt>
                <c:pt idx="2">
                  <c:v>348.45781444523868</c:v>
                </c:pt>
                <c:pt idx="3">
                  <c:v>355.5501074049605</c:v>
                </c:pt>
                <c:pt idx="4">
                  <c:v>362.64981570682323</c:v>
                </c:pt>
                <c:pt idx="5">
                  <c:v>369.9432382965353</c:v>
                </c:pt>
                <c:pt idx="6">
                  <c:v>377.48869639287824</c:v>
                </c:pt>
                <c:pt idx="7">
                  <c:v>385.15590963787173</c:v>
                </c:pt>
                <c:pt idx="8">
                  <c:v>392.94169453953026</c:v>
                </c:pt>
                <c:pt idx="9">
                  <c:v>400.77367071244578</c:v>
                </c:pt>
                <c:pt idx="10">
                  <c:v>408.70412906106395</c:v>
                </c:pt>
                <c:pt idx="11">
                  <c:v>416.6891758197051</c:v>
                </c:pt>
                <c:pt idx="12">
                  <c:v>424.69150289852757</c:v>
                </c:pt>
                <c:pt idx="13">
                  <c:v>432.71832889941186</c:v>
                </c:pt>
                <c:pt idx="14">
                  <c:v>440.76192403720955</c:v>
                </c:pt>
                <c:pt idx="15">
                  <c:v>448.81992517514828</c:v>
                </c:pt>
                <c:pt idx="16">
                  <c:v>456.94695240218505</c:v>
                </c:pt>
                <c:pt idx="17">
                  <c:v>465.11597913438408</c:v>
                </c:pt>
                <c:pt idx="18">
                  <c:v>473.3313736087365</c:v>
                </c:pt>
                <c:pt idx="19">
                  <c:v>481.59366626229973</c:v>
                </c:pt>
                <c:pt idx="20">
                  <c:v>489.91373033770157</c:v>
                </c:pt>
                <c:pt idx="21">
                  <c:v>498.29848563013468</c:v>
                </c:pt>
                <c:pt idx="22">
                  <c:v>506.7443541153728</c:v>
                </c:pt>
                <c:pt idx="23">
                  <c:v>515.26258976605436</c:v>
                </c:pt>
                <c:pt idx="24">
                  <c:v>523.84134517598852</c:v>
                </c:pt>
                <c:pt idx="25">
                  <c:v>532.48434100966847</c:v>
                </c:pt>
                <c:pt idx="26">
                  <c:v>541.17852742678269</c:v>
                </c:pt>
                <c:pt idx="27">
                  <c:v>549.94905829432014</c:v>
                </c:pt>
                <c:pt idx="28">
                  <c:v>558.79899473644343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A2-459B-807C-2CC7BB4BBCE8}"/>
            </c:ext>
          </c:extLst>
        </c:ser>
        <c:ser>
          <c:idx val="2"/>
          <c:order val="2"/>
          <c:tx>
            <c:strRef>
              <c:f>'Graphs for advice'!$B$85</c:f>
              <c:strCache>
                <c:ptCount val="1"/>
                <c:pt idx="0">
                  <c:v>Option 3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'Graphs for advice'!$C$82:$AE$82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'Graphs for advice'!$C$85:$AE$85</c:f>
              <c:numCache>
                <c:formatCode>General</c:formatCode>
                <c:ptCount val="29"/>
                <c:pt idx="0">
                  <c:v>334.3928477</c:v>
                </c:pt>
                <c:pt idx="1">
                  <c:v>341.45119163960373</c:v>
                </c:pt>
                <c:pt idx="2">
                  <c:v>348.45823648018688</c:v>
                </c:pt>
                <c:pt idx="3">
                  <c:v>355.55066760344539</c:v>
                </c:pt>
                <c:pt idx="4">
                  <c:v>362.65048910737153</c:v>
                </c:pt>
                <c:pt idx="5">
                  <c:v>369.94379483314992</c:v>
                </c:pt>
                <c:pt idx="6">
                  <c:v>377.48919366122038</c:v>
                </c:pt>
                <c:pt idx="7">
                  <c:v>385.15635675914575</c:v>
                </c:pt>
                <c:pt idx="8">
                  <c:v>392.94199576118592</c:v>
                </c:pt>
                <c:pt idx="9">
                  <c:v>400.74480113434385</c:v>
                </c:pt>
                <c:pt idx="10">
                  <c:v>408.67523481025501</c:v>
                </c:pt>
                <c:pt idx="11">
                  <c:v>416.65637201287063</c:v>
                </c:pt>
                <c:pt idx="12">
                  <c:v>424.66727797044996</c:v>
                </c:pt>
                <c:pt idx="13">
                  <c:v>432.70769907453013</c:v>
                </c:pt>
                <c:pt idx="14">
                  <c:v>440.78636728548003</c:v>
                </c:pt>
                <c:pt idx="15">
                  <c:v>448.87546832381634</c:v>
                </c:pt>
                <c:pt idx="16">
                  <c:v>457.03349233898132</c:v>
                </c:pt>
                <c:pt idx="17">
                  <c:v>465.230007002359</c:v>
                </c:pt>
                <c:pt idx="18">
                  <c:v>473.46739681971809</c:v>
                </c:pt>
                <c:pt idx="19">
                  <c:v>481.76398033549765</c:v>
                </c:pt>
                <c:pt idx="20">
                  <c:v>490.11099553646528</c:v>
                </c:pt>
                <c:pt idx="21">
                  <c:v>498.51363964150983</c:v>
                </c:pt>
                <c:pt idx="22">
                  <c:v>506.96703147571077</c:v>
                </c:pt>
                <c:pt idx="23">
                  <c:v>515.4805563522898</c:v>
                </c:pt>
                <c:pt idx="24">
                  <c:v>524.04649634609245</c:v>
                </c:pt>
                <c:pt idx="25">
                  <c:v>532.66073823268471</c:v>
                </c:pt>
                <c:pt idx="26">
                  <c:v>541.30787288222666</c:v>
                </c:pt>
                <c:pt idx="27">
                  <c:v>550.01031465949291</c:v>
                </c:pt>
                <c:pt idx="28">
                  <c:v>558.76838898212634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A2-459B-807C-2CC7BB4BBCE8}"/>
            </c:ext>
          </c:extLst>
        </c:ser>
        <c:ser>
          <c:idx val="3"/>
          <c:order val="3"/>
          <c:tx>
            <c:strRef>
              <c:f>'Graphs for advice'!$B$86</c:f>
              <c:strCache>
                <c:ptCount val="1"/>
                <c:pt idx="0">
                  <c:v>Option 4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'Graphs for advice'!$C$82:$AE$82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'Graphs for advice'!$C$86:$AE$86</c:f>
              <c:numCache>
                <c:formatCode>_(* #,##0.00_);_(* \(#,##0.00\);_(* "-"??_);_(@_)</c:formatCode>
                <c:ptCount val="29"/>
                <c:pt idx="0">
                  <c:v>334.3928477</c:v>
                </c:pt>
                <c:pt idx="1">
                  <c:v>341.45098404174416</c:v>
                </c:pt>
                <c:pt idx="2">
                  <c:v>348.45781444523868</c:v>
                </c:pt>
                <c:pt idx="3">
                  <c:v>355.5501074049605</c:v>
                </c:pt>
                <c:pt idx="4">
                  <c:v>362.64981570682323</c:v>
                </c:pt>
                <c:pt idx="5">
                  <c:v>369.9432382965353</c:v>
                </c:pt>
                <c:pt idx="6">
                  <c:v>377.48869639287824</c:v>
                </c:pt>
                <c:pt idx="7">
                  <c:v>385.15590963787173</c:v>
                </c:pt>
                <c:pt idx="8">
                  <c:v>392.94169453953026</c:v>
                </c:pt>
                <c:pt idx="9">
                  <c:v>400.77367071244578</c:v>
                </c:pt>
                <c:pt idx="10">
                  <c:v>408.70412906106395</c:v>
                </c:pt>
                <c:pt idx="11">
                  <c:v>416.6891758197051</c:v>
                </c:pt>
                <c:pt idx="12">
                  <c:v>424.69150289852757</c:v>
                </c:pt>
                <c:pt idx="13">
                  <c:v>432.71832889941186</c:v>
                </c:pt>
                <c:pt idx="14">
                  <c:v>440.76192403720955</c:v>
                </c:pt>
                <c:pt idx="15">
                  <c:v>448.81992517514828</c:v>
                </c:pt>
                <c:pt idx="16">
                  <c:v>456.94695240218505</c:v>
                </c:pt>
                <c:pt idx="17">
                  <c:v>465.11597913438408</c:v>
                </c:pt>
                <c:pt idx="18">
                  <c:v>473.3313736087365</c:v>
                </c:pt>
                <c:pt idx="19">
                  <c:v>481.59366626229973</c:v>
                </c:pt>
                <c:pt idx="20">
                  <c:v>489.91373033770157</c:v>
                </c:pt>
                <c:pt idx="21">
                  <c:v>498.29848563013468</c:v>
                </c:pt>
                <c:pt idx="22">
                  <c:v>506.7443541153728</c:v>
                </c:pt>
                <c:pt idx="23">
                  <c:v>515.26258976605436</c:v>
                </c:pt>
                <c:pt idx="24">
                  <c:v>523.84134517598852</c:v>
                </c:pt>
                <c:pt idx="25">
                  <c:v>532.48434100966847</c:v>
                </c:pt>
                <c:pt idx="26">
                  <c:v>541.17852742678269</c:v>
                </c:pt>
                <c:pt idx="27">
                  <c:v>549.94905829432014</c:v>
                </c:pt>
                <c:pt idx="28">
                  <c:v>558.79899473644343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A2-459B-807C-2CC7BB4BBCE8}"/>
            </c:ext>
          </c:extLst>
        </c:ser>
        <c:ser>
          <c:idx val="4"/>
          <c:order val="4"/>
          <c:tx>
            <c:strRef>
              <c:f>'Graphs for advice'!$B$87</c:f>
              <c:strCache>
                <c:ptCount val="1"/>
                <c:pt idx="0">
                  <c:v>Option 5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'Graphs for advice'!$C$82:$AE$82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'Graphs for advice'!$C$87:$AE$87</c:f>
              <c:numCache>
                <c:formatCode>General</c:formatCode>
                <c:ptCount val="29"/>
                <c:pt idx="0">
                  <c:v>334.3928477</c:v>
                </c:pt>
                <c:pt idx="1">
                  <c:v>341.45098404174416</c:v>
                </c:pt>
                <c:pt idx="2">
                  <c:v>348.45781444523868</c:v>
                </c:pt>
                <c:pt idx="3">
                  <c:v>355.5501074049605</c:v>
                </c:pt>
                <c:pt idx="4">
                  <c:v>362.64981570682323</c:v>
                </c:pt>
                <c:pt idx="5">
                  <c:v>369.9432382965353</c:v>
                </c:pt>
                <c:pt idx="6">
                  <c:v>377.48869639287824</c:v>
                </c:pt>
                <c:pt idx="7">
                  <c:v>385.15590963787173</c:v>
                </c:pt>
                <c:pt idx="8">
                  <c:v>392.94169453953026</c:v>
                </c:pt>
                <c:pt idx="9">
                  <c:v>400.67553357820049</c:v>
                </c:pt>
                <c:pt idx="10">
                  <c:v>408.47608383934272</c:v>
                </c:pt>
                <c:pt idx="11">
                  <c:v>416.31224469451485</c:v>
                </c:pt>
                <c:pt idx="12">
                  <c:v>424.20054754799872</c:v>
                </c:pt>
                <c:pt idx="13">
                  <c:v>432.12234584289041</c:v>
                </c:pt>
                <c:pt idx="14">
                  <c:v>440.10766053703293</c:v>
                </c:pt>
                <c:pt idx="15">
                  <c:v>448.1074124813083</c:v>
                </c:pt>
                <c:pt idx="16">
                  <c:v>456.18510159543365</c:v>
                </c:pt>
                <c:pt idx="17">
                  <c:v>464.30642452557942</c:v>
                </c:pt>
                <c:pt idx="18">
                  <c:v>472.47495939032558</c:v>
                </c:pt>
                <c:pt idx="19">
                  <c:v>480.721262109007</c:v>
                </c:pt>
                <c:pt idx="20">
                  <c:v>489.01968109841238</c:v>
                </c:pt>
                <c:pt idx="21">
                  <c:v>497.37206648823587</c:v>
                </c:pt>
                <c:pt idx="22">
                  <c:v>505.77065494624844</c:v>
                </c:pt>
                <c:pt idx="23">
                  <c:v>514.22016705992701</c:v>
                </c:pt>
                <c:pt idx="24">
                  <c:v>522.7126504183949</c:v>
                </c:pt>
                <c:pt idx="25">
                  <c:v>531.23285464054675</c:v>
                </c:pt>
                <c:pt idx="26">
                  <c:v>539.75757941914208</c:v>
                </c:pt>
                <c:pt idx="27">
                  <c:v>548.29909020818013</c:v>
                </c:pt>
                <c:pt idx="28">
                  <c:v>556.84470622402898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A2-459B-807C-2CC7BB4BBCE8}"/>
            </c:ext>
          </c:extLst>
        </c:ser>
        <c:ser>
          <c:idx val="5"/>
          <c:order val="5"/>
          <c:tx>
            <c:strRef>
              <c:f>'Graphs for advice'!$B$88</c:f>
              <c:strCache>
                <c:ptCount val="1"/>
                <c:pt idx="0">
                  <c:v>Option 6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'Graphs for advice'!$C$82:$AE$82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'Graphs for advice'!$C$88:$AE$88</c:f>
              <c:numCache>
                <c:formatCode>General</c:formatCode>
                <c:ptCount val="29"/>
                <c:pt idx="0">
                  <c:v>334.3928477</c:v>
                </c:pt>
                <c:pt idx="1">
                  <c:v>341.45098404174416</c:v>
                </c:pt>
                <c:pt idx="2">
                  <c:v>348.45781444523868</c:v>
                </c:pt>
                <c:pt idx="3">
                  <c:v>355.5501074049605</c:v>
                </c:pt>
                <c:pt idx="4">
                  <c:v>362.64981570682323</c:v>
                </c:pt>
                <c:pt idx="5">
                  <c:v>369.9432382965353</c:v>
                </c:pt>
                <c:pt idx="6">
                  <c:v>377.48869639287824</c:v>
                </c:pt>
                <c:pt idx="7">
                  <c:v>385.15590963787173</c:v>
                </c:pt>
                <c:pt idx="8">
                  <c:v>392.94169453953026</c:v>
                </c:pt>
                <c:pt idx="9">
                  <c:v>400.5070840046659</c:v>
                </c:pt>
                <c:pt idx="10">
                  <c:v>408.0806467665177</c:v>
                </c:pt>
                <c:pt idx="11">
                  <c:v>415.64744901804187</c:v>
                </c:pt>
                <c:pt idx="12">
                  <c:v>423.23750942864751</c:v>
                </c:pt>
                <c:pt idx="13">
                  <c:v>430.8303522634356</c:v>
                </c:pt>
                <c:pt idx="14">
                  <c:v>438.44761025925283</c:v>
                </c:pt>
                <c:pt idx="15">
                  <c:v>446.06877831380712</c:v>
                </c:pt>
                <c:pt idx="16">
                  <c:v>453.75803129284083</c:v>
                </c:pt>
                <c:pt idx="17">
                  <c:v>461.48734461053692</c:v>
                </c:pt>
                <c:pt idx="18">
                  <c:v>469.27057510106221</c:v>
                </c:pt>
                <c:pt idx="19">
                  <c:v>477.11637513033799</c:v>
                </c:pt>
                <c:pt idx="20">
                  <c:v>485.05157605771717</c:v>
                </c:pt>
                <c:pt idx="21">
                  <c:v>493.11067146719597</c:v>
                </c:pt>
                <c:pt idx="22">
                  <c:v>501.33805143364543</c:v>
                </c:pt>
                <c:pt idx="23">
                  <c:v>509.81452703523092</c:v>
                </c:pt>
                <c:pt idx="24">
                  <c:v>518.5908084051199</c:v>
                </c:pt>
                <c:pt idx="25">
                  <c:v>527.59375667032737</c:v>
                </c:pt>
                <c:pt idx="26">
                  <c:v>536.18666738717934</c:v>
                </c:pt>
                <c:pt idx="27">
                  <c:v>541.24547764049362</c:v>
                </c:pt>
                <c:pt idx="28">
                  <c:v>546.27032862847227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36-45AC-94B0-1C95538E5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69176207"/>
        <c:axId val="469182447"/>
      </c:lineChart>
      <c:catAx>
        <c:axId val="4691762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182447"/>
        <c:crosses val="autoZero"/>
        <c:auto val="1"/>
        <c:lblAlgn val="ctr"/>
        <c:lblOffset val="100"/>
        <c:noMultiLvlLbl val="0"/>
      </c:catAx>
      <c:valAx>
        <c:axId val="469182447"/>
        <c:scaling>
          <c:orientation val="minMax"/>
          <c:min val="3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NZ" sz="900"/>
                  <a:t>GDP ($, real, 2022 dollars)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91762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Overview!$A$5</c:f>
          <c:strCache>
            <c:ptCount val="1"/>
            <c:pt idx="0">
              <c:v>GDP Absolute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Overview!$B$6</c:f>
              <c:strCache>
                <c:ptCount val="1"/>
                <c:pt idx="0">
                  <c:v>Forth2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Overview!$C$5:$AE$5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Overview!$C$6:$AE$6</c:f>
              <c:numCache>
                <c:formatCode>0.0</c:formatCode>
                <c:ptCount val="29"/>
                <c:pt idx="0">
                  <c:v>334392.84769999998</c:v>
                </c:pt>
                <c:pt idx="1">
                  <c:v>341451.39923746331</c:v>
                </c:pt>
                <c:pt idx="2">
                  <c:v>348458.658515135</c:v>
                </c:pt>
                <c:pt idx="3">
                  <c:v>355551.22780193033</c:v>
                </c:pt>
                <c:pt idx="4">
                  <c:v>362651.16250791989</c:v>
                </c:pt>
                <c:pt idx="5">
                  <c:v>369944.3513697646</c:v>
                </c:pt>
                <c:pt idx="6">
                  <c:v>377489.69092956255</c:v>
                </c:pt>
                <c:pt idx="7">
                  <c:v>385156.80388041976</c:v>
                </c:pt>
                <c:pt idx="8">
                  <c:v>392942.29698284151</c:v>
                </c:pt>
                <c:pt idx="9">
                  <c:v>400715.93155624194</c:v>
                </c:pt>
                <c:pt idx="10">
                  <c:v>408646.34055944608</c:v>
                </c:pt>
                <c:pt idx="11">
                  <c:v>416623.56820603623</c:v>
                </c:pt>
                <c:pt idx="12">
                  <c:v>424643.05304237228</c:v>
                </c:pt>
                <c:pt idx="13">
                  <c:v>432697.06924964837</c:v>
                </c:pt>
                <c:pt idx="14">
                  <c:v>440810.81053375051</c:v>
                </c:pt>
                <c:pt idx="15">
                  <c:v>448931.01147248445</c:v>
                </c:pt>
                <c:pt idx="16">
                  <c:v>457120.0322757776</c:v>
                </c:pt>
                <c:pt idx="17">
                  <c:v>465344.03487033391</c:v>
                </c:pt>
                <c:pt idx="18">
                  <c:v>473603.42003069969</c:v>
                </c:pt>
                <c:pt idx="19">
                  <c:v>481934.29440869554</c:v>
                </c:pt>
                <c:pt idx="20">
                  <c:v>490308.26073522901</c:v>
                </c:pt>
                <c:pt idx="21">
                  <c:v>498728.79365288501</c:v>
                </c:pt>
                <c:pt idx="22">
                  <c:v>507189.70883604873</c:v>
                </c:pt>
                <c:pt idx="23">
                  <c:v>515698.5229385253</c:v>
                </c:pt>
                <c:pt idx="24">
                  <c:v>524251.6475161963</c:v>
                </c:pt>
                <c:pt idx="25">
                  <c:v>532837.1354557008</c:v>
                </c:pt>
                <c:pt idx="26">
                  <c:v>541437.21833767067</c:v>
                </c:pt>
                <c:pt idx="27">
                  <c:v>550071.57102466573</c:v>
                </c:pt>
                <c:pt idx="28">
                  <c:v>558737.78322780924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F8C-4E42-A923-269110A637DB}"/>
            </c:ext>
          </c:extLst>
        </c:ser>
        <c:ser>
          <c:idx val="1"/>
          <c:order val="1"/>
          <c:tx>
            <c:strRef>
              <c:f>Overview!$B$7</c:f>
              <c:strCache>
                <c:ptCount val="1"/>
                <c:pt idx="0">
                  <c:v>S1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Overview!$C$5:$AE$5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Overview!$C$7:$AE$7</c:f>
              <c:numCache>
                <c:formatCode>0.0</c:formatCode>
                <c:ptCount val="29"/>
                <c:pt idx="0">
                  <c:v>334392.84769999998</c:v>
                </c:pt>
                <c:pt idx="1">
                  <c:v>341450.98404174414</c:v>
                </c:pt>
                <c:pt idx="2">
                  <c:v>348457.81444523868</c:v>
                </c:pt>
                <c:pt idx="3">
                  <c:v>355550.10740496049</c:v>
                </c:pt>
                <c:pt idx="4">
                  <c:v>362649.81570682325</c:v>
                </c:pt>
                <c:pt idx="5">
                  <c:v>369943.23829653527</c:v>
                </c:pt>
                <c:pt idx="6">
                  <c:v>377488.69639287825</c:v>
                </c:pt>
                <c:pt idx="7">
                  <c:v>385155.90963787172</c:v>
                </c:pt>
                <c:pt idx="8">
                  <c:v>392941.69453953026</c:v>
                </c:pt>
                <c:pt idx="9">
                  <c:v>400773.6707124458</c:v>
                </c:pt>
                <c:pt idx="10">
                  <c:v>408704.12906106393</c:v>
                </c:pt>
                <c:pt idx="11">
                  <c:v>416689.17581970512</c:v>
                </c:pt>
                <c:pt idx="12">
                  <c:v>424691.5028985276</c:v>
                </c:pt>
                <c:pt idx="13">
                  <c:v>432718.32889941183</c:v>
                </c:pt>
                <c:pt idx="14">
                  <c:v>440761.92403720954</c:v>
                </c:pt>
                <c:pt idx="15">
                  <c:v>448819.9251751483</c:v>
                </c:pt>
                <c:pt idx="16">
                  <c:v>456946.95240218507</c:v>
                </c:pt>
                <c:pt idx="17">
                  <c:v>465115.97913438408</c:v>
                </c:pt>
                <c:pt idx="18">
                  <c:v>473331.3736087365</c:v>
                </c:pt>
                <c:pt idx="19">
                  <c:v>481593.66626229975</c:v>
                </c:pt>
                <c:pt idx="20">
                  <c:v>489913.73033770156</c:v>
                </c:pt>
                <c:pt idx="21">
                  <c:v>498298.4856301347</c:v>
                </c:pt>
                <c:pt idx="22">
                  <c:v>506744.35411537281</c:v>
                </c:pt>
                <c:pt idx="23">
                  <c:v>515262.58976605441</c:v>
                </c:pt>
                <c:pt idx="24">
                  <c:v>523841.34517598851</c:v>
                </c:pt>
                <c:pt idx="25">
                  <c:v>532484.34100966842</c:v>
                </c:pt>
                <c:pt idx="26">
                  <c:v>541178.52742678265</c:v>
                </c:pt>
                <c:pt idx="27">
                  <c:v>549949.05829432013</c:v>
                </c:pt>
                <c:pt idx="28">
                  <c:v>558798.99473644339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2F8C-4E42-A923-269110A637DB}"/>
            </c:ext>
          </c:extLst>
        </c:ser>
        <c:ser>
          <c:idx val="2"/>
          <c:order val="2"/>
          <c:tx>
            <c:strRef>
              <c:f>Overview!$B$8</c:f>
              <c:strCache>
                <c:ptCount val="1"/>
                <c:pt idx="0">
                  <c:v>S2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Overview!$C$5:$AE$5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Overview!$C$8:$AE$8</c:f>
              <c:numCache>
                <c:formatCode>0.0</c:formatCode>
                <c:ptCount val="29"/>
                <c:pt idx="0">
                  <c:v>334392.84769999998</c:v>
                </c:pt>
                <c:pt idx="1">
                  <c:v>341450.98404174414</c:v>
                </c:pt>
                <c:pt idx="2">
                  <c:v>348457.81444523868</c:v>
                </c:pt>
                <c:pt idx="3">
                  <c:v>355550.10740496049</c:v>
                </c:pt>
                <c:pt idx="4">
                  <c:v>362649.81570682325</c:v>
                </c:pt>
                <c:pt idx="5">
                  <c:v>369943.23829653527</c:v>
                </c:pt>
                <c:pt idx="6">
                  <c:v>377488.69639287825</c:v>
                </c:pt>
                <c:pt idx="7">
                  <c:v>385155.90963787172</c:v>
                </c:pt>
                <c:pt idx="8">
                  <c:v>392941.69453953026</c:v>
                </c:pt>
                <c:pt idx="9">
                  <c:v>400681.68628757691</c:v>
                </c:pt>
                <c:pt idx="10">
                  <c:v>408440.16830658528</c:v>
                </c:pt>
                <c:pt idx="11">
                  <c:v>416256.3215543789</c:v>
                </c:pt>
                <c:pt idx="12">
                  <c:v>424127.6330649844</c:v>
                </c:pt>
                <c:pt idx="13">
                  <c:v>432044.06352720881</c:v>
                </c:pt>
                <c:pt idx="14">
                  <c:v>440139.83152313076</c:v>
                </c:pt>
                <c:pt idx="15">
                  <c:v>448260.52802110411</c:v>
                </c:pt>
                <c:pt idx="16">
                  <c:v>456459.24127104797</c:v>
                </c:pt>
                <c:pt idx="17">
                  <c:v>464698.53468099248</c:v>
                </c:pt>
                <c:pt idx="18">
                  <c:v>472979.86040562211</c:v>
                </c:pt>
                <c:pt idx="19">
                  <c:v>481297.85696352139</c:v>
                </c:pt>
                <c:pt idx="20">
                  <c:v>489661.94790294685</c:v>
                </c:pt>
                <c:pt idx="21">
                  <c:v>498077.96023986803</c:v>
                </c:pt>
                <c:pt idx="22">
                  <c:v>506543.62186446297</c:v>
                </c:pt>
                <c:pt idx="23">
                  <c:v>515071.53437634773</c:v>
                </c:pt>
                <c:pt idx="24">
                  <c:v>523651.81820331968</c:v>
                </c:pt>
                <c:pt idx="25">
                  <c:v>532290.52366897976</c:v>
                </c:pt>
                <c:pt idx="26">
                  <c:v>540977.45812632726</c:v>
                </c:pt>
                <c:pt idx="27">
                  <c:v>549741.05042028474</c:v>
                </c:pt>
                <c:pt idx="28">
                  <c:v>558587.99581693427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F8C-4E42-A923-269110A637DB}"/>
            </c:ext>
          </c:extLst>
        </c:ser>
        <c:ser>
          <c:idx val="3"/>
          <c:order val="3"/>
          <c:tx>
            <c:strRef>
              <c:f>Overview!$B$9</c:f>
              <c:strCache>
                <c:ptCount val="1"/>
                <c:pt idx="0">
                  <c:v>S3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Overview!$C$5:$AE$5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Overview!$C$9:$AE$9</c:f>
              <c:numCache>
                <c:formatCode>0.0</c:formatCode>
                <c:ptCount val="29"/>
                <c:pt idx="0">
                  <c:v>334392.84769999998</c:v>
                </c:pt>
                <c:pt idx="1">
                  <c:v>341450.98404174414</c:v>
                </c:pt>
                <c:pt idx="2">
                  <c:v>348457.81444523868</c:v>
                </c:pt>
                <c:pt idx="3">
                  <c:v>355550.10740496049</c:v>
                </c:pt>
                <c:pt idx="4">
                  <c:v>362649.81570682325</c:v>
                </c:pt>
                <c:pt idx="5">
                  <c:v>369943.23829653527</c:v>
                </c:pt>
                <c:pt idx="6">
                  <c:v>377488.69639287825</c:v>
                </c:pt>
                <c:pt idx="7">
                  <c:v>385155.90963787172</c:v>
                </c:pt>
                <c:pt idx="8">
                  <c:v>392941.69453953026</c:v>
                </c:pt>
                <c:pt idx="9">
                  <c:v>400691.9007825185</c:v>
                </c:pt>
                <c:pt idx="10">
                  <c:v>408568.14391958376</c:v>
                </c:pt>
                <c:pt idx="11">
                  <c:v>416477.55921393423</c:v>
                </c:pt>
                <c:pt idx="12">
                  <c:v>424422.28545097657</c:v>
                </c:pt>
                <c:pt idx="13">
                  <c:v>432397.95171941235</c:v>
                </c:pt>
                <c:pt idx="14">
                  <c:v>440425.75048319052</c:v>
                </c:pt>
                <c:pt idx="15">
                  <c:v>448464.84660742548</c:v>
                </c:pt>
                <c:pt idx="16">
                  <c:v>456589.85504543729</c:v>
                </c:pt>
                <c:pt idx="17">
                  <c:v>464759.14160271722</c:v>
                </c:pt>
                <c:pt idx="18">
                  <c:v>472971.16728018352</c:v>
                </c:pt>
                <c:pt idx="19">
                  <c:v>481250.47952553869</c:v>
                </c:pt>
                <c:pt idx="20">
                  <c:v>489585.29718613002</c:v>
                </c:pt>
                <c:pt idx="21">
                  <c:v>497980.22627873637</c:v>
                </c:pt>
                <c:pt idx="22">
                  <c:v>506429.06153107644</c:v>
                </c:pt>
                <c:pt idx="23">
                  <c:v>514941.51407607767</c:v>
                </c:pt>
                <c:pt idx="24">
                  <c:v>523509.63820616604</c:v>
                </c:pt>
                <c:pt idx="25">
                  <c:v>532131.81641332177</c:v>
                </c:pt>
                <c:pt idx="26">
                  <c:v>540793.98785783327</c:v>
                </c:pt>
                <c:pt idx="27">
                  <c:v>549520.39967249974</c:v>
                </c:pt>
                <c:pt idx="28">
                  <c:v>558313.55317496415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3-2F8C-4E42-A923-269110A637DB}"/>
            </c:ext>
          </c:extLst>
        </c:ser>
        <c:ser>
          <c:idx val="4"/>
          <c:order val="4"/>
          <c:tx>
            <c:strRef>
              <c:f>Overview!$B$10</c:f>
              <c:strCache>
                <c:ptCount val="1"/>
                <c:pt idx="0">
                  <c:v>S4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Overview!$C$5:$AE$5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Overview!$C$10:$AE$10</c:f>
              <c:numCache>
                <c:formatCode>0.0</c:formatCode>
                <c:ptCount val="29"/>
                <c:pt idx="0">
                  <c:v>334392.84769999998</c:v>
                </c:pt>
                <c:pt idx="1">
                  <c:v>341450.98404174414</c:v>
                </c:pt>
                <c:pt idx="2">
                  <c:v>348457.81444523868</c:v>
                </c:pt>
                <c:pt idx="3">
                  <c:v>355550.10740496049</c:v>
                </c:pt>
                <c:pt idx="4">
                  <c:v>362649.81570682325</c:v>
                </c:pt>
                <c:pt idx="5">
                  <c:v>369943.23829653527</c:v>
                </c:pt>
                <c:pt idx="6">
                  <c:v>377488.69639287825</c:v>
                </c:pt>
                <c:pt idx="7">
                  <c:v>385155.90963787172</c:v>
                </c:pt>
                <c:pt idx="8">
                  <c:v>392941.69453953026</c:v>
                </c:pt>
                <c:pt idx="9">
                  <c:v>400677.55071471661</c:v>
                </c:pt>
                <c:pt idx="10">
                  <c:v>408483.99877740024</c:v>
                </c:pt>
                <c:pt idx="11">
                  <c:v>416329.65119353961</c:v>
                </c:pt>
                <c:pt idx="12">
                  <c:v>424229.79756634525</c:v>
                </c:pt>
                <c:pt idx="13">
                  <c:v>432166.04786193627</c:v>
                </c:pt>
                <c:pt idx="14">
                  <c:v>440205.36157173087</c:v>
                </c:pt>
                <c:pt idx="15">
                  <c:v>448259.8175474765</c:v>
                </c:pt>
                <c:pt idx="16">
                  <c:v>456387.63375801384</c:v>
                </c:pt>
                <c:pt idx="17">
                  <c:v>464555.91625296982</c:v>
                </c:pt>
                <c:pt idx="18">
                  <c:v>472767.39644870302</c:v>
                </c:pt>
                <c:pt idx="19">
                  <c:v>481056.24840345391</c:v>
                </c:pt>
                <c:pt idx="20">
                  <c:v>489398.25502685772</c:v>
                </c:pt>
                <c:pt idx="21">
                  <c:v>497798.58292740607</c:v>
                </c:pt>
                <c:pt idx="22">
                  <c:v>506254.27414420154</c:v>
                </c:pt>
                <c:pt idx="23">
                  <c:v>514776.40596159932</c:v>
                </c:pt>
                <c:pt idx="24">
                  <c:v>523365.7641477841</c:v>
                </c:pt>
                <c:pt idx="25">
                  <c:v>532015.62108015642</c:v>
                </c:pt>
                <c:pt idx="26">
                  <c:v>540714.48653675755</c:v>
                </c:pt>
                <c:pt idx="27">
                  <c:v>549488.76433314534</c:v>
                </c:pt>
                <c:pt idx="28">
                  <c:v>558344.49368802574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2F8C-4E42-A923-269110A637DB}"/>
            </c:ext>
          </c:extLst>
        </c:ser>
        <c:ser>
          <c:idx val="5"/>
          <c:order val="5"/>
          <c:tx>
            <c:strRef>
              <c:f>Overview!$B$11</c:f>
              <c:strCache>
                <c:ptCount val="1"/>
                <c:pt idx="0">
                  <c:v>S5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Overview!$C$5:$AE$5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Overview!$C$11:$AE$11</c:f>
              <c:numCache>
                <c:formatCode>0.0</c:formatCode>
                <c:ptCount val="29"/>
                <c:pt idx="0">
                  <c:v>334392.84769999998</c:v>
                </c:pt>
                <c:pt idx="1">
                  <c:v>341303.12398335704</c:v>
                </c:pt>
                <c:pt idx="2">
                  <c:v>348346.00472347456</c:v>
                </c:pt>
                <c:pt idx="3">
                  <c:v>355421.61457508348</c:v>
                </c:pt>
                <c:pt idx="4">
                  <c:v>362454.16524508735</c:v>
                </c:pt>
                <c:pt idx="5">
                  <c:v>369616.83290662814</c:v>
                </c:pt>
                <c:pt idx="6">
                  <c:v>376982.78410661523</c:v>
                </c:pt>
                <c:pt idx="7">
                  <c:v>384416.79476740205</c:v>
                </c:pt>
                <c:pt idx="8">
                  <c:v>391942.63342980808</c:v>
                </c:pt>
                <c:pt idx="9">
                  <c:v>399404.20271426463</c:v>
                </c:pt>
                <c:pt idx="10">
                  <c:v>406911.69088879315</c:v>
                </c:pt>
                <c:pt idx="11">
                  <c:v>414446.44143012789</c:v>
                </c:pt>
                <c:pt idx="12">
                  <c:v>422067.29827669123</c:v>
                </c:pt>
                <c:pt idx="13">
                  <c:v>429725.29967294511</c:v>
                </c:pt>
                <c:pt idx="14">
                  <c:v>437521.36689980398</c:v>
                </c:pt>
                <c:pt idx="15">
                  <c:v>445516.48123016243</c:v>
                </c:pt>
                <c:pt idx="16">
                  <c:v>453455.30573373038</c:v>
                </c:pt>
                <c:pt idx="17">
                  <c:v>461442.61724366789</c:v>
                </c:pt>
                <c:pt idx="18">
                  <c:v>469490.67586675589</c:v>
                </c:pt>
                <c:pt idx="19">
                  <c:v>477625.84561712621</c:v>
                </c:pt>
                <c:pt idx="20">
                  <c:v>485835.50925787998</c:v>
                </c:pt>
                <c:pt idx="21">
                  <c:v>494116.27747217868</c:v>
                </c:pt>
                <c:pt idx="22">
                  <c:v>502456.5652839269</c:v>
                </c:pt>
                <c:pt idx="23">
                  <c:v>510874.74231587694</c:v>
                </c:pt>
                <c:pt idx="24">
                  <c:v>519350.95638143073</c:v>
                </c:pt>
                <c:pt idx="25">
                  <c:v>527885.43280547915</c:v>
                </c:pt>
                <c:pt idx="26">
                  <c:v>536461.25558752182</c:v>
                </c:pt>
                <c:pt idx="27">
                  <c:v>545119.31017196691</c:v>
                </c:pt>
                <c:pt idx="28">
                  <c:v>553860.97161367489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5-2F8C-4E42-A923-269110A637DB}"/>
            </c:ext>
          </c:extLst>
        </c:ser>
        <c:ser>
          <c:idx val="6"/>
          <c:order val="6"/>
          <c:tx>
            <c:strRef>
              <c:f>Overview!$B$12</c:f>
              <c:strCache>
                <c:ptCount val="1"/>
                <c:pt idx="0">
                  <c:v>S6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Overview!$C$5:$AE$5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Overview!$C$12:$AE$12</c:f>
              <c:numCache>
                <c:formatCode>0.0</c:formatCode>
                <c:ptCount val="29"/>
                <c:pt idx="0">
                  <c:v>334392.84769999998</c:v>
                </c:pt>
                <c:pt idx="1">
                  <c:v>341450.98404174414</c:v>
                </c:pt>
                <c:pt idx="2">
                  <c:v>348457.81444523868</c:v>
                </c:pt>
                <c:pt idx="3">
                  <c:v>355550.10740496049</c:v>
                </c:pt>
                <c:pt idx="4">
                  <c:v>362649.81570682325</c:v>
                </c:pt>
                <c:pt idx="5">
                  <c:v>369943.23829653527</c:v>
                </c:pt>
                <c:pt idx="6">
                  <c:v>377488.69639287825</c:v>
                </c:pt>
                <c:pt idx="7">
                  <c:v>385155.90963787172</c:v>
                </c:pt>
                <c:pt idx="8">
                  <c:v>392941.69453953026</c:v>
                </c:pt>
                <c:pt idx="9">
                  <c:v>400681.68628757691</c:v>
                </c:pt>
                <c:pt idx="10">
                  <c:v>408440.16830658528</c:v>
                </c:pt>
                <c:pt idx="11">
                  <c:v>416256.3215543789</c:v>
                </c:pt>
                <c:pt idx="12">
                  <c:v>424127.6330649844</c:v>
                </c:pt>
                <c:pt idx="13">
                  <c:v>432044.06352720881</c:v>
                </c:pt>
                <c:pt idx="14">
                  <c:v>440058.84738356003</c:v>
                </c:pt>
                <c:pt idx="15">
                  <c:v>448104.04214629484</c:v>
                </c:pt>
                <c:pt idx="16">
                  <c:v>456234.90832053649</c:v>
                </c:pt>
                <c:pt idx="17">
                  <c:v>464413.04693367449</c:v>
                </c:pt>
                <c:pt idx="18">
                  <c:v>472638.78441124019</c:v>
                </c:pt>
                <c:pt idx="19">
                  <c:v>480906.91983155964</c:v>
                </c:pt>
                <c:pt idx="20">
                  <c:v>489223.0160888005</c:v>
                </c:pt>
                <c:pt idx="21">
                  <c:v>497588.36337868631</c:v>
                </c:pt>
                <c:pt idx="22">
                  <c:v>505995.48582294962</c:v>
                </c:pt>
                <c:pt idx="23">
                  <c:v>514450.27088665351</c:v>
                </c:pt>
                <c:pt idx="24">
                  <c:v>522936.34911638836</c:v>
                </c:pt>
                <c:pt idx="25">
                  <c:v>531449.72343065077</c:v>
                </c:pt>
                <c:pt idx="26">
                  <c:v>539969.51061506208</c:v>
                </c:pt>
                <c:pt idx="27">
                  <c:v>548511.55150704156</c:v>
                </c:pt>
                <c:pt idx="28">
                  <c:v>557066.88145640295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6-2F8C-4E42-A923-269110A637DB}"/>
            </c:ext>
          </c:extLst>
        </c:ser>
        <c:ser>
          <c:idx val="7"/>
          <c:order val="7"/>
          <c:tx>
            <c:strRef>
              <c:f>Overview!$B$13</c:f>
              <c:strCache>
                <c:ptCount val="1"/>
                <c:pt idx="0">
                  <c:v>S7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Overview!$C$5:$AE$5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Overview!$C$13:$AE$13</c:f>
              <c:numCache>
                <c:formatCode>0.0</c:formatCode>
                <c:ptCount val="29"/>
                <c:pt idx="0">
                  <c:v>334392.84769999998</c:v>
                </c:pt>
                <c:pt idx="1">
                  <c:v>341450.98404174414</c:v>
                </c:pt>
                <c:pt idx="2">
                  <c:v>348457.81444523868</c:v>
                </c:pt>
                <c:pt idx="3">
                  <c:v>355550.10740496049</c:v>
                </c:pt>
                <c:pt idx="4">
                  <c:v>362649.81570682325</c:v>
                </c:pt>
                <c:pt idx="5">
                  <c:v>369943.23829653527</c:v>
                </c:pt>
                <c:pt idx="6">
                  <c:v>377488.69639287825</c:v>
                </c:pt>
                <c:pt idx="7">
                  <c:v>385155.90963787172</c:v>
                </c:pt>
                <c:pt idx="8">
                  <c:v>392941.69453953026</c:v>
                </c:pt>
                <c:pt idx="9">
                  <c:v>400675.5335782005</c:v>
                </c:pt>
                <c:pt idx="10">
                  <c:v>408476.0838393427</c:v>
                </c:pt>
                <c:pt idx="11">
                  <c:v>416312.24469451484</c:v>
                </c:pt>
                <c:pt idx="12">
                  <c:v>424200.54754799872</c:v>
                </c:pt>
                <c:pt idx="13">
                  <c:v>432122.34584289038</c:v>
                </c:pt>
                <c:pt idx="14">
                  <c:v>440107.66053703293</c:v>
                </c:pt>
                <c:pt idx="15">
                  <c:v>448107.41248130827</c:v>
                </c:pt>
                <c:pt idx="16">
                  <c:v>456185.10159543366</c:v>
                </c:pt>
                <c:pt idx="17">
                  <c:v>464306.42452557944</c:v>
                </c:pt>
                <c:pt idx="18">
                  <c:v>472474.95939032559</c:v>
                </c:pt>
                <c:pt idx="19">
                  <c:v>480721.26210900699</c:v>
                </c:pt>
                <c:pt idx="20">
                  <c:v>489019.68109841237</c:v>
                </c:pt>
                <c:pt idx="21">
                  <c:v>497372.0664882359</c:v>
                </c:pt>
                <c:pt idx="22">
                  <c:v>505770.65494624845</c:v>
                </c:pt>
                <c:pt idx="23">
                  <c:v>514220.16705992701</c:v>
                </c:pt>
                <c:pt idx="24">
                  <c:v>522712.65041839489</c:v>
                </c:pt>
                <c:pt idx="25">
                  <c:v>531232.85464054672</c:v>
                </c:pt>
                <c:pt idx="26">
                  <c:v>539757.5794191421</c:v>
                </c:pt>
                <c:pt idx="27">
                  <c:v>548299.09020818013</c:v>
                </c:pt>
                <c:pt idx="28">
                  <c:v>556844.70622402895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7-2F8C-4E42-A923-269110A637DB}"/>
            </c:ext>
          </c:extLst>
        </c:ser>
        <c:ser>
          <c:idx val="8"/>
          <c:order val="8"/>
          <c:tx>
            <c:strRef>
              <c:f>Overview!$B$14</c:f>
              <c:strCache>
                <c:ptCount val="1"/>
                <c:pt idx="0">
                  <c:v>S8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Overview!$C$5:$AE$5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Overview!$C$14:$AE$14</c:f>
              <c:numCache>
                <c:formatCode>0.0</c:formatCode>
                <c:ptCount val="29"/>
                <c:pt idx="0">
                  <c:v>334392.84769999998</c:v>
                </c:pt>
                <c:pt idx="1">
                  <c:v>341450.98404174414</c:v>
                </c:pt>
                <c:pt idx="2">
                  <c:v>348457.81444523868</c:v>
                </c:pt>
                <c:pt idx="3">
                  <c:v>355550.10740496049</c:v>
                </c:pt>
                <c:pt idx="4">
                  <c:v>362649.81570682325</c:v>
                </c:pt>
                <c:pt idx="5">
                  <c:v>369943.23829653527</c:v>
                </c:pt>
                <c:pt idx="6">
                  <c:v>377488.69639287825</c:v>
                </c:pt>
                <c:pt idx="7">
                  <c:v>385155.90963787172</c:v>
                </c:pt>
                <c:pt idx="8">
                  <c:v>392941.69453953026</c:v>
                </c:pt>
                <c:pt idx="9">
                  <c:v>400715.5502714623</c:v>
                </c:pt>
                <c:pt idx="10">
                  <c:v>408646.25940833153</c:v>
                </c:pt>
                <c:pt idx="11">
                  <c:v>416623.92582740739</c:v>
                </c:pt>
                <c:pt idx="12">
                  <c:v>424643.46188979398</c:v>
                </c:pt>
                <c:pt idx="13">
                  <c:v>432697.54109154805</c:v>
                </c:pt>
                <c:pt idx="14">
                  <c:v>440719.30394780834</c:v>
                </c:pt>
                <c:pt idx="15">
                  <c:v>448745.69454325351</c:v>
                </c:pt>
                <c:pt idx="16">
                  <c:v>456832.31047809648</c:v>
                </c:pt>
                <c:pt idx="17">
                  <c:v>464953.2485828519</c:v>
                </c:pt>
                <c:pt idx="18">
                  <c:v>473113.63569677074</c:v>
                </c:pt>
                <c:pt idx="19">
                  <c:v>481312.77332225943</c:v>
                </c:pt>
                <c:pt idx="20">
                  <c:v>489562.6006551421</c:v>
                </c:pt>
                <c:pt idx="21">
                  <c:v>497869.70119578484</c:v>
                </c:pt>
                <c:pt idx="22">
                  <c:v>506231.47409681731</c:v>
                </c:pt>
                <c:pt idx="23">
                  <c:v>514659.3547988619</c:v>
                </c:pt>
                <c:pt idx="24">
                  <c:v>523140.96282234963</c:v>
                </c:pt>
                <c:pt idx="25">
                  <c:v>531679.47993999103</c:v>
                </c:pt>
                <c:pt idx="26">
                  <c:v>540261.54327057453</c:v>
                </c:pt>
                <c:pt idx="27">
                  <c:v>548911.8463613413</c:v>
                </c:pt>
                <c:pt idx="28">
                  <c:v>557632.47847604018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8-2F8C-4E42-A923-269110A637DB}"/>
            </c:ext>
          </c:extLst>
        </c:ser>
        <c:ser>
          <c:idx val="9"/>
          <c:order val="9"/>
          <c:tx>
            <c:strRef>
              <c:f>Overview!$B$15</c:f>
              <c:strCache>
                <c:ptCount val="1"/>
                <c:pt idx="0">
                  <c:v>S9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Overview!$C$5:$AE$5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Overview!$C$15:$AE$15</c:f>
              <c:numCache>
                <c:formatCode>0.0</c:formatCode>
                <c:ptCount val="29"/>
                <c:pt idx="0">
                  <c:v>334392.84769999998</c:v>
                </c:pt>
                <c:pt idx="1">
                  <c:v>341450.98404174414</c:v>
                </c:pt>
                <c:pt idx="2">
                  <c:v>348457.81444523868</c:v>
                </c:pt>
                <c:pt idx="3">
                  <c:v>355550.10740496049</c:v>
                </c:pt>
                <c:pt idx="4">
                  <c:v>362649.81570682325</c:v>
                </c:pt>
                <c:pt idx="5">
                  <c:v>369943.23829653527</c:v>
                </c:pt>
                <c:pt idx="6">
                  <c:v>377488.69639287825</c:v>
                </c:pt>
                <c:pt idx="7">
                  <c:v>385155.90963787172</c:v>
                </c:pt>
                <c:pt idx="8">
                  <c:v>392941.69453953026</c:v>
                </c:pt>
                <c:pt idx="9">
                  <c:v>400507.0840046659</c:v>
                </c:pt>
                <c:pt idx="10">
                  <c:v>408080.64676651772</c:v>
                </c:pt>
                <c:pt idx="11">
                  <c:v>415647.44901804189</c:v>
                </c:pt>
                <c:pt idx="12">
                  <c:v>423237.50942864752</c:v>
                </c:pt>
                <c:pt idx="13">
                  <c:v>430830.3522634356</c:v>
                </c:pt>
                <c:pt idx="14">
                  <c:v>438447.61025925283</c:v>
                </c:pt>
                <c:pt idx="15">
                  <c:v>446068.7783138071</c:v>
                </c:pt>
                <c:pt idx="16">
                  <c:v>453758.03129284084</c:v>
                </c:pt>
                <c:pt idx="17">
                  <c:v>461487.34461053694</c:v>
                </c:pt>
                <c:pt idx="18">
                  <c:v>469270.57510106219</c:v>
                </c:pt>
                <c:pt idx="19">
                  <c:v>477116.37513033801</c:v>
                </c:pt>
                <c:pt idx="20">
                  <c:v>485051.57605771715</c:v>
                </c:pt>
                <c:pt idx="21">
                  <c:v>493110.67146719596</c:v>
                </c:pt>
                <c:pt idx="22">
                  <c:v>501338.05143364542</c:v>
                </c:pt>
                <c:pt idx="23">
                  <c:v>509814.52703523095</c:v>
                </c:pt>
                <c:pt idx="24">
                  <c:v>518590.80840511993</c:v>
                </c:pt>
                <c:pt idx="25">
                  <c:v>527593.75667032739</c:v>
                </c:pt>
                <c:pt idx="26">
                  <c:v>536186.66738717933</c:v>
                </c:pt>
                <c:pt idx="27">
                  <c:v>541245.47764049366</c:v>
                </c:pt>
                <c:pt idx="28">
                  <c:v>546270.32862847229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9-2F8C-4E42-A923-269110A637DB}"/>
            </c:ext>
          </c:extLst>
        </c:ser>
        <c:ser>
          <c:idx val="10"/>
          <c:order val="10"/>
          <c:tx>
            <c:strRef>
              <c:f>Overview!$B$16</c:f>
              <c:strCache>
                <c:ptCount val="1"/>
                <c:pt idx="0">
                  <c:v>S10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Overview!$C$5:$AE$5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Overview!$C$16:$AE$16</c:f>
              <c:numCache>
                <c:formatCode>0.0</c:formatCode>
                <c:ptCount val="29"/>
                <c:pt idx="0">
                  <c:v>334392.84769999998</c:v>
                </c:pt>
                <c:pt idx="1">
                  <c:v>341664.94673332718</c:v>
                </c:pt>
                <c:pt idx="2">
                  <c:v>348617.84956813941</c:v>
                </c:pt>
                <c:pt idx="3">
                  <c:v>355678.72013835871</c:v>
                </c:pt>
                <c:pt idx="4">
                  <c:v>362633.11357287818</c:v>
                </c:pt>
                <c:pt idx="5">
                  <c:v>369458.9627032135</c:v>
                </c:pt>
                <c:pt idx="6">
                  <c:v>376953.30528408079</c:v>
                </c:pt>
                <c:pt idx="7">
                  <c:v>384556.34638449823</c:v>
                </c:pt>
                <c:pt idx="8">
                  <c:v>392194.05710860121</c:v>
                </c:pt>
                <c:pt idx="9">
                  <c:v>399812.84956241783</c:v>
                </c:pt>
                <c:pt idx="10">
                  <c:v>407604.39226580545</c:v>
                </c:pt>
                <c:pt idx="11">
                  <c:v>415503.3329328305</c:v>
                </c:pt>
                <c:pt idx="12">
                  <c:v>423457.62176856829</c:v>
                </c:pt>
                <c:pt idx="13">
                  <c:v>431454.00004106772</c:v>
                </c:pt>
                <c:pt idx="14">
                  <c:v>439530.23839970771</c:v>
                </c:pt>
                <c:pt idx="15">
                  <c:v>447637.17556055682</c:v>
                </c:pt>
                <c:pt idx="16">
                  <c:v>455815.82863167237</c:v>
                </c:pt>
                <c:pt idx="17">
                  <c:v>464037.86656016752</c:v>
                </c:pt>
                <c:pt idx="18">
                  <c:v>472302.25520216848</c:v>
                </c:pt>
                <c:pt idx="19">
                  <c:v>480612.74099596019</c:v>
                </c:pt>
                <c:pt idx="20">
                  <c:v>488967.00523236196</c:v>
                </c:pt>
                <c:pt idx="21">
                  <c:v>497371.30254295259</c:v>
                </c:pt>
                <c:pt idx="22">
                  <c:v>505820.78619703185</c:v>
                </c:pt>
                <c:pt idx="23">
                  <c:v>514325.69871348329</c:v>
                </c:pt>
                <c:pt idx="24">
                  <c:v>522880.14227039029</c:v>
                </c:pt>
                <c:pt idx="25">
                  <c:v>531475.09003156587</c:v>
                </c:pt>
                <c:pt idx="26">
                  <c:v>540089.24373771565</c:v>
                </c:pt>
                <c:pt idx="27">
                  <c:v>548750.5627692322</c:v>
                </c:pt>
                <c:pt idx="28">
                  <c:v>557452.95938396547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A-2F8C-4E42-A923-269110A63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69698080"/>
        <c:axId val="1669697120"/>
        <c:extLst/>
      </c:lineChart>
      <c:catAx>
        <c:axId val="1669698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9697120"/>
        <c:crosses val="autoZero"/>
        <c:auto val="1"/>
        <c:lblAlgn val="ctr"/>
        <c:lblOffset val="100"/>
        <c:noMultiLvlLbl val="0"/>
      </c:catAx>
      <c:valAx>
        <c:axId val="166969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9698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Overview!$A$18</c:f>
          <c:strCache>
            <c:ptCount val="1"/>
            <c:pt idx="0">
              <c:v>GDP Deviations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Overview!$B$20</c:f>
              <c:strCache>
                <c:ptCount val="1"/>
                <c:pt idx="0">
                  <c:v>S1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Overview!$C$19:$AE$19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Overview!$C$20:$AE$20</c:f>
              <c:numCache>
                <c:formatCode>0.00%</c:formatCode>
                <c:ptCount val="29"/>
                <c:pt idx="0">
                  <c:v>0</c:v>
                </c:pt>
                <c:pt idx="1">
                  <c:v>-1.215973107981938E-6</c:v>
                </c:pt>
                <c:pt idx="2">
                  <c:v>-2.4222956602759638E-6</c:v>
                </c:pt>
                <c:pt idx="3">
                  <c:v>-3.1511548329588024E-6</c:v>
                </c:pt>
                <c:pt idx="4">
                  <c:v>-3.7137647300733434E-6</c:v>
                </c:pt>
                <c:pt idx="5">
                  <c:v>-3.0087585476401557E-6</c:v>
                </c:pt>
                <c:pt idx="6">
                  <c:v>-2.6346062109716684E-6</c:v>
                </c:pt>
                <c:pt idx="7">
                  <c:v>-2.3217623030813428E-6</c:v>
                </c:pt>
                <c:pt idx="8">
                  <c:v>-1.5331597434942168E-6</c:v>
                </c:pt>
                <c:pt idx="9">
                  <c:v>1.4408999407544698E-4</c:v>
                </c:pt>
                <c:pt idx="10">
                  <c:v>1.4141446008975045E-4</c:v>
                </c:pt>
                <c:pt idx="11">
                  <c:v>1.5747456139214577E-4</c:v>
                </c:pt>
                <c:pt idx="12">
                  <c:v>1.1409548751162291E-4</c:v>
                </c:pt>
                <c:pt idx="13">
                  <c:v>4.9132872104618031E-5</c:v>
                </c:pt>
                <c:pt idx="14">
                  <c:v>-1.109013104324541E-4</c:v>
                </c:pt>
                <c:pt idx="15">
                  <c:v>-2.474462545409839E-4</c:v>
                </c:pt>
                <c:pt idx="16">
                  <c:v>-3.786311283074939E-4</c:v>
                </c:pt>
                <c:pt idx="17">
                  <c:v>-4.9007985245452801E-4</c:v>
                </c:pt>
                <c:pt idx="18">
                  <c:v>-5.7441819559822527E-4</c:v>
                </c:pt>
                <c:pt idx="19">
                  <c:v>-7.0679374833393371E-4</c:v>
                </c:pt>
                <c:pt idx="20">
                  <c:v>-8.0465786347516666E-4</c:v>
                </c:pt>
                <c:pt idx="21">
                  <c:v>-8.628096637424143E-4</c:v>
                </c:pt>
                <c:pt idx="22">
                  <c:v>-8.7808311745507517E-4</c:v>
                </c:pt>
                <c:pt idx="23">
                  <c:v>-8.4532561774053327E-4</c:v>
                </c:pt>
                <c:pt idx="24">
                  <c:v>-7.8264387370408084E-4</c:v>
                </c:pt>
                <c:pt idx="25">
                  <c:v>-6.6210559016433024E-4</c:v>
                </c:pt>
                <c:pt idx="26">
                  <c:v>-4.7778560861078123E-4</c:v>
                </c:pt>
                <c:pt idx="27">
                  <c:v>-2.2272143626211882E-4</c:v>
                </c:pt>
                <c:pt idx="28">
                  <c:v>1.095531937729266E-4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015E-42FD-989B-C053671BA783}"/>
            </c:ext>
          </c:extLst>
        </c:ser>
        <c:ser>
          <c:idx val="2"/>
          <c:order val="2"/>
          <c:tx>
            <c:strRef>
              <c:f>Overview!$B$22</c:f>
              <c:strCache>
                <c:ptCount val="1"/>
                <c:pt idx="0">
                  <c:v>S3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Overview!$C$19:$AE$19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Overview!$C$22:$AE$22</c:f>
              <c:numCache>
                <c:formatCode>0.00%</c:formatCode>
                <c:ptCount val="29"/>
                <c:pt idx="0">
                  <c:v>0</c:v>
                </c:pt>
                <c:pt idx="1">
                  <c:v>-1.215973107981938E-6</c:v>
                </c:pt>
                <c:pt idx="2">
                  <c:v>-2.4222956602759638E-6</c:v>
                </c:pt>
                <c:pt idx="3">
                  <c:v>-3.1511548329588024E-6</c:v>
                </c:pt>
                <c:pt idx="4">
                  <c:v>-3.7137647300733434E-6</c:v>
                </c:pt>
                <c:pt idx="5">
                  <c:v>-3.0087585476401557E-6</c:v>
                </c:pt>
                <c:pt idx="6">
                  <c:v>-2.6346062109716684E-6</c:v>
                </c:pt>
                <c:pt idx="7">
                  <c:v>-2.3217623030813428E-6</c:v>
                </c:pt>
                <c:pt idx="8">
                  <c:v>-1.5331597434942168E-6</c:v>
                </c:pt>
                <c:pt idx="9">
                  <c:v>-5.9969598987796857E-5</c:v>
                </c:pt>
                <c:pt idx="10">
                  <c:v>-1.9135529209746149E-4</c:v>
                </c:pt>
                <c:pt idx="11">
                  <c:v>-3.5045783110809747E-4</c:v>
                </c:pt>
                <c:pt idx="12">
                  <c:v>-5.1988979877104491E-4</c:v>
                </c:pt>
                <c:pt idx="13">
                  <c:v>-6.9128624040537545E-4</c:v>
                </c:pt>
                <c:pt idx="14">
                  <c:v>-8.7352678600083333E-4</c:v>
                </c:pt>
                <c:pt idx="15">
                  <c:v>-1.0383886457965286E-3</c:v>
                </c:pt>
                <c:pt idx="16">
                  <c:v>-1.1598206005123401E-3</c:v>
                </c:pt>
                <c:pt idx="17">
                  <c:v>-1.2569050504315227E-3</c:v>
                </c:pt>
                <c:pt idx="18">
                  <c:v>-1.3349834983775732E-3</c:v>
                </c:pt>
                <c:pt idx="19">
                  <c:v>-1.4188964991500574E-3</c:v>
                </c:pt>
                <c:pt idx="20">
                  <c:v>-1.4745081961599071E-3</c:v>
                </c:pt>
                <c:pt idx="21">
                  <c:v>-1.5009507846255321E-3</c:v>
                </c:pt>
                <c:pt idx="22">
                  <c:v>-1.4997293748681972E-3</c:v>
                </c:pt>
                <c:pt idx="23">
                  <c:v>-1.4679290879758833E-3</c:v>
                </c:pt>
                <c:pt idx="24">
                  <c:v>-1.4153685802338334E-3</c:v>
                </c:pt>
                <c:pt idx="25">
                  <c:v>-1.323704740991527E-3</c:v>
                </c:pt>
                <c:pt idx="26">
                  <c:v>-1.1880056598477795E-3</c:v>
                </c:pt>
                <c:pt idx="27">
                  <c:v>-1.001999341902482E-3</c:v>
                </c:pt>
                <c:pt idx="28">
                  <c:v>-7.5926501765166687E-4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015E-42FD-989B-C053671BA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68646128"/>
        <c:axId val="268647568"/>
        <c:extLst>
          <c:ext xmlns:c15="http://schemas.microsoft.com/office/drawing/2012/chart" uri="{02D57815-91ED-43cb-92C2-25804820EDAC}">
            <c15:filteredLine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Overview!$B$21</c15:sqref>
                        </c15:formulaRef>
                      </c:ext>
                    </c:extLst>
                    <c:strCache>
                      <c:ptCount val="1"/>
                      <c:pt idx="0">
                        <c:v>S2</c:v>
                      </c:pt>
                    </c:strCache>
                  </c:strRef>
                </c:tx>
                <c:spPr>
                  <a:ln w="285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Overview!$C$19:$AE$19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Overview!$C$21:$AE$21</c15:sqref>
                        </c15:formulaRef>
                      </c:ext>
                    </c:extLst>
                    <c:numCache>
                      <c:formatCode>0.00%</c:formatCode>
                      <c:ptCount val="29"/>
                      <c:pt idx="0">
                        <c:v>0</c:v>
                      </c:pt>
                      <c:pt idx="1">
                        <c:v>-1.215973107981938E-6</c:v>
                      </c:pt>
                      <c:pt idx="2">
                        <c:v>-2.4222956602759638E-6</c:v>
                      </c:pt>
                      <c:pt idx="3">
                        <c:v>-3.1511548329588024E-6</c:v>
                      </c:pt>
                      <c:pt idx="4">
                        <c:v>-3.7137647300733434E-6</c:v>
                      </c:pt>
                      <c:pt idx="5">
                        <c:v>-3.0087585476401557E-6</c:v>
                      </c:pt>
                      <c:pt idx="6">
                        <c:v>-2.6346062109716684E-6</c:v>
                      </c:pt>
                      <c:pt idx="7">
                        <c:v>-2.3217623030813428E-6</c:v>
                      </c:pt>
                      <c:pt idx="8">
                        <c:v>-1.5331597434942168E-6</c:v>
                      </c:pt>
                      <c:pt idx="9">
                        <c:v>-8.5460212505217292E-5</c:v>
                      </c:pt>
                      <c:pt idx="10">
                        <c:v>-5.0452489695251845E-4</c:v>
                      </c:pt>
                      <c:pt idx="11">
                        <c:v>-8.814831413370694E-4</c:v>
                      </c:pt>
                      <c:pt idx="12">
                        <c:v>-1.2137723052223492E-3</c:v>
                      </c:pt>
                      <c:pt idx="13">
                        <c:v>-1.509152173302053E-3</c:v>
                      </c:pt>
                      <c:pt idx="14">
                        <c:v>-1.5221473579727363E-3</c:v>
                      </c:pt>
                      <c:pt idx="15">
                        <c:v>-1.4935111058181905E-3</c:v>
                      </c:pt>
                      <c:pt idx="16">
                        <c:v>-1.4455524984102741E-3</c:v>
                      </c:pt>
                      <c:pt idx="17">
                        <c:v>-1.3871461563298437E-3</c:v>
                      </c:pt>
                      <c:pt idx="18">
                        <c:v>-1.316628214038551E-3</c:v>
                      </c:pt>
                      <c:pt idx="19">
                        <c:v>-1.3205896582956234E-3</c:v>
                      </c:pt>
                      <c:pt idx="20">
                        <c:v>-1.3181765106567989E-3</c:v>
                      </c:pt>
                      <c:pt idx="21">
                        <c:v>-1.3049846355370764E-3</c:v>
                      </c:pt>
                      <c:pt idx="22">
                        <c:v>-1.2738566266821127E-3</c:v>
                      </c:pt>
                      <c:pt idx="23">
                        <c:v>-1.2158044560703907E-3</c:v>
                      </c:pt>
                      <c:pt idx="24">
                        <c:v>-1.1441629525028585E-3</c:v>
                      </c:pt>
                      <c:pt idx="25">
                        <c:v>-1.0258515226300169E-3</c:v>
                      </c:pt>
                      <c:pt idx="26">
                        <c:v>-8.491477788596935E-4</c:v>
                      </c:pt>
                      <c:pt idx="27">
                        <c:v>-6.0086836293915535E-4</c:v>
                      </c:pt>
                      <c:pt idx="28">
                        <c:v>-2.6808176459747202E-4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1-015E-42FD-989B-C053671BA783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Overview!$B$23</c15:sqref>
                        </c15:formulaRef>
                      </c:ext>
                    </c:extLst>
                    <c:strCache>
                      <c:ptCount val="1"/>
                      <c:pt idx="0">
                        <c:v>S4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Overview!$C$19:$AE$19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Overview!$C$23:$AE$23</c15:sqref>
                        </c15:formulaRef>
                      </c:ext>
                    </c:extLst>
                    <c:numCache>
                      <c:formatCode>0.00%</c:formatCode>
                      <c:ptCount val="29"/>
                      <c:pt idx="0">
                        <c:v>0</c:v>
                      </c:pt>
                      <c:pt idx="1">
                        <c:v>-1.215973107981938E-6</c:v>
                      </c:pt>
                      <c:pt idx="2">
                        <c:v>-2.4222956602759638E-6</c:v>
                      </c:pt>
                      <c:pt idx="3">
                        <c:v>-3.1511548329588024E-6</c:v>
                      </c:pt>
                      <c:pt idx="4">
                        <c:v>-3.7137647300733434E-6</c:v>
                      </c:pt>
                      <c:pt idx="5">
                        <c:v>-3.0087585476401557E-6</c:v>
                      </c:pt>
                      <c:pt idx="6">
                        <c:v>-2.6346062109716684E-6</c:v>
                      </c:pt>
                      <c:pt idx="7">
                        <c:v>-2.3217623030813428E-6</c:v>
                      </c:pt>
                      <c:pt idx="8">
                        <c:v>-1.5331597434942168E-6</c:v>
                      </c:pt>
                      <c:pt idx="9">
                        <c:v>-9.5780672798029265E-5</c:v>
                      </c:pt>
                      <c:pt idx="10">
                        <c:v>-3.9726718664256921E-4</c:v>
                      </c:pt>
                      <c:pt idx="11">
                        <c:v>-7.0547380159557971E-4</c:v>
                      </c:pt>
                      <c:pt idx="12">
                        <c:v>-9.7318317835703994E-4</c:v>
                      </c:pt>
                      <c:pt idx="13">
                        <c:v>-1.2272359242759823E-3</c:v>
                      </c:pt>
                      <c:pt idx="14">
                        <c:v>-1.3734893690255934E-3</c:v>
                      </c:pt>
                      <c:pt idx="15">
                        <c:v>-1.4950936955913097E-3</c:v>
                      </c:pt>
                      <c:pt idx="16">
                        <c:v>-1.6022017545752609E-3</c:v>
                      </c:pt>
                      <c:pt idx="17">
                        <c:v>-1.6936257012163392E-3</c:v>
                      </c:pt>
                      <c:pt idx="18">
                        <c:v>-1.7652397483584048E-3</c:v>
                      </c:pt>
                      <c:pt idx="19">
                        <c:v>-1.8219205718051912E-3</c:v>
                      </c:pt>
                      <c:pt idx="20">
                        <c:v>-1.8559868989495021E-3</c:v>
                      </c:pt>
                      <c:pt idx="21">
                        <c:v>-1.8651634662312233E-3</c:v>
                      </c:pt>
                      <c:pt idx="22">
                        <c:v>-1.8443487230722644E-3</c:v>
                      </c:pt>
                      <c:pt idx="23">
                        <c:v>-1.7880931123704924E-3</c:v>
                      </c:pt>
                      <c:pt idx="24">
                        <c:v>-1.6898055973869619E-3</c:v>
                      </c:pt>
                      <c:pt idx="25">
                        <c:v>-1.5417738758800592E-3</c:v>
                      </c:pt>
                      <c:pt idx="26">
                        <c:v>-1.3348395278995895E-3</c:v>
                      </c:pt>
                      <c:pt idx="27">
                        <c:v>-1.0595106568309642E-3</c:v>
                      </c:pt>
                      <c:pt idx="28">
                        <c:v>-7.038892868699298E-4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15E-42FD-989B-C053671BA783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Overview!$B$24</c15:sqref>
                        </c15:formulaRef>
                      </c:ext>
                    </c:extLst>
                    <c:strCache>
                      <c:ptCount val="1"/>
                      <c:pt idx="0">
                        <c:v>S5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Overview!$C$19:$AE$19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Overview!$C$24:$AE$24</c15:sqref>
                        </c15:formulaRef>
                      </c:ext>
                    </c:extLst>
                    <c:numCache>
                      <c:formatCode>0.00%</c:formatCode>
                      <c:ptCount val="29"/>
                      <c:pt idx="0">
                        <c:v>0</c:v>
                      </c:pt>
                      <c:pt idx="1">
                        <c:v>-4.3424995310425984E-4</c:v>
                      </c:pt>
                      <c:pt idx="2">
                        <c:v>-3.2329169876421648E-4</c:v>
                      </c:pt>
                      <c:pt idx="3">
                        <c:v>-3.6454163763721681E-4</c:v>
                      </c:pt>
                      <c:pt idx="4">
                        <c:v>-5.4321420472003279E-4</c:v>
                      </c:pt>
                      <c:pt idx="5">
                        <c:v>-8.8531818886750102E-4</c:v>
                      </c:pt>
                      <c:pt idx="6">
                        <c:v>-1.3428362022259721E-3</c:v>
                      </c:pt>
                      <c:pt idx="7">
                        <c:v>-1.9213190720303031E-3</c:v>
                      </c:pt>
                      <c:pt idx="8">
                        <c:v>-2.5440466977192377E-3</c:v>
                      </c:pt>
                      <c:pt idx="9">
                        <c:v>-3.2734631659964153E-3</c:v>
                      </c:pt>
                      <c:pt idx="10">
                        <c:v>-4.2448677462232354E-3</c:v>
                      </c:pt>
                      <c:pt idx="11">
                        <c:v>-5.225644783570349E-3</c:v>
                      </c:pt>
                      <c:pt idx="12">
                        <c:v>-6.0656938744834132E-3</c:v>
                      </c:pt>
                      <c:pt idx="13">
                        <c:v>-6.8680141094015212E-3</c:v>
                      </c:pt>
                      <c:pt idx="14">
                        <c:v>-7.46225717550697E-3</c:v>
                      </c:pt>
                      <c:pt idx="15">
                        <c:v>-7.6059130580496959E-3</c:v>
                      </c:pt>
                      <c:pt idx="16">
                        <c:v>-8.0169895941823999E-3</c:v>
                      </c:pt>
                      <c:pt idx="17">
                        <c:v>-8.3839424905342019E-3</c:v>
                      </c:pt>
                      <c:pt idx="18">
                        <c:v>-8.683941014778207E-3</c:v>
                      </c:pt>
                      <c:pt idx="19">
                        <c:v>-8.9399091153193888E-3</c:v>
                      </c:pt>
                      <c:pt idx="20">
                        <c:v>-9.1223253523039505E-3</c:v>
                      </c:pt>
                      <c:pt idx="21">
                        <c:v>-9.2485459821207705E-3</c:v>
                      </c:pt>
                      <c:pt idx="22">
                        <c:v>-9.332096983954874E-3</c:v>
                      </c:pt>
                      <c:pt idx="23">
                        <c:v>-9.3538771357376538E-3</c:v>
                      </c:pt>
                      <c:pt idx="24">
                        <c:v>-9.3479746949467479E-3</c:v>
                      </c:pt>
                      <c:pt idx="25">
                        <c:v>-9.2930884893875909E-3</c:v>
                      </c:pt>
                      <c:pt idx="26">
                        <c:v>-9.1902857461962917E-3</c:v>
                      </c:pt>
                      <c:pt idx="27">
                        <c:v>-9.0029390965866707E-3</c:v>
                      </c:pt>
                      <c:pt idx="28">
                        <c:v>-8.7282653160865031E-3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15E-42FD-989B-C053671BA783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Overview!$B$25</c15:sqref>
                        </c15:formulaRef>
                      </c:ext>
                    </c:extLst>
                    <c:strCache>
                      <c:ptCount val="1"/>
                      <c:pt idx="0">
                        <c:v>S6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Overview!$C$19:$AE$19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Overview!$C$25:$AE$25</c15:sqref>
                        </c15:formulaRef>
                      </c:ext>
                    </c:extLst>
                    <c:numCache>
                      <c:formatCode>0.00%</c:formatCode>
                      <c:ptCount val="29"/>
                      <c:pt idx="0">
                        <c:v>0</c:v>
                      </c:pt>
                      <c:pt idx="1">
                        <c:v>-1.215973107981938E-6</c:v>
                      </c:pt>
                      <c:pt idx="2">
                        <c:v>-2.4222956602759638E-6</c:v>
                      </c:pt>
                      <c:pt idx="3">
                        <c:v>-3.1511548329588024E-6</c:v>
                      </c:pt>
                      <c:pt idx="4">
                        <c:v>-3.7137647300733434E-6</c:v>
                      </c:pt>
                      <c:pt idx="5">
                        <c:v>-3.0087585476401557E-6</c:v>
                      </c:pt>
                      <c:pt idx="6">
                        <c:v>-2.6346062109716684E-6</c:v>
                      </c:pt>
                      <c:pt idx="7">
                        <c:v>-2.3217623030813428E-6</c:v>
                      </c:pt>
                      <c:pt idx="8">
                        <c:v>-1.5331597434942168E-6</c:v>
                      </c:pt>
                      <c:pt idx="9">
                        <c:v>-8.5460212505217292E-5</c:v>
                      </c:pt>
                      <c:pt idx="10">
                        <c:v>-5.0452489695251845E-4</c:v>
                      </c:pt>
                      <c:pt idx="11">
                        <c:v>-8.814831413370694E-4</c:v>
                      </c:pt>
                      <c:pt idx="12">
                        <c:v>-1.2137723052223492E-3</c:v>
                      </c:pt>
                      <c:pt idx="13">
                        <c:v>-1.509152173302053E-3</c:v>
                      </c:pt>
                      <c:pt idx="14">
                        <c:v>-1.7058636771634106E-3</c:v>
                      </c:pt>
                      <c:pt idx="15">
                        <c:v>-1.84208554333809E-3</c:v>
                      </c:pt>
                      <c:pt idx="16">
                        <c:v>-1.9363053306470368E-3</c:v>
                      </c:pt>
                      <c:pt idx="17">
                        <c:v>-2.0006443983295874E-3</c:v>
                      </c:pt>
                      <c:pt idx="18">
                        <c:v>-2.0368003664267276E-3</c:v>
                      </c:pt>
                      <c:pt idx="19">
                        <c:v>-2.1317731256216277E-3</c:v>
                      </c:pt>
                      <c:pt idx="20">
                        <c:v>-2.2133925396262688E-3</c:v>
                      </c:pt>
                      <c:pt idx="21">
                        <c:v>-2.2866742179566968E-3</c:v>
                      </c:pt>
                      <c:pt idx="22">
                        <c:v>-2.3545884159198449E-3</c:v>
                      </c:pt>
                      <c:pt idx="23">
                        <c:v>-2.4205073242387076E-3</c:v>
                      </c:pt>
                      <c:pt idx="24">
                        <c:v>-2.5089065643180142E-3</c:v>
                      </c:pt>
                      <c:pt idx="25">
                        <c:v>-2.6038200657007016E-3</c:v>
                      </c:pt>
                      <c:pt idx="26">
                        <c:v>-2.7107625277678071E-3</c:v>
                      </c:pt>
                      <c:pt idx="27">
                        <c:v>-2.8360300728106358E-3</c:v>
                      </c:pt>
                      <c:pt idx="28">
                        <c:v>-2.9904936117861602E-3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15E-42FD-989B-C053671BA783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Overview!$B$26</c15:sqref>
                        </c15:formulaRef>
                      </c:ext>
                    </c:extLst>
                    <c:strCache>
                      <c:ptCount val="1"/>
                      <c:pt idx="0">
                        <c:v>S7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Overview!$C$19:$AE$19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Overview!$C$26:$AE$26</c15:sqref>
                        </c15:formulaRef>
                      </c:ext>
                    </c:extLst>
                    <c:numCache>
                      <c:formatCode>0.00%</c:formatCode>
                      <c:ptCount val="29"/>
                      <c:pt idx="0">
                        <c:v>0</c:v>
                      </c:pt>
                      <c:pt idx="1">
                        <c:v>-1.215973107981938E-6</c:v>
                      </c:pt>
                      <c:pt idx="2">
                        <c:v>-2.4222956602759638E-6</c:v>
                      </c:pt>
                      <c:pt idx="3">
                        <c:v>-3.1511548329588024E-6</c:v>
                      </c:pt>
                      <c:pt idx="4">
                        <c:v>-3.7137647300733434E-6</c:v>
                      </c:pt>
                      <c:pt idx="5">
                        <c:v>-3.0087585476401557E-6</c:v>
                      </c:pt>
                      <c:pt idx="6">
                        <c:v>-2.6346062109716684E-6</c:v>
                      </c:pt>
                      <c:pt idx="7">
                        <c:v>-2.3217623030813428E-6</c:v>
                      </c:pt>
                      <c:pt idx="8">
                        <c:v>-1.5331597434942168E-6</c:v>
                      </c:pt>
                      <c:pt idx="9">
                        <c:v>-1.0081450439103357E-4</c:v>
                      </c:pt>
                      <c:pt idx="10">
                        <c:v>-4.1663586139129016E-4</c:v>
                      </c:pt>
                      <c:pt idx="11">
                        <c:v>-7.4725372081552166E-4</c:v>
                      </c:pt>
                      <c:pt idx="12">
                        <c:v>-1.0420646027368141E-3</c:v>
                      </c:pt>
                      <c:pt idx="13">
                        <c:v>-1.328235034627423E-3</c:v>
                      </c:pt>
                      <c:pt idx="14">
                        <c:v>-1.595128748921093E-3</c:v>
                      </c:pt>
                      <c:pt idx="15">
                        <c:v>-1.8345780757599295E-3</c:v>
                      </c:pt>
                      <c:pt idx="16">
                        <c:v>-2.0452629819992518E-3</c:v>
                      </c:pt>
                      <c:pt idx="17">
                        <c:v>-2.2297703784762701E-3</c:v>
                      </c:pt>
                      <c:pt idx="18">
                        <c:v>-2.3827121862864953E-3</c:v>
                      </c:pt>
                      <c:pt idx="19">
                        <c:v>-2.5170076372690309E-3</c:v>
                      </c:pt>
                      <c:pt idx="20">
                        <c:v>-2.6281010131959937E-3</c:v>
                      </c:pt>
                      <c:pt idx="21">
                        <c:v>-2.7203706341314415E-3</c:v>
                      </c:pt>
                      <c:pt idx="22">
                        <c:v>-2.7978759526822161E-3</c:v>
                      </c:pt>
                      <c:pt idx="23">
                        <c:v>-2.8667056678277625E-3</c:v>
                      </c:pt>
                      <c:pt idx="24">
                        <c:v>-2.9356075562049222E-3</c:v>
                      </c:pt>
                      <c:pt idx="25">
                        <c:v>-3.0108277152680607E-3</c:v>
                      </c:pt>
                      <c:pt idx="26">
                        <c:v>-3.1021859259794393E-3</c:v>
                      </c:pt>
                      <c:pt idx="27">
                        <c:v>-3.2222730819988499E-3</c:v>
                      </c:pt>
                      <c:pt idx="28">
                        <c:v>-3.3881313571529903E-3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15E-42FD-989B-C053671BA783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Overview!$B$27</c15:sqref>
                        </c15:formulaRef>
                      </c:ext>
                    </c:extLst>
                    <c:strCache>
                      <c:ptCount val="1"/>
                      <c:pt idx="0">
                        <c:v>S8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Overview!$C$19:$AE$19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Overview!$C$27:$AE$27</c15:sqref>
                        </c15:formulaRef>
                      </c:ext>
                    </c:extLst>
                    <c:numCache>
                      <c:formatCode>0.00%</c:formatCode>
                      <c:ptCount val="29"/>
                      <c:pt idx="0">
                        <c:v>0</c:v>
                      </c:pt>
                      <c:pt idx="1">
                        <c:v>-1.215973107981938E-6</c:v>
                      </c:pt>
                      <c:pt idx="2">
                        <c:v>-2.4222956602759638E-6</c:v>
                      </c:pt>
                      <c:pt idx="3">
                        <c:v>-3.1511548329588024E-6</c:v>
                      </c:pt>
                      <c:pt idx="4">
                        <c:v>-3.7137647300733434E-6</c:v>
                      </c:pt>
                      <c:pt idx="5">
                        <c:v>-3.0087585476401557E-6</c:v>
                      </c:pt>
                      <c:pt idx="6">
                        <c:v>-2.6346062109716684E-6</c:v>
                      </c:pt>
                      <c:pt idx="7">
                        <c:v>-2.3217623030813428E-6</c:v>
                      </c:pt>
                      <c:pt idx="8">
                        <c:v>-1.5331597434942168E-6</c:v>
                      </c:pt>
                      <c:pt idx="9">
                        <c:v>-9.5150891099571311E-7</c:v>
                      </c:pt>
                      <c:pt idx="10">
                        <c:v>-1.9858519817450571E-7</c:v>
                      </c:pt>
                      <c:pt idx="11">
                        <c:v>8.5838007835015162E-7</c:v>
                      </c:pt>
                      <c:pt idx="12">
                        <c:v>9.6280256745018278E-7</c:v>
                      </c:pt>
                      <c:pt idx="13">
                        <c:v>1.0904670570965891E-6</c:v>
                      </c:pt>
                      <c:pt idx="14">
                        <c:v>-2.0758698234146777E-4</c:v>
                      </c:pt>
                      <c:pt idx="15">
                        <c:v>-4.1279600761612301E-4</c:v>
                      </c:pt>
                      <c:pt idx="16">
                        <c:v>-6.2942285913114571E-4</c:v>
                      </c:pt>
                      <c:pt idx="17">
                        <c:v>-8.397792991822195E-4</c:v>
                      </c:pt>
                      <c:pt idx="18">
                        <c:v>-1.0341655343139022E-3</c:v>
                      </c:pt>
                      <c:pt idx="19">
                        <c:v>-1.289638636733037E-3</c:v>
                      </c:pt>
                      <c:pt idx="20">
                        <c:v>-1.5207985257453815E-3</c:v>
                      </c:pt>
                      <c:pt idx="21">
                        <c:v>-1.7225643837561755E-3</c:v>
                      </c:pt>
                      <c:pt idx="22">
                        <c:v>-1.8893024100005151E-3</c:v>
                      </c:pt>
                      <c:pt idx="23">
                        <c:v>-2.015069063494801E-3</c:v>
                      </c:pt>
                      <c:pt idx="24">
                        <c:v>-2.1186098300479683E-3</c:v>
                      </c:pt>
                      <c:pt idx="25">
                        <c:v>-2.1726254397034239E-3</c:v>
                      </c:pt>
                      <c:pt idx="26">
                        <c:v>-2.1713968439511788E-3</c:v>
                      </c:pt>
                      <c:pt idx="27">
                        <c:v>-2.1083159436218191E-3</c:v>
                      </c:pt>
                      <c:pt idx="28">
                        <c:v>-1.9782173050545415E-3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15E-42FD-989B-C053671BA783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Overview!$B$28</c15:sqref>
                        </c15:formulaRef>
                      </c:ext>
                    </c:extLst>
                    <c:strCache>
                      <c:ptCount val="1"/>
                      <c:pt idx="0">
                        <c:v>S9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Overview!$C$19:$AE$19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Overview!$C$28:$AE$28</c15:sqref>
                        </c15:formulaRef>
                      </c:ext>
                    </c:extLst>
                    <c:numCache>
                      <c:formatCode>0.00%</c:formatCode>
                      <c:ptCount val="29"/>
                      <c:pt idx="0">
                        <c:v>0</c:v>
                      </c:pt>
                      <c:pt idx="1">
                        <c:v>-1.215973107981938E-6</c:v>
                      </c:pt>
                      <c:pt idx="2">
                        <c:v>-2.4222956602759638E-6</c:v>
                      </c:pt>
                      <c:pt idx="3">
                        <c:v>-3.1511548329588024E-6</c:v>
                      </c:pt>
                      <c:pt idx="4">
                        <c:v>-3.7137647300733434E-6</c:v>
                      </c:pt>
                      <c:pt idx="5">
                        <c:v>-3.0087585476401557E-6</c:v>
                      </c:pt>
                      <c:pt idx="6">
                        <c:v>-2.6346062109716684E-6</c:v>
                      </c:pt>
                      <c:pt idx="7">
                        <c:v>-2.3217623030813428E-6</c:v>
                      </c:pt>
                      <c:pt idx="8">
                        <c:v>-1.5331597434942168E-6</c:v>
                      </c:pt>
                      <c:pt idx="9">
                        <c:v>-5.2118604509920896E-4</c:v>
                      </c:pt>
                      <c:pt idx="10">
                        <c:v>-1.3843114125380307E-3</c:v>
                      </c:pt>
                      <c:pt idx="11">
                        <c:v>-2.3429283950436863E-3</c:v>
                      </c:pt>
                      <c:pt idx="12">
                        <c:v>-3.3099413817196943E-3</c:v>
                      </c:pt>
                      <c:pt idx="13">
                        <c:v>-4.3141428932020887E-3</c:v>
                      </c:pt>
                      <c:pt idx="14">
                        <c:v>-5.3610306689988452E-3</c:v>
                      </c:pt>
                      <c:pt idx="15">
                        <c:v>-6.3756637111997971E-3</c:v>
                      </c:pt>
                      <c:pt idx="16">
                        <c:v>-7.3547443681236668E-3</c:v>
                      </c:pt>
                      <c:pt idx="17">
                        <c:v>-8.2878257177436687E-3</c:v>
                      </c:pt>
                      <c:pt idx="18">
                        <c:v>-9.1486774511819746E-3</c:v>
                      </c:pt>
                      <c:pt idx="19">
                        <c:v>-9.997045933966664E-3</c:v>
                      </c:pt>
                      <c:pt idx="20">
                        <c:v>-1.072118317898485E-2</c:v>
                      </c:pt>
                      <c:pt idx="21">
                        <c:v>-1.1264884356364746E-2</c:v>
                      </c:pt>
                      <c:pt idx="22">
                        <c:v>-1.1537413516990114E-2</c:v>
                      </c:pt>
                      <c:pt idx="23">
                        <c:v>-1.1409759077389836E-2</c:v>
                      </c:pt>
                      <c:pt idx="24">
                        <c:v>-1.0797942434508934E-2</c:v>
                      </c:pt>
                      <c:pt idx="25">
                        <c:v>-9.8404905297921896E-3</c:v>
                      </c:pt>
                      <c:pt idx="26">
                        <c:v>-9.69743263422429E-3</c:v>
                      </c:pt>
                      <c:pt idx="27">
                        <c:v>-1.6045354548556157E-2</c:v>
                      </c:pt>
                      <c:pt idx="28">
                        <c:v>-2.2313605726308472E-2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15E-42FD-989B-C053671BA783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Overview!$B$29</c15:sqref>
                        </c15:formulaRef>
                      </c:ext>
                    </c:extLst>
                    <c:strCache>
                      <c:ptCount val="1"/>
                      <c:pt idx="0">
                        <c:v>S10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Overview!$C$19:$AE$19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Overview!$C$29:$AE$29</c15:sqref>
                        </c15:formulaRef>
                      </c:ext>
                    </c:extLst>
                    <c:numCache>
                      <c:formatCode>0.00%</c:formatCode>
                      <c:ptCount val="29"/>
                      <c:pt idx="0">
                        <c:v>0</c:v>
                      </c:pt>
                      <c:pt idx="1">
                        <c:v>6.254111019627917E-4</c:v>
                      </c:pt>
                      <c:pt idx="2">
                        <c:v>4.5684344215390915E-4</c:v>
                      </c:pt>
                      <c:pt idx="3">
                        <c:v>3.585765607294622E-4</c:v>
                      </c:pt>
                      <c:pt idx="4">
                        <c:v>-4.9769411786471096E-5</c:v>
                      </c:pt>
                      <c:pt idx="5">
                        <c:v>-1.312058596796728E-3</c:v>
                      </c:pt>
                      <c:pt idx="6">
                        <c:v>-1.4209279309348455E-3</c:v>
                      </c:pt>
                      <c:pt idx="7">
                        <c:v>-1.5589949077153831E-3</c:v>
                      </c:pt>
                      <c:pt idx="8">
                        <c:v>-1.9041978427508655E-3</c:v>
                      </c:pt>
                      <c:pt idx="9">
                        <c:v>-2.2536712985601337E-3</c:v>
                      </c:pt>
                      <c:pt idx="10">
                        <c:v>-2.549755596034875E-3</c:v>
                      </c:pt>
                      <c:pt idx="11">
                        <c:v>-2.6888427796569747E-3</c:v>
                      </c:pt>
                      <c:pt idx="12">
                        <c:v>-2.7915946471063213E-3</c:v>
                      </c:pt>
                      <c:pt idx="13">
                        <c:v>-2.872839445703379E-3</c:v>
                      </c:pt>
                      <c:pt idx="14">
                        <c:v>-2.905037951524414E-3</c:v>
                      </c:pt>
                      <c:pt idx="15">
                        <c:v>-2.8820372815945294E-3</c:v>
                      </c:pt>
                      <c:pt idx="16">
                        <c:v>-2.8530879244390572E-3</c:v>
                      </c:pt>
                      <c:pt idx="17">
                        <c:v>-2.8068874043488679E-3</c:v>
                      </c:pt>
                      <c:pt idx="18">
                        <c:v>-2.7473721124033901E-3</c:v>
                      </c:pt>
                      <c:pt idx="19">
                        <c:v>-2.7421858707042945E-3</c:v>
                      </c:pt>
                      <c:pt idx="20">
                        <c:v>-2.7355351934226224E-3</c:v>
                      </c:pt>
                      <c:pt idx="21">
                        <c:v>-2.7219024191277308E-3</c:v>
                      </c:pt>
                      <c:pt idx="22">
                        <c:v>-2.6990347303347262E-3</c:v>
                      </c:pt>
                      <c:pt idx="23">
                        <c:v>-2.662067397865453E-3</c:v>
                      </c:pt>
                      <c:pt idx="24">
                        <c:v>-2.6161200490335546E-3</c:v>
                      </c:pt>
                      <c:pt idx="25">
                        <c:v>-2.5562133971200884E-3</c:v>
                      </c:pt>
                      <c:pt idx="26">
                        <c:v>-2.4896230888847848E-3</c:v>
                      </c:pt>
                      <c:pt idx="27">
                        <c:v>-2.4015206838862158E-3</c:v>
                      </c:pt>
                      <c:pt idx="28">
                        <c:v>-2.2995112956588626E-3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15E-42FD-989B-C053671BA783}"/>
                  </c:ext>
                </c:extLst>
              </c15:ser>
            </c15:filteredLineSeries>
          </c:ext>
        </c:extLst>
      </c:lineChart>
      <c:catAx>
        <c:axId val="26864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647568"/>
        <c:crosses val="autoZero"/>
        <c:auto val="1"/>
        <c:lblAlgn val="ctr"/>
        <c:lblOffset val="100"/>
        <c:noMultiLvlLbl val="0"/>
      </c:catAx>
      <c:valAx>
        <c:axId val="268647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646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Overview!$A$50</c:f>
          <c:strCache>
            <c:ptCount val="1"/>
            <c:pt idx="0">
              <c:v>Wood products Deviations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Overview!$A$52:$B$52</c:f>
              <c:strCache>
                <c:ptCount val="2"/>
                <c:pt idx="0">
                  <c:v>Wood products Deviations</c:v>
                </c:pt>
                <c:pt idx="1">
                  <c:v>S1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Overview!$C$51:$AE$51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Overview!$C$52:$AE$52</c:f>
              <c:numCache>
                <c:formatCode>0.00%</c:formatCode>
                <c:ptCount val="29"/>
                <c:pt idx="0">
                  <c:v>0</c:v>
                </c:pt>
                <c:pt idx="1">
                  <c:v>1.9616534041588807E-7</c:v>
                </c:pt>
                <c:pt idx="2">
                  <c:v>3.9252635830600013E-7</c:v>
                </c:pt>
                <c:pt idx="3">
                  <c:v>8.8345454507532395E-7</c:v>
                </c:pt>
                <c:pt idx="4">
                  <c:v>1.0797947249674422E-6</c:v>
                </c:pt>
                <c:pt idx="5">
                  <c:v>2.2561703971746283E-6</c:v>
                </c:pt>
                <c:pt idx="6">
                  <c:v>3.3340591292230215E-6</c:v>
                </c:pt>
                <c:pt idx="7">
                  <c:v>4.1180692444964251E-6</c:v>
                </c:pt>
                <c:pt idx="8">
                  <c:v>4.706112330277179E-6</c:v>
                </c:pt>
                <c:pt idx="9">
                  <c:v>-2.5844363627947065E-4</c:v>
                </c:pt>
                <c:pt idx="10">
                  <c:v>-5.1734586514073921E-4</c:v>
                </c:pt>
                <c:pt idx="11">
                  <c:v>-8.6128575346144931E-4</c:v>
                </c:pt>
                <c:pt idx="12">
                  <c:v>-1.2076440924472243E-3</c:v>
                </c:pt>
                <c:pt idx="13">
                  <c:v>-1.5827159588078787E-3</c:v>
                </c:pt>
                <c:pt idx="14">
                  <c:v>-1.900319296682107E-3</c:v>
                </c:pt>
                <c:pt idx="15">
                  <c:v>-2.2287175040611729E-3</c:v>
                </c:pt>
                <c:pt idx="16">
                  <c:v>-2.5464361361192678E-3</c:v>
                </c:pt>
                <c:pt idx="17">
                  <c:v>-2.8608119562403278E-3</c:v>
                </c:pt>
                <c:pt idx="18">
                  <c:v>-3.1725053649491741E-3</c:v>
                </c:pt>
                <c:pt idx="19">
                  <c:v>-3.41426696219016E-3</c:v>
                </c:pt>
                <c:pt idx="20">
                  <c:v>-3.638443127309543E-3</c:v>
                </c:pt>
                <c:pt idx="21">
                  <c:v>-3.8562059431216378E-3</c:v>
                </c:pt>
                <c:pt idx="22">
                  <c:v>-4.0711987849092468E-3</c:v>
                </c:pt>
                <c:pt idx="23">
                  <c:v>-4.2918251115477979E-3</c:v>
                </c:pt>
                <c:pt idx="24">
                  <c:v>-4.5085269672484607E-3</c:v>
                </c:pt>
                <c:pt idx="25">
                  <c:v>-4.7432653966695826E-3</c:v>
                </c:pt>
                <c:pt idx="26">
                  <c:v>-5.0062153978620572E-3</c:v>
                </c:pt>
                <c:pt idx="27">
                  <c:v>-5.3059274700784087E-3</c:v>
                </c:pt>
                <c:pt idx="28">
                  <c:v>-5.6515040068514377E-3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761E-499E-AED7-5C19E07BB011}"/>
            </c:ext>
          </c:extLst>
        </c:ser>
        <c:ser>
          <c:idx val="1"/>
          <c:order val="1"/>
          <c:tx>
            <c:strRef>
              <c:f>Overview!$A$53:$B$53</c:f>
              <c:strCache>
                <c:ptCount val="2"/>
                <c:pt idx="0">
                  <c:v>Wood products Deviations</c:v>
                </c:pt>
                <c:pt idx="1">
                  <c:v>S2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Overview!$C$51:$AE$51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  <c:extLst xmlns:c15="http://schemas.microsoft.com/office/drawing/2012/chart"/>
            </c:numRef>
          </c:cat>
          <c:val>
            <c:numRef>
              <c:f>Overview!$C$53:$AE$53</c:f>
              <c:numCache>
                <c:formatCode>0.00%</c:formatCode>
                <c:ptCount val="29"/>
                <c:pt idx="0">
                  <c:v>0</c:v>
                </c:pt>
                <c:pt idx="1">
                  <c:v>1.9616534041588807E-7</c:v>
                </c:pt>
                <c:pt idx="2">
                  <c:v>3.9252635830600013E-7</c:v>
                </c:pt>
                <c:pt idx="3">
                  <c:v>8.8345454507532395E-7</c:v>
                </c:pt>
                <c:pt idx="4">
                  <c:v>1.0797947249674422E-6</c:v>
                </c:pt>
                <c:pt idx="5">
                  <c:v>2.2561703971746283E-6</c:v>
                </c:pt>
                <c:pt idx="6">
                  <c:v>3.3340591292230215E-6</c:v>
                </c:pt>
                <c:pt idx="7">
                  <c:v>4.1180692444964251E-6</c:v>
                </c:pt>
                <c:pt idx="8">
                  <c:v>4.706112330277179E-6</c:v>
                </c:pt>
                <c:pt idx="9">
                  <c:v>-6.2652018338538173E-4</c:v>
                </c:pt>
                <c:pt idx="10">
                  <c:v>-1.520010901904012E-3</c:v>
                </c:pt>
                <c:pt idx="11">
                  <c:v>-2.389322517403536E-3</c:v>
                </c:pt>
                <c:pt idx="12">
                  <c:v>-3.0227380548338845E-3</c:v>
                </c:pt>
                <c:pt idx="13">
                  <c:v>-3.5078303663521604E-3</c:v>
                </c:pt>
                <c:pt idx="14">
                  <c:v>-3.4515395096890167E-3</c:v>
                </c:pt>
                <c:pt idx="15">
                  <c:v>-3.3409373739667902E-3</c:v>
                </c:pt>
                <c:pt idx="16">
                  <c:v>-3.2811682086223426E-3</c:v>
                </c:pt>
                <c:pt idx="17">
                  <c:v>-3.2462741828982455E-3</c:v>
                </c:pt>
                <c:pt idx="18">
                  <c:v>-3.2444114121489287E-3</c:v>
                </c:pt>
                <c:pt idx="19">
                  <c:v>-3.2351927708377248E-3</c:v>
                </c:pt>
                <c:pt idx="20">
                  <c:v>-3.2571632363176395E-3</c:v>
                </c:pt>
                <c:pt idx="21">
                  <c:v>-3.3156217252707787E-3</c:v>
                </c:pt>
                <c:pt idx="22">
                  <c:v>-3.4097873125472633E-3</c:v>
                </c:pt>
                <c:pt idx="23">
                  <c:v>-3.5447421942729207E-3</c:v>
                </c:pt>
                <c:pt idx="24">
                  <c:v>-3.7035407202533621E-3</c:v>
                </c:pt>
                <c:pt idx="25">
                  <c:v>-3.9021752501103846E-3</c:v>
                </c:pt>
                <c:pt idx="26">
                  <c:v>-4.1461148991207564E-3</c:v>
                </c:pt>
                <c:pt idx="27">
                  <c:v>-4.4405909954022826E-3</c:v>
                </c:pt>
                <c:pt idx="28">
                  <c:v>-4.7911779841147695E-3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761E-499E-AED7-5C19E07BB0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1909024"/>
        <c:axId val="271926304"/>
        <c:extLst>
          <c:ext xmlns:c15="http://schemas.microsoft.com/office/drawing/2012/chart" uri="{02D57815-91ED-43cb-92C2-25804820EDAC}">
            <c15:filteredLine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Overview!$A$54:$B$54</c15:sqref>
                        </c15:formulaRef>
                      </c:ext>
                    </c:extLst>
                    <c:strCache>
                      <c:ptCount val="2"/>
                      <c:pt idx="0">
                        <c:v>Wood products Deviations</c:v>
                      </c:pt>
                      <c:pt idx="1">
                        <c:v>S3</c:v>
                      </c:pt>
                    </c:strCache>
                  </c:strRef>
                </c:tx>
                <c:spPr>
                  <a:ln w="28575" cap="rnd">
                    <a:solidFill>
                      <a:schemeClr val="accent3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>
                      <c:ext uri="{02D57815-91ED-43cb-92C2-25804820EDAC}">
                        <c15:formulaRef>
                          <c15:sqref>Overview!$C$51:$AE$51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Overview!$C$54:$AE$54</c15:sqref>
                        </c15:formulaRef>
                      </c:ext>
                    </c:extLst>
                    <c:numCache>
                      <c:formatCode>0.00%</c:formatCode>
                      <c:ptCount val="29"/>
                      <c:pt idx="0">
                        <c:v>0</c:v>
                      </c:pt>
                      <c:pt idx="1">
                        <c:v>1.9616534041588807E-7</c:v>
                      </c:pt>
                      <c:pt idx="2">
                        <c:v>3.9252635830600013E-7</c:v>
                      </c:pt>
                      <c:pt idx="3">
                        <c:v>8.8345454507532395E-7</c:v>
                      </c:pt>
                      <c:pt idx="4">
                        <c:v>1.0797947249674422E-6</c:v>
                      </c:pt>
                      <c:pt idx="5">
                        <c:v>2.2561703971746283E-6</c:v>
                      </c:pt>
                      <c:pt idx="6">
                        <c:v>3.3340591292230215E-6</c:v>
                      </c:pt>
                      <c:pt idx="7">
                        <c:v>4.1180692444964251E-6</c:v>
                      </c:pt>
                      <c:pt idx="8">
                        <c:v>4.706112330277179E-6</c:v>
                      </c:pt>
                      <c:pt idx="9">
                        <c:v>-5.8752777834181202E-4</c:v>
                      </c:pt>
                      <c:pt idx="10">
                        <c:v>-1.0357588946324769E-3</c:v>
                      </c:pt>
                      <c:pt idx="11">
                        <c:v>-1.6630673213913205E-3</c:v>
                      </c:pt>
                      <c:pt idx="12">
                        <c:v>-2.1944814588293893E-3</c:v>
                      </c:pt>
                      <c:pt idx="13">
                        <c:v>-2.6957485097304223E-3</c:v>
                      </c:pt>
                      <c:pt idx="14">
                        <c:v>-2.9553873540153486E-3</c:v>
                      </c:pt>
                      <c:pt idx="15">
                        <c:v>-3.2113005094799307E-3</c:v>
                      </c:pt>
                      <c:pt idx="16">
                        <c:v>-3.4420786943482051E-3</c:v>
                      </c:pt>
                      <c:pt idx="17">
                        <c:v>-3.6520950566166777E-3</c:v>
                      </c:pt>
                      <c:pt idx="18">
                        <c:v>-3.8574064168330757E-3</c:v>
                      </c:pt>
                      <c:pt idx="19">
                        <c:v>-3.9316002440241693E-3</c:v>
                      </c:pt>
                      <c:pt idx="20">
                        <c:v>-3.9932509922436799E-3</c:v>
                      </c:pt>
                      <c:pt idx="21">
                        <c:v>-4.0528424573408328E-3</c:v>
                      </c:pt>
                      <c:pt idx="22">
                        <c:v>-4.1204739109919064E-3</c:v>
                      </c:pt>
                      <c:pt idx="23">
                        <c:v>-4.2060346633842061E-3</c:v>
                      </c:pt>
                      <c:pt idx="24">
                        <c:v>-4.2963103780684353E-3</c:v>
                      </c:pt>
                      <c:pt idx="25">
                        <c:v>-4.4165965798248497E-3</c:v>
                      </c:pt>
                      <c:pt idx="26">
                        <c:v>-4.5745948991408047E-3</c:v>
                      </c:pt>
                      <c:pt idx="27">
                        <c:v>-4.7781187219397836E-3</c:v>
                      </c:pt>
                      <c:pt idx="28">
                        <c:v>-5.0328530428471741E-3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2-761E-499E-AED7-5C19E07BB011}"/>
                  </c:ext>
                </c:extLst>
              </c15:ser>
            </c15:filteredLineSeries>
            <c15:filteredLine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Overview!$A$55:$B$55</c15:sqref>
                        </c15:formulaRef>
                      </c:ext>
                    </c:extLst>
                    <c:strCache>
                      <c:ptCount val="2"/>
                      <c:pt idx="0">
                        <c:v>Wood products Deviations</c:v>
                      </c:pt>
                      <c:pt idx="1">
                        <c:v>S4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Overview!$C$51:$AE$51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Overview!$C$55:$AE$55</c15:sqref>
                        </c15:formulaRef>
                      </c:ext>
                    </c:extLst>
                    <c:numCache>
                      <c:formatCode>0.00%</c:formatCode>
                      <c:ptCount val="29"/>
                      <c:pt idx="0">
                        <c:v>0</c:v>
                      </c:pt>
                      <c:pt idx="1">
                        <c:v>1.9616534041588807E-7</c:v>
                      </c:pt>
                      <c:pt idx="2">
                        <c:v>3.9252635830600013E-7</c:v>
                      </c:pt>
                      <c:pt idx="3">
                        <c:v>8.8345454507532395E-7</c:v>
                      </c:pt>
                      <c:pt idx="4">
                        <c:v>1.0797947249674422E-6</c:v>
                      </c:pt>
                      <c:pt idx="5">
                        <c:v>2.2561703971746283E-6</c:v>
                      </c:pt>
                      <c:pt idx="6">
                        <c:v>3.3340591292230215E-6</c:v>
                      </c:pt>
                      <c:pt idx="7">
                        <c:v>4.1180692444964251E-6</c:v>
                      </c:pt>
                      <c:pt idx="8">
                        <c:v>4.706112330277179E-6</c:v>
                      </c:pt>
                      <c:pt idx="9">
                        <c:v>-7.9352891506956347E-5</c:v>
                      </c:pt>
                      <c:pt idx="10">
                        <c:v>-5.1694078100450458E-4</c:v>
                      </c:pt>
                      <c:pt idx="11">
                        <c:v>-9.2866961509641133E-4</c:v>
                      </c:pt>
                      <c:pt idx="12">
                        <c:v>-1.2171677316711316E-3</c:v>
                      </c:pt>
                      <c:pt idx="13">
                        <c:v>-1.4446601323986341E-3</c:v>
                      </c:pt>
                      <c:pt idx="14">
                        <c:v>-1.3870755313124539E-3</c:v>
                      </c:pt>
                      <c:pt idx="15">
                        <c:v>-1.2737900797390456E-3</c:v>
                      </c:pt>
                      <c:pt idx="16">
                        <c:v>-1.2093804173606282E-3</c:v>
                      </c:pt>
                      <c:pt idx="17">
                        <c:v>-1.1516266663622599E-3</c:v>
                      </c:pt>
                      <c:pt idx="18">
                        <c:v>-1.0848189817549425E-3</c:v>
                      </c:pt>
                      <c:pt idx="19">
                        <c:v>-1.0476679570025071E-3</c:v>
                      </c:pt>
                      <c:pt idx="20">
                        <c:v>-1.0382313788269704E-3</c:v>
                      </c:pt>
                      <c:pt idx="21">
                        <c:v>-1.0595631444788589E-3</c:v>
                      </c:pt>
                      <c:pt idx="22">
                        <c:v>-1.1092102926313352E-3</c:v>
                      </c:pt>
                      <c:pt idx="23">
                        <c:v>-1.194243324357136E-3</c:v>
                      </c:pt>
                      <c:pt idx="24">
                        <c:v>-1.3166463641194337E-3</c:v>
                      </c:pt>
                      <c:pt idx="25">
                        <c:v>-1.4821292398239372E-3</c:v>
                      </c:pt>
                      <c:pt idx="26">
                        <c:v>-1.6965622361674315E-3</c:v>
                      </c:pt>
                      <c:pt idx="27">
                        <c:v>-1.9659904231741354E-3</c:v>
                      </c:pt>
                      <c:pt idx="28">
                        <c:v>-2.2975790987121991E-3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61E-499E-AED7-5C19E07BB01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Overview!$A$56:$B$56</c15:sqref>
                        </c15:formulaRef>
                      </c:ext>
                    </c:extLst>
                    <c:strCache>
                      <c:ptCount val="2"/>
                      <c:pt idx="0">
                        <c:v>Wood products Deviations</c:v>
                      </c:pt>
                      <c:pt idx="1">
                        <c:v>S5</c:v>
                      </c:pt>
                    </c:strCache>
                  </c:strRef>
                </c:tx>
                <c:spPr>
                  <a:ln w="28575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Overview!$C$51:$AE$51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Overview!$C$56:$AE$56</c15:sqref>
                        </c15:formulaRef>
                      </c:ext>
                    </c:extLst>
                    <c:numCache>
                      <c:formatCode>0.00%</c:formatCode>
                      <c:ptCount val="29"/>
                      <c:pt idx="0">
                        <c:v>0</c:v>
                      </c:pt>
                      <c:pt idx="1">
                        <c:v>-1.1118651488829512E-3</c:v>
                      </c:pt>
                      <c:pt idx="2">
                        <c:v>-1.0480207154969223E-3</c:v>
                      </c:pt>
                      <c:pt idx="3">
                        <c:v>-1.1452206695337086E-3</c:v>
                      </c:pt>
                      <c:pt idx="4">
                        <c:v>-1.372223959912322E-3</c:v>
                      </c:pt>
                      <c:pt idx="5">
                        <c:v>-1.7157434080405931E-3</c:v>
                      </c:pt>
                      <c:pt idx="6">
                        <c:v>-2.1044862021938338E-3</c:v>
                      </c:pt>
                      <c:pt idx="7">
                        <c:v>-2.5238298588641239E-3</c:v>
                      </c:pt>
                      <c:pt idx="8">
                        <c:v>-2.9313889014123129E-3</c:v>
                      </c:pt>
                      <c:pt idx="9">
                        <c:v>-3.3887417211734272E-3</c:v>
                      </c:pt>
                      <c:pt idx="10">
                        <c:v>-4.1006410705799468E-3</c:v>
                      </c:pt>
                      <c:pt idx="11">
                        <c:v>-4.7273914099137393E-3</c:v>
                      </c:pt>
                      <c:pt idx="12">
                        <c:v>-5.0875461937918143E-3</c:v>
                      </c:pt>
                      <c:pt idx="13">
                        <c:v>-5.2903238301617028E-3</c:v>
                      </c:pt>
                      <c:pt idx="14">
                        <c:v>-5.1798002179274105E-3</c:v>
                      </c:pt>
                      <c:pt idx="15">
                        <c:v>-5.0773112720272628E-3</c:v>
                      </c:pt>
                      <c:pt idx="16">
                        <c:v>-4.9001745836694255E-3</c:v>
                      </c:pt>
                      <c:pt idx="17">
                        <c:v>-4.6745146957399841E-3</c:v>
                      </c:pt>
                      <c:pt idx="18">
                        <c:v>-4.443078896676278E-3</c:v>
                      </c:pt>
                      <c:pt idx="19">
                        <c:v>-4.201429547509461E-3</c:v>
                      </c:pt>
                      <c:pt idx="20">
                        <c:v>-4.0146656455914975E-3</c:v>
                      </c:pt>
                      <c:pt idx="21">
                        <c:v>-3.8665722775030886E-3</c:v>
                      </c:pt>
                      <c:pt idx="22">
                        <c:v>-3.6934425887217293E-3</c:v>
                      </c:pt>
                      <c:pt idx="23">
                        <c:v>-3.5905883902329627E-3</c:v>
                      </c:pt>
                      <c:pt idx="24">
                        <c:v>-3.3363655108916701E-3</c:v>
                      </c:pt>
                      <c:pt idx="25">
                        <c:v>-3.0225544810605909E-3</c:v>
                      </c:pt>
                      <c:pt idx="26">
                        <c:v>-2.8327106601950813E-3</c:v>
                      </c:pt>
                      <c:pt idx="27">
                        <c:v>-3.2953953659223822E-3</c:v>
                      </c:pt>
                      <c:pt idx="28">
                        <c:v>-4.0361783571443155E-3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61E-499E-AED7-5C19E07BB011}"/>
                  </c:ext>
                </c:extLst>
              </c15:ser>
            </c15:filteredLineSeries>
            <c15:filteredLine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Overview!$A$57:$B$57</c15:sqref>
                        </c15:formulaRef>
                      </c:ext>
                    </c:extLst>
                    <c:strCache>
                      <c:ptCount val="2"/>
                      <c:pt idx="0">
                        <c:v>Wood products Deviations</c:v>
                      </c:pt>
                      <c:pt idx="1">
                        <c:v>S6</c:v>
                      </c:pt>
                    </c:strCache>
                  </c:strRef>
                </c:tx>
                <c:spPr>
                  <a:ln w="28575" cap="rnd">
                    <a:solidFill>
                      <a:schemeClr val="accent6"/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Overview!$C$51:$AE$51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Overview!$C$57:$AE$57</c15:sqref>
                        </c15:formulaRef>
                      </c:ext>
                    </c:extLst>
                    <c:numCache>
                      <c:formatCode>0.00%</c:formatCode>
                      <c:ptCount val="29"/>
                      <c:pt idx="0">
                        <c:v>0</c:v>
                      </c:pt>
                      <c:pt idx="1">
                        <c:v>1.9616534041588807E-7</c:v>
                      </c:pt>
                      <c:pt idx="2">
                        <c:v>3.9252635830600013E-7</c:v>
                      </c:pt>
                      <c:pt idx="3">
                        <c:v>8.8345454507532395E-7</c:v>
                      </c:pt>
                      <c:pt idx="4">
                        <c:v>1.0797947249674422E-6</c:v>
                      </c:pt>
                      <c:pt idx="5">
                        <c:v>2.2561703971746283E-6</c:v>
                      </c:pt>
                      <c:pt idx="6">
                        <c:v>3.3340591292230215E-6</c:v>
                      </c:pt>
                      <c:pt idx="7">
                        <c:v>4.1180692444964251E-6</c:v>
                      </c:pt>
                      <c:pt idx="8">
                        <c:v>4.706112330277179E-6</c:v>
                      </c:pt>
                      <c:pt idx="9">
                        <c:v>-6.2652018338538173E-4</c:v>
                      </c:pt>
                      <c:pt idx="10">
                        <c:v>-1.520010901904012E-3</c:v>
                      </c:pt>
                      <c:pt idx="11">
                        <c:v>-2.389322517403536E-3</c:v>
                      </c:pt>
                      <c:pt idx="12">
                        <c:v>-3.0227380548338845E-3</c:v>
                      </c:pt>
                      <c:pt idx="13">
                        <c:v>-3.5078303663521604E-3</c:v>
                      </c:pt>
                      <c:pt idx="14">
                        <c:v>-3.643613702337678E-3</c:v>
                      </c:pt>
                      <c:pt idx="15">
                        <c:v>-3.6835755923981806E-3</c:v>
                      </c:pt>
                      <c:pt idx="16">
                        <c:v>-3.7192288657885708E-3</c:v>
                      </c:pt>
                      <c:pt idx="17">
                        <c:v>-3.7179552057712284E-3</c:v>
                      </c:pt>
                      <c:pt idx="18">
                        <c:v>-3.6818933507430929E-3</c:v>
                      </c:pt>
                      <c:pt idx="19">
                        <c:v>-3.5686714629740157E-3</c:v>
                      </c:pt>
                      <c:pt idx="20">
                        <c:v>-3.420420436604954E-3</c:v>
                      </c:pt>
                      <c:pt idx="21">
                        <c:v>-3.2426219784233989E-3</c:v>
                      </c:pt>
                      <c:pt idx="22">
                        <c:v>-3.0389739813234673E-3</c:v>
                      </c:pt>
                      <c:pt idx="23">
                        <c:v>-2.8138019643506595E-3</c:v>
                      </c:pt>
                      <c:pt idx="24">
                        <c:v>-2.5535896762203247E-3</c:v>
                      </c:pt>
                      <c:pt idx="25">
                        <c:v>-2.2669311926972746E-3</c:v>
                      </c:pt>
                      <c:pt idx="26">
                        <c:v>-1.9492693890911239E-3</c:v>
                      </c:pt>
                      <c:pt idx="27">
                        <c:v>-1.6015304674077413E-3</c:v>
                      </c:pt>
                      <c:pt idx="28">
                        <c:v>-1.2168809660708657E-3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61E-499E-AED7-5C19E07BB011}"/>
                  </c:ext>
                </c:extLst>
              </c15:ser>
            </c15:filteredLineSeries>
            <c15:filteredLine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Overview!$A$58:$B$58</c15:sqref>
                        </c15:formulaRef>
                      </c:ext>
                    </c:extLst>
                    <c:strCache>
                      <c:ptCount val="2"/>
                      <c:pt idx="0">
                        <c:v>Wood products Deviations</c:v>
                      </c:pt>
                      <c:pt idx="1">
                        <c:v>S7</c:v>
                      </c:pt>
                    </c:strCache>
                  </c:strRef>
                </c:tx>
                <c:spPr>
                  <a:ln w="28575" cap="rnd">
                    <a:solidFill>
                      <a:schemeClr val="accent1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Overview!$C$51:$AE$51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Overview!$C$58:$AE$58</c15:sqref>
                        </c15:formulaRef>
                      </c:ext>
                    </c:extLst>
                    <c:numCache>
                      <c:formatCode>0.00%</c:formatCode>
                      <c:ptCount val="29"/>
                      <c:pt idx="0">
                        <c:v>0</c:v>
                      </c:pt>
                      <c:pt idx="1">
                        <c:v>1.9616534041588807E-7</c:v>
                      </c:pt>
                      <c:pt idx="2">
                        <c:v>3.9252635830600013E-7</c:v>
                      </c:pt>
                      <c:pt idx="3">
                        <c:v>8.8345454507532395E-7</c:v>
                      </c:pt>
                      <c:pt idx="4">
                        <c:v>1.0797947249674422E-6</c:v>
                      </c:pt>
                      <c:pt idx="5">
                        <c:v>2.2561703971746283E-6</c:v>
                      </c:pt>
                      <c:pt idx="6">
                        <c:v>3.3340591292230215E-6</c:v>
                      </c:pt>
                      <c:pt idx="7">
                        <c:v>4.1180692444964251E-6</c:v>
                      </c:pt>
                      <c:pt idx="8">
                        <c:v>4.706112330277179E-6</c:v>
                      </c:pt>
                      <c:pt idx="9">
                        <c:v>-8.7974327798057139E-5</c:v>
                      </c:pt>
                      <c:pt idx="10">
                        <c:v>-5.4974897184245641E-4</c:v>
                      </c:pt>
                      <c:pt idx="11">
                        <c:v>-1.0001574983441452E-3</c:v>
                      </c:pt>
                      <c:pt idx="12">
                        <c:v>-1.3359793887526283E-3</c:v>
                      </c:pt>
                      <c:pt idx="13">
                        <c:v>-1.6139381112428852E-3</c:v>
                      </c:pt>
                      <c:pt idx="14">
                        <c:v>-1.8077505170638331E-3</c:v>
                      </c:pt>
                      <c:pt idx="15">
                        <c:v>-1.9071524403743156E-3</c:v>
                      </c:pt>
                      <c:pt idx="16">
                        <c:v>-2.007139975725547E-3</c:v>
                      </c:pt>
                      <c:pt idx="17">
                        <c:v>-2.051696540704695E-3</c:v>
                      </c:pt>
                      <c:pt idx="18">
                        <c:v>-2.0401138891225079E-3</c:v>
                      </c:pt>
                      <c:pt idx="19">
                        <c:v>-1.9790402422232845E-3</c:v>
                      </c:pt>
                      <c:pt idx="20">
                        <c:v>-1.8701297421248597E-3</c:v>
                      </c:pt>
                      <c:pt idx="21">
                        <c:v>-1.7179850965622911E-3</c:v>
                      </c:pt>
                      <c:pt idx="22">
                        <c:v>-1.523064267612062E-3</c:v>
                      </c:pt>
                      <c:pt idx="23">
                        <c:v>-1.2890009578885309E-3</c:v>
                      </c:pt>
                      <c:pt idx="24">
                        <c:v>-1.010302406630359E-3</c:v>
                      </c:pt>
                      <c:pt idx="25">
                        <c:v>-6.8680856657554745E-4</c:v>
                      </c:pt>
                      <c:pt idx="26">
                        <c:v>-3.107597192012479E-4</c:v>
                      </c:pt>
                      <c:pt idx="27">
                        <c:v>1.2137691203473189E-4</c:v>
                      </c:pt>
                      <c:pt idx="28">
                        <c:v>6.2211660548650016E-4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61E-499E-AED7-5C19E07BB011}"/>
                  </c:ext>
                </c:extLst>
              </c15:ser>
            </c15:filteredLineSeries>
            <c15:filteredLine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Overview!$A$59:$B$59</c15:sqref>
                        </c15:formulaRef>
                      </c:ext>
                    </c:extLst>
                    <c:strCache>
                      <c:ptCount val="2"/>
                      <c:pt idx="0">
                        <c:v>Wood products Deviations</c:v>
                      </c:pt>
                      <c:pt idx="1">
                        <c:v>S8</c:v>
                      </c:pt>
                    </c:strCache>
                  </c:strRef>
                </c:tx>
                <c:spPr>
                  <a:ln w="28575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Overview!$C$51:$AE$51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Overview!$C$59:$AE$59</c15:sqref>
                        </c15:formulaRef>
                      </c:ext>
                    </c:extLst>
                    <c:numCache>
                      <c:formatCode>0.00%</c:formatCode>
                      <c:ptCount val="29"/>
                      <c:pt idx="0">
                        <c:v>0</c:v>
                      </c:pt>
                      <c:pt idx="1">
                        <c:v>1.9616534041588807E-7</c:v>
                      </c:pt>
                      <c:pt idx="2">
                        <c:v>3.9252635830600013E-7</c:v>
                      </c:pt>
                      <c:pt idx="3">
                        <c:v>8.8345454507532395E-7</c:v>
                      </c:pt>
                      <c:pt idx="4">
                        <c:v>1.0797947249674422E-6</c:v>
                      </c:pt>
                      <c:pt idx="5">
                        <c:v>2.2561703971746283E-6</c:v>
                      </c:pt>
                      <c:pt idx="6">
                        <c:v>3.3340591292230215E-6</c:v>
                      </c:pt>
                      <c:pt idx="7">
                        <c:v>4.1180692444964251E-6</c:v>
                      </c:pt>
                      <c:pt idx="8">
                        <c:v>4.706112330277179E-6</c:v>
                      </c:pt>
                      <c:pt idx="9">
                        <c:v>5.097995798175603E-6</c:v>
                      </c:pt>
                      <c:pt idx="10">
                        <c:v>5.0979957979535584E-6</c:v>
                      </c:pt>
                      <c:pt idx="11">
                        <c:v>4.7059483236910893E-6</c:v>
                      </c:pt>
                      <c:pt idx="12">
                        <c:v>4.7059483236910893E-6</c:v>
                      </c:pt>
                      <c:pt idx="13">
                        <c:v>4.7059483236910893E-6</c:v>
                      </c:pt>
                      <c:pt idx="14">
                        <c:v>-7.202122531135835E-5</c:v>
                      </c:pt>
                      <c:pt idx="15">
                        <c:v>-1.7287385575648351E-4</c:v>
                      </c:pt>
                      <c:pt idx="16">
                        <c:v>-2.7165901699433004E-4</c:v>
                      </c:pt>
                      <c:pt idx="17">
                        <c:v>-3.6839889101791812E-4</c:v>
                      </c:pt>
                      <c:pt idx="18">
                        <c:v>-4.6092142985199036E-4</c:v>
                      </c:pt>
                      <c:pt idx="19">
                        <c:v>-4.8845789530227446E-4</c:v>
                      </c:pt>
                      <c:pt idx="20">
                        <c:v>-4.9416235283239462E-4</c:v>
                      </c:pt>
                      <c:pt idx="21">
                        <c:v>-4.7744172968322562E-4</c:v>
                      </c:pt>
                      <c:pt idx="22">
                        <c:v>-4.4448829082355257E-4</c:v>
                      </c:pt>
                      <c:pt idx="23">
                        <c:v>-4.0317310066850798E-4</c:v>
                      </c:pt>
                      <c:pt idx="24">
                        <c:v>-3.4620322815470672E-4</c:v>
                      </c:pt>
                      <c:pt idx="25">
                        <c:v>-2.9000445168836375E-4</c:v>
                      </c:pt>
                      <c:pt idx="26">
                        <c:v>-2.4342284611178489E-4</c:v>
                      </c:pt>
                      <c:pt idx="27">
                        <c:v>-2.1652946868988554E-4</c:v>
                      </c:pt>
                      <c:pt idx="28">
                        <c:v>-2.187958312389604E-4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61E-499E-AED7-5C19E07BB011}"/>
                  </c:ext>
                </c:extLst>
              </c15:ser>
            </c15:filteredLineSeries>
            <c15:filteredLine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Overview!$A$60:$B$60</c15:sqref>
                        </c15:formulaRef>
                      </c:ext>
                    </c:extLst>
                    <c:strCache>
                      <c:ptCount val="2"/>
                      <c:pt idx="0">
                        <c:v>Wood products Deviations</c:v>
                      </c:pt>
                      <c:pt idx="1">
                        <c:v>S9</c:v>
                      </c:pt>
                    </c:strCache>
                  </c:strRef>
                </c:tx>
                <c:spPr>
                  <a:ln w="28575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Overview!$C$51:$AE$51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Overview!$C$60:$AE$60</c15:sqref>
                        </c15:formulaRef>
                      </c:ext>
                    </c:extLst>
                    <c:numCache>
                      <c:formatCode>0.00%</c:formatCode>
                      <c:ptCount val="29"/>
                      <c:pt idx="0">
                        <c:v>0</c:v>
                      </c:pt>
                      <c:pt idx="1">
                        <c:v>1.9616534041588807E-7</c:v>
                      </c:pt>
                      <c:pt idx="2">
                        <c:v>3.9252635830600013E-7</c:v>
                      </c:pt>
                      <c:pt idx="3">
                        <c:v>8.8345454507532395E-7</c:v>
                      </c:pt>
                      <c:pt idx="4">
                        <c:v>1.0797947249674422E-6</c:v>
                      </c:pt>
                      <c:pt idx="5">
                        <c:v>2.2561703971746283E-6</c:v>
                      </c:pt>
                      <c:pt idx="6">
                        <c:v>3.3340591292230215E-6</c:v>
                      </c:pt>
                      <c:pt idx="7">
                        <c:v>4.1180692444964251E-6</c:v>
                      </c:pt>
                      <c:pt idx="8">
                        <c:v>4.706112330277179E-6</c:v>
                      </c:pt>
                      <c:pt idx="9">
                        <c:v>-5.3903219920481416E-4</c:v>
                      </c:pt>
                      <c:pt idx="10">
                        <c:v>-1.5050420888355065E-3</c:v>
                      </c:pt>
                      <c:pt idx="11">
                        <c:v>-2.4642057580683829E-3</c:v>
                      </c:pt>
                      <c:pt idx="12">
                        <c:v>-3.257604141637116E-3</c:v>
                      </c:pt>
                      <c:pt idx="13">
                        <c:v>-3.9328156906787148E-3</c:v>
                      </c:pt>
                      <c:pt idx="14">
                        <c:v>-4.4197441148899896E-3</c:v>
                      </c:pt>
                      <c:pt idx="15">
                        <c:v>-4.7384072467905325E-3</c:v>
                      </c:pt>
                      <c:pt idx="16">
                        <c:v>-4.9602215263757632E-3</c:v>
                      </c:pt>
                      <c:pt idx="17">
                        <c:v>-5.0337082347599038E-3</c:v>
                      </c:pt>
                      <c:pt idx="18">
                        <c:v>-4.9516975709273936E-3</c:v>
                      </c:pt>
                      <c:pt idx="19">
                        <c:v>-4.6670945017184273E-3</c:v>
                      </c:pt>
                      <c:pt idx="20">
                        <c:v>-4.2089240013160056E-3</c:v>
                      </c:pt>
                      <c:pt idx="21">
                        <c:v>-3.5798214297104725E-3</c:v>
                      </c:pt>
                      <c:pt idx="22">
                        <c:v>-2.785804087342858E-3</c:v>
                      </c:pt>
                      <c:pt idx="23">
                        <c:v>-1.8462204982169217E-3</c:v>
                      </c:pt>
                      <c:pt idx="24">
                        <c:v>-7.6221149617705652E-4</c:v>
                      </c:pt>
                      <c:pt idx="25">
                        <c:v>5.1713134329345323E-4</c:v>
                      </c:pt>
                      <c:pt idx="26">
                        <c:v>2.0248144703005622E-3</c:v>
                      </c:pt>
                      <c:pt idx="27">
                        <c:v>6.0654063107732359E-3</c:v>
                      </c:pt>
                      <c:pt idx="28">
                        <c:v>1.6013693091948111E-2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61E-499E-AED7-5C19E07BB011}"/>
                  </c:ext>
                </c:extLst>
              </c15:ser>
            </c15:filteredLineSeries>
            <c15:filteredLine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Overview!$A$61:$B$61</c15:sqref>
                        </c15:formulaRef>
                      </c:ext>
                    </c:extLst>
                    <c:strCache>
                      <c:ptCount val="2"/>
                      <c:pt idx="0">
                        <c:v>Wood products Deviations</c:v>
                      </c:pt>
                      <c:pt idx="1">
                        <c:v>S10</c:v>
                      </c:pt>
                    </c:strCache>
                  </c:strRef>
                </c:tx>
                <c:spPr>
                  <a:ln w="28575" cap="rnd">
                    <a:solidFill>
                      <a:schemeClr val="accent4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Overview!$C$51:$AE$51</c15:sqref>
                        </c15:formulaRef>
                      </c:ext>
                    </c:extLst>
                    <c:numCache>
                      <c:formatCode>General</c:formatCode>
                      <c:ptCount val="29"/>
                      <c:pt idx="0">
                        <c:v>2022</c:v>
                      </c:pt>
                      <c:pt idx="1">
                        <c:v>2023</c:v>
                      </c:pt>
                      <c:pt idx="2">
                        <c:v>2024</c:v>
                      </c:pt>
                      <c:pt idx="3">
                        <c:v>2025</c:v>
                      </c:pt>
                      <c:pt idx="4">
                        <c:v>2026</c:v>
                      </c:pt>
                      <c:pt idx="5">
                        <c:v>2027</c:v>
                      </c:pt>
                      <c:pt idx="6">
                        <c:v>2028</c:v>
                      </c:pt>
                      <c:pt idx="7">
                        <c:v>2029</c:v>
                      </c:pt>
                      <c:pt idx="8">
                        <c:v>2030</c:v>
                      </c:pt>
                      <c:pt idx="9">
                        <c:v>2031</c:v>
                      </c:pt>
                      <c:pt idx="10">
                        <c:v>2032</c:v>
                      </c:pt>
                      <c:pt idx="11">
                        <c:v>2033</c:v>
                      </c:pt>
                      <c:pt idx="12">
                        <c:v>2034</c:v>
                      </c:pt>
                      <c:pt idx="13">
                        <c:v>2035</c:v>
                      </c:pt>
                      <c:pt idx="14">
                        <c:v>2036</c:v>
                      </c:pt>
                      <c:pt idx="15">
                        <c:v>2037</c:v>
                      </c:pt>
                      <c:pt idx="16">
                        <c:v>2038</c:v>
                      </c:pt>
                      <c:pt idx="17">
                        <c:v>2039</c:v>
                      </c:pt>
                      <c:pt idx="18">
                        <c:v>2040</c:v>
                      </c:pt>
                      <c:pt idx="19">
                        <c:v>2041</c:v>
                      </c:pt>
                      <c:pt idx="20">
                        <c:v>2042</c:v>
                      </c:pt>
                      <c:pt idx="21">
                        <c:v>2043</c:v>
                      </c:pt>
                      <c:pt idx="22">
                        <c:v>2044</c:v>
                      </c:pt>
                      <c:pt idx="23">
                        <c:v>2045</c:v>
                      </c:pt>
                      <c:pt idx="24">
                        <c:v>2046</c:v>
                      </c:pt>
                      <c:pt idx="25">
                        <c:v>2047</c:v>
                      </c:pt>
                      <c:pt idx="26">
                        <c:v>2048</c:v>
                      </c:pt>
                      <c:pt idx="27">
                        <c:v>2049</c:v>
                      </c:pt>
                      <c:pt idx="28">
                        <c:v>2050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Overview!$C$61:$AE$61</c15:sqref>
                        </c15:formulaRef>
                      </c:ext>
                    </c:extLst>
                    <c:numCache>
                      <c:formatCode>0.00%</c:formatCode>
                      <c:ptCount val="29"/>
                      <c:pt idx="0">
                        <c:v>0</c:v>
                      </c:pt>
                      <c:pt idx="1">
                        <c:v>1.1493327288825128E-3</c:v>
                      </c:pt>
                      <c:pt idx="2">
                        <c:v>3.4863524835992976E-4</c:v>
                      </c:pt>
                      <c:pt idx="3">
                        <c:v>6.2324444424000092E-5</c:v>
                      </c:pt>
                      <c:pt idx="4">
                        <c:v>-5.457784524263154E-4</c:v>
                      </c:pt>
                      <c:pt idx="5">
                        <c:v>-1.8518211518007144E-3</c:v>
                      </c:pt>
                      <c:pt idx="6">
                        <c:v>-1.6196244747299637E-3</c:v>
                      </c:pt>
                      <c:pt idx="7">
                        <c:v>-1.4334307434751281E-3</c:v>
                      </c:pt>
                      <c:pt idx="8">
                        <c:v>-1.4885294655540005E-3</c:v>
                      </c:pt>
                      <c:pt idx="9">
                        <c:v>-1.6362445723658858E-3</c:v>
                      </c:pt>
                      <c:pt idx="10">
                        <c:v>-1.6730119998482618E-3</c:v>
                      </c:pt>
                      <c:pt idx="11">
                        <c:v>-1.6852429241894784E-3</c:v>
                      </c:pt>
                      <c:pt idx="12">
                        <c:v>-1.5885619835360743E-3</c:v>
                      </c:pt>
                      <c:pt idx="13">
                        <c:v>-1.4671144513805912E-3</c:v>
                      </c:pt>
                      <c:pt idx="14">
                        <c:v>-1.0508862262108565E-3</c:v>
                      </c:pt>
                      <c:pt idx="15">
                        <c:v>-4.2230364518003327E-4</c:v>
                      </c:pt>
                      <c:pt idx="16">
                        <c:v>1.6664742390704035E-5</c:v>
                      </c:pt>
                      <c:pt idx="17">
                        <c:v>4.3972872997111168E-4</c:v>
                      </c:pt>
                      <c:pt idx="18">
                        <c:v>8.2527215616412519E-4</c:v>
                      </c:pt>
                      <c:pt idx="19">
                        <c:v>1.2191564276999856E-3</c:v>
                      </c:pt>
                      <c:pt idx="20">
                        <c:v>1.5458512234807209E-3</c:v>
                      </c:pt>
                      <c:pt idx="21">
                        <c:v>1.8265425698802407E-3</c:v>
                      </c:pt>
                      <c:pt idx="22">
                        <c:v>2.1011302628353157E-3</c:v>
                      </c:pt>
                      <c:pt idx="23">
                        <c:v>2.391368990372289E-3</c:v>
                      </c:pt>
                      <c:pt idx="24">
                        <c:v>2.7123380699620725E-3</c:v>
                      </c:pt>
                      <c:pt idx="25">
                        <c:v>3.0411837370236672E-3</c:v>
                      </c:pt>
                      <c:pt idx="26">
                        <c:v>3.2886023501359496E-3</c:v>
                      </c:pt>
                      <c:pt idx="27">
                        <c:v>3.3925027034582556E-3</c:v>
                      </c:pt>
                      <c:pt idx="28">
                        <c:v>3.4380924705810223E-3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61E-499E-AED7-5C19E07BB011}"/>
                  </c:ext>
                </c:extLst>
              </c15:ser>
            </c15:filteredLineSeries>
          </c:ext>
        </c:extLst>
      </c:lineChart>
      <c:catAx>
        <c:axId val="271909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926304"/>
        <c:crosses val="autoZero"/>
        <c:auto val="1"/>
        <c:lblAlgn val="ctr"/>
        <c:lblOffset val="100"/>
        <c:noMultiLvlLbl val="0"/>
      </c:catAx>
      <c:valAx>
        <c:axId val="27192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90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Overview!$A$37</c:f>
          <c:strCache>
            <c:ptCount val="1"/>
            <c:pt idx="0">
              <c:v>Wood products Absolute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Overview!$B$38</c:f>
              <c:strCache>
                <c:ptCount val="1"/>
                <c:pt idx="0">
                  <c:v>Forth2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Overview!$C$37:$AE$37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Overview!$C$38:$AE$38</c:f>
              <c:numCache>
                <c:formatCode>General</c:formatCode>
                <c:ptCount val="29"/>
                <c:pt idx="0">
                  <c:v>2056.029297</c:v>
                </c:pt>
                <c:pt idx="1">
                  <c:v>2096.2207633006856</c:v>
                </c:pt>
                <c:pt idx="2">
                  <c:v>2135.0685553524027</c:v>
                </c:pt>
                <c:pt idx="3">
                  <c:v>2174.5231277073267</c:v>
                </c:pt>
                <c:pt idx="4">
                  <c:v>2215.0586307832318</c:v>
                </c:pt>
                <c:pt idx="5">
                  <c:v>2259.5445392887041</c:v>
                </c:pt>
                <c:pt idx="6">
                  <c:v>2305.9009031478436</c:v>
                </c:pt>
                <c:pt idx="7">
                  <c:v>2352.9375921306146</c:v>
                </c:pt>
                <c:pt idx="8">
                  <c:v>2400.7906957043301</c:v>
                </c:pt>
                <c:pt idx="9">
                  <c:v>2450.5264360728193</c:v>
                </c:pt>
                <c:pt idx="10">
                  <c:v>2501.9164259637027</c:v>
                </c:pt>
                <c:pt idx="11">
                  <c:v>2552.6798098632212</c:v>
                </c:pt>
                <c:pt idx="12">
                  <c:v>2601.5975788635728</c:v>
                </c:pt>
                <c:pt idx="13">
                  <c:v>2649.9170506958058</c:v>
                </c:pt>
                <c:pt idx="14">
                  <c:v>2697.3428811438134</c:v>
                </c:pt>
                <c:pt idx="15">
                  <c:v>2743.8793286693235</c:v>
                </c:pt>
                <c:pt idx="16">
                  <c:v>2791.0285047255798</c:v>
                </c:pt>
                <c:pt idx="17">
                  <c:v>2838.1533464107679</c:v>
                </c:pt>
                <c:pt idx="18">
                  <c:v>2885.4789858314984</c:v>
                </c:pt>
                <c:pt idx="19">
                  <c:v>2932.6992723388339</c:v>
                </c:pt>
                <c:pt idx="20">
                  <c:v>2980.361794182812</c:v>
                </c:pt>
                <c:pt idx="21">
                  <c:v>3028.661835455518</c:v>
                </c:pt>
                <c:pt idx="22">
                  <c:v>3077.4248053372698</c:v>
                </c:pt>
                <c:pt idx="23">
                  <c:v>3127.0433564436444</c:v>
                </c:pt>
                <c:pt idx="24">
                  <c:v>3176.8161928438217</c:v>
                </c:pt>
                <c:pt idx="25">
                  <c:v>3226.6432841020996</c:v>
                </c:pt>
                <c:pt idx="26">
                  <c:v>3275.4552983753392</c:v>
                </c:pt>
                <c:pt idx="27">
                  <c:v>3324.170162391486</c:v>
                </c:pt>
                <c:pt idx="28">
                  <c:v>3372.7771757570231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EA-4F9A-989C-97F670CB52F5}"/>
            </c:ext>
          </c:extLst>
        </c:ser>
        <c:ser>
          <c:idx val="1"/>
          <c:order val="1"/>
          <c:tx>
            <c:strRef>
              <c:f>Overview!$B$39</c:f>
              <c:strCache>
                <c:ptCount val="1"/>
                <c:pt idx="0">
                  <c:v>S1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Overview!$C$37:$AE$37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Overview!$C$39:$AE$39</c:f>
              <c:numCache>
                <c:formatCode>General</c:formatCode>
                <c:ptCount val="29"/>
                <c:pt idx="0">
                  <c:v>2056.029297</c:v>
                </c:pt>
                <c:pt idx="1">
                  <c:v>2096.2211745065451</c:v>
                </c:pt>
                <c:pt idx="2">
                  <c:v>2135.0693934230876</c:v>
                </c:pt>
                <c:pt idx="3">
                  <c:v>2174.5250487996673</c:v>
                </c:pt>
                <c:pt idx="4">
                  <c:v>2215.0610225918567</c:v>
                </c:pt>
                <c:pt idx="5">
                  <c:v>2259.5496372062048</c:v>
                </c:pt>
                <c:pt idx="6">
                  <c:v>2305.9085911578009</c:v>
                </c:pt>
                <c:pt idx="7">
                  <c:v>2352.9472816905468</c:v>
                </c:pt>
                <c:pt idx="8">
                  <c:v>2400.8019940950257</c:v>
                </c:pt>
                <c:pt idx="9">
                  <c:v>2449.8931131098816</c:v>
                </c:pt>
                <c:pt idx="10">
                  <c:v>2500.6220698458028</c:v>
                </c:pt>
                <c:pt idx="11">
                  <c:v>2550.4812231098372</c:v>
                </c:pt>
                <c:pt idx="12">
                  <c:v>2598.4557749165333</c:v>
                </c:pt>
                <c:pt idx="13">
                  <c:v>2645.7229846901523</c:v>
                </c:pt>
                <c:pt idx="14">
                  <c:v>2692.2170684170078</c:v>
                </c:pt>
                <c:pt idx="15">
                  <c:v>2737.7639967804867</c:v>
                </c:pt>
                <c:pt idx="16">
                  <c:v>2783.9213288842075</c:v>
                </c:pt>
                <c:pt idx="17">
                  <c:v>2830.0339233837126</c:v>
                </c:pt>
                <c:pt idx="18">
                  <c:v>2876.3247882685</c:v>
                </c:pt>
                <c:pt idx="19">
                  <c:v>2922.6862541032483</c:v>
                </c:pt>
                <c:pt idx="20">
                  <c:v>2969.5179172958715</c:v>
                </c:pt>
                <c:pt idx="21">
                  <c:v>3016.9826916859288</c:v>
                </c:pt>
                <c:pt idx="22">
                  <c:v>3064.8959972091311</c:v>
                </c:pt>
                <c:pt idx="23">
                  <c:v>3113.6226332415608</c:v>
                </c:pt>
                <c:pt idx="24">
                  <c:v>3162.4934313683939</c:v>
                </c:pt>
                <c:pt idx="25">
                  <c:v>3211.3384586652219</c:v>
                </c:pt>
                <c:pt idx="26">
                  <c:v>3259.0576636256037</c:v>
                </c:pt>
                <c:pt idx="27">
                  <c:v>3306.5323566116381</c:v>
                </c:pt>
                <c:pt idx="28">
                  <c:v>3353.7159120340152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EA-4F9A-989C-97F670CB52F5}"/>
            </c:ext>
          </c:extLst>
        </c:ser>
        <c:ser>
          <c:idx val="2"/>
          <c:order val="2"/>
          <c:tx>
            <c:strRef>
              <c:f>Overview!$B$40</c:f>
              <c:strCache>
                <c:ptCount val="1"/>
                <c:pt idx="0">
                  <c:v>S2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Overview!$C$37:$AE$37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Overview!$C$40:$AE$40</c:f>
              <c:numCache>
                <c:formatCode>General</c:formatCode>
                <c:ptCount val="29"/>
                <c:pt idx="0">
                  <c:v>2056.029297</c:v>
                </c:pt>
                <c:pt idx="1">
                  <c:v>2096.2211745065451</c:v>
                </c:pt>
                <c:pt idx="2">
                  <c:v>2135.0693934230876</c:v>
                </c:pt>
                <c:pt idx="3">
                  <c:v>2174.5250487996673</c:v>
                </c:pt>
                <c:pt idx="4">
                  <c:v>2215.0610225918567</c:v>
                </c:pt>
                <c:pt idx="5">
                  <c:v>2259.5496372062048</c:v>
                </c:pt>
                <c:pt idx="6">
                  <c:v>2305.9085911578009</c:v>
                </c:pt>
                <c:pt idx="7">
                  <c:v>2352.9472816905468</c:v>
                </c:pt>
                <c:pt idx="8">
                  <c:v>2400.8019940950257</c:v>
                </c:pt>
                <c:pt idx="9">
                  <c:v>2448.9911318007003</c:v>
                </c:pt>
                <c:pt idx="10">
                  <c:v>2498.1134857205852</c:v>
                </c:pt>
                <c:pt idx="11">
                  <c:v>2546.5806345137935</c:v>
                </c:pt>
                <c:pt idx="12">
                  <c:v>2593.7336308585782</c:v>
                </c:pt>
                <c:pt idx="13">
                  <c:v>2640.6215911970608</c:v>
                </c:pt>
                <c:pt idx="14">
                  <c:v>2688.0328956183671</c:v>
                </c:pt>
                <c:pt idx="15">
                  <c:v>2734.7121996705173</c:v>
                </c:pt>
                <c:pt idx="16">
                  <c:v>2781.8706707265155</c:v>
                </c:pt>
                <c:pt idx="17">
                  <c:v>2828.9399224752083</c:v>
                </c:pt>
                <c:pt idx="18">
                  <c:v>2876.1173048803507</c:v>
                </c:pt>
                <c:pt idx="19">
                  <c:v>2923.2114248539224</c:v>
                </c:pt>
                <c:pt idx="20">
                  <c:v>2970.654269315874</c:v>
                </c:pt>
                <c:pt idx="21">
                  <c:v>3018.6199384753832</c:v>
                </c:pt>
                <c:pt idx="22">
                  <c:v>3066.9314412807125</c:v>
                </c:pt>
                <c:pt idx="23">
                  <c:v>3115.9587939147377</c:v>
                </c:pt>
                <c:pt idx="24">
                  <c:v>3165.0507247128644</c:v>
                </c:pt>
                <c:pt idx="25">
                  <c:v>3214.0523565379417</c:v>
                </c:pt>
                <c:pt idx="26">
                  <c:v>3261.8748843613412</c:v>
                </c:pt>
                <c:pt idx="27">
                  <c:v>3309.4088823011853</c:v>
                </c:pt>
                <c:pt idx="28">
                  <c:v>3356.6176000072114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EA-4F9A-989C-97F670CB52F5}"/>
            </c:ext>
          </c:extLst>
        </c:ser>
        <c:ser>
          <c:idx val="3"/>
          <c:order val="3"/>
          <c:tx>
            <c:strRef>
              <c:f>Overview!$B$41</c:f>
              <c:strCache>
                <c:ptCount val="1"/>
                <c:pt idx="0">
                  <c:v>S3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Overview!$C$37:$AE$37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Overview!$C$41:$AE$41</c:f>
              <c:numCache>
                <c:formatCode>General</c:formatCode>
                <c:ptCount val="29"/>
                <c:pt idx="0">
                  <c:v>2056.029297</c:v>
                </c:pt>
                <c:pt idx="1">
                  <c:v>2096.2211745065451</c:v>
                </c:pt>
                <c:pt idx="2">
                  <c:v>2135.0693934230876</c:v>
                </c:pt>
                <c:pt idx="3">
                  <c:v>2174.5250487996673</c:v>
                </c:pt>
                <c:pt idx="4">
                  <c:v>2215.0610225918567</c:v>
                </c:pt>
                <c:pt idx="5">
                  <c:v>2259.5496372062048</c:v>
                </c:pt>
                <c:pt idx="6">
                  <c:v>2305.9085911578009</c:v>
                </c:pt>
                <c:pt idx="7">
                  <c:v>2352.9472816905468</c:v>
                </c:pt>
                <c:pt idx="8">
                  <c:v>2400.8019940950257</c:v>
                </c:pt>
                <c:pt idx="9">
                  <c:v>2449.0866837200656</c:v>
                </c:pt>
                <c:pt idx="10">
                  <c:v>2499.3250437718839</c:v>
                </c:pt>
                <c:pt idx="11">
                  <c:v>2548.4345314894622</c:v>
                </c:pt>
                <c:pt idx="12">
                  <c:v>2595.8884212134212</c:v>
                </c:pt>
                <c:pt idx="13">
                  <c:v>2642.7735407554833</c:v>
                </c:pt>
                <c:pt idx="14">
                  <c:v>2689.3711881034378</c:v>
                </c:pt>
                <c:pt idx="15">
                  <c:v>2735.0679075832163</c:v>
                </c:pt>
                <c:pt idx="16">
                  <c:v>2781.4215649741454</c:v>
                </c:pt>
                <c:pt idx="17">
                  <c:v>2827.7881406044212</c:v>
                </c:pt>
                <c:pt idx="18">
                  <c:v>2874.3485206759151</c:v>
                </c:pt>
                <c:pt idx="19">
                  <c:v>2921.1690711640572</c:v>
                </c:pt>
                <c:pt idx="20">
                  <c:v>2968.4604614909463</c:v>
                </c:pt>
                <c:pt idx="21">
                  <c:v>3016.3871461798562</c:v>
                </c:pt>
                <c:pt idx="22">
                  <c:v>3064.7443567138384</c:v>
                </c:pt>
                <c:pt idx="23">
                  <c:v>3113.890903692537</c:v>
                </c:pt>
                <c:pt idx="24">
                  <c:v>3163.1676044652909</c:v>
                </c:pt>
                <c:pt idx="25">
                  <c:v>3212.3925024092196</c:v>
                </c:pt>
                <c:pt idx="26">
                  <c:v>3260.4714172750278</c:v>
                </c:pt>
                <c:pt idx="27">
                  <c:v>3308.2868827036496</c:v>
                </c:pt>
                <c:pt idx="28">
                  <c:v>3355.8024838851688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EA-4F9A-989C-97F670CB52F5}"/>
            </c:ext>
          </c:extLst>
        </c:ser>
        <c:ser>
          <c:idx val="4"/>
          <c:order val="4"/>
          <c:tx>
            <c:strRef>
              <c:f>Overview!$B$42</c:f>
              <c:strCache>
                <c:ptCount val="1"/>
                <c:pt idx="0">
                  <c:v>S4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Overview!$C$37:$AE$37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Overview!$C$42:$AE$42</c:f>
              <c:numCache>
                <c:formatCode>General</c:formatCode>
                <c:ptCount val="29"/>
                <c:pt idx="0">
                  <c:v>2056.029297</c:v>
                </c:pt>
                <c:pt idx="1">
                  <c:v>2096.2211745065451</c:v>
                </c:pt>
                <c:pt idx="2">
                  <c:v>2135.0693934230876</c:v>
                </c:pt>
                <c:pt idx="3">
                  <c:v>2174.5250487996673</c:v>
                </c:pt>
                <c:pt idx="4">
                  <c:v>2215.0610225918567</c:v>
                </c:pt>
                <c:pt idx="5">
                  <c:v>2259.5496372062048</c:v>
                </c:pt>
                <c:pt idx="6">
                  <c:v>2305.9085911578009</c:v>
                </c:pt>
                <c:pt idx="7">
                  <c:v>2352.9472816905468</c:v>
                </c:pt>
                <c:pt idx="8">
                  <c:v>2400.8019940950257</c:v>
                </c:pt>
                <c:pt idx="9">
                  <c:v>2450.3319797144027</c:v>
                </c:pt>
                <c:pt idx="10">
                  <c:v>2500.6230833324571</c:v>
                </c:pt>
                <c:pt idx="11">
                  <c:v>2550.3092136867313</c:v>
                </c:pt>
                <c:pt idx="12">
                  <c:v>2598.4309982397863</c:v>
                </c:pt>
                <c:pt idx="13">
                  <c:v>2646.0888211785023</c:v>
                </c:pt>
                <c:pt idx="14">
                  <c:v>2693.6014628338189</c:v>
                </c:pt>
                <c:pt idx="15">
                  <c:v>2740.3842024004634</c:v>
                </c:pt>
                <c:pt idx="16">
                  <c:v>2787.6530895076694</c:v>
                </c:pt>
                <c:pt idx="17">
                  <c:v>2834.884853333816</c:v>
                </c:pt>
                <c:pt idx="18">
                  <c:v>2882.3487634562134</c:v>
                </c:pt>
                <c:pt idx="19">
                  <c:v>2929.62677728368</c:v>
                </c:pt>
                <c:pt idx="20">
                  <c:v>2977.2674890478343</c:v>
                </c:pt>
                <c:pt idx="21">
                  <c:v>3025.4527769975798</c:v>
                </c:pt>
                <c:pt idx="22">
                  <c:v>3074.0112940683907</c:v>
                </c:pt>
                <c:pt idx="23">
                  <c:v>3123.3089057902362</c:v>
                </c:pt>
                <c:pt idx="24">
                  <c:v>3172.633449354038</c:v>
                </c:pt>
                <c:pt idx="25">
                  <c:v>3221.8609817442502</c:v>
                </c:pt>
                <c:pt idx="26">
                  <c:v>3269.8982846098611</c:v>
                </c:pt>
                <c:pt idx="27">
                  <c:v>3317.634875687223</c:v>
                </c:pt>
                <c:pt idx="28">
                  <c:v>3365.0279534133902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0EA-4F9A-989C-97F670CB52F5}"/>
            </c:ext>
          </c:extLst>
        </c:ser>
        <c:ser>
          <c:idx val="5"/>
          <c:order val="5"/>
          <c:tx>
            <c:strRef>
              <c:f>Overview!$B$43</c:f>
              <c:strCache>
                <c:ptCount val="1"/>
                <c:pt idx="0">
                  <c:v>S5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Overview!$C$37:$AE$37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Overview!$C$43:$AE$43</c:f>
              <c:numCache>
                <c:formatCode>General</c:formatCode>
                <c:ptCount val="29"/>
                <c:pt idx="0">
                  <c:v>2056.029297</c:v>
                </c:pt>
                <c:pt idx="1">
                  <c:v>2093.8900484896067</c:v>
                </c:pt>
                <c:pt idx="2">
                  <c:v>2132.8309592773871</c:v>
                </c:pt>
                <c:pt idx="3">
                  <c:v>2172.0328188750973</c:v>
                </c:pt>
                <c:pt idx="4">
                  <c:v>2212.0190742574605</c:v>
                </c:pt>
                <c:pt idx="5">
                  <c:v>2255.6677406402455</c:v>
                </c:pt>
                <c:pt idx="6">
                  <c:v>2301.0481665135426</c:v>
                </c:pt>
                <c:pt idx="7">
                  <c:v>2346.9991779795514</c:v>
                </c:pt>
                <c:pt idx="8">
                  <c:v>2393.7530445043285</c:v>
                </c:pt>
                <c:pt idx="9">
                  <c:v>2442.2222349000608</c:v>
                </c:pt>
                <c:pt idx="10">
                  <c:v>2491.6569647122374</c:v>
                </c:pt>
                <c:pt idx="11">
                  <c:v>2540.6122932578137</c:v>
                </c:pt>
                <c:pt idx="12">
                  <c:v>2588.3618310034476</c:v>
                </c:pt>
                <c:pt idx="13">
                  <c:v>2635.898131374558</c:v>
                </c:pt>
                <c:pt idx="14">
                  <c:v>2683.3711839002399</c:v>
                </c:pt>
                <c:pt idx="15">
                  <c:v>2729.947799224788</c:v>
                </c:pt>
                <c:pt idx="16">
                  <c:v>2777.3519777844267</c:v>
                </c:pt>
                <c:pt idx="17">
                  <c:v>2824.8863568842071</c:v>
                </c:pt>
                <c:pt idx="18">
                  <c:v>2872.6585750427475</c:v>
                </c:pt>
                <c:pt idx="19">
                  <c:v>2920.37774296207</c:v>
                </c:pt>
                <c:pt idx="20">
                  <c:v>2968.3966380762727</c:v>
                </c:pt>
                <c:pt idx="21">
                  <c:v>3016.9512955646142</c:v>
                </c:pt>
                <c:pt idx="22">
                  <c:v>3066.0585134976486</c:v>
                </c:pt>
                <c:pt idx="23">
                  <c:v>3115.8154308722428</c:v>
                </c:pt>
                <c:pt idx="24">
                  <c:v>3166.2171728635753</c:v>
                </c:pt>
                <c:pt idx="25">
                  <c:v>3216.8905789849528</c:v>
                </c:pt>
                <c:pt idx="26">
                  <c:v>3266.176881234639</c:v>
                </c:pt>
                <c:pt idx="27">
                  <c:v>3313.2157074428037</c:v>
                </c:pt>
                <c:pt idx="28">
                  <c:v>3359.1640455167621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EA-4F9A-989C-97F670CB52F5}"/>
            </c:ext>
          </c:extLst>
        </c:ser>
        <c:ser>
          <c:idx val="6"/>
          <c:order val="6"/>
          <c:tx>
            <c:strRef>
              <c:f>Overview!$B$44</c:f>
              <c:strCache>
                <c:ptCount val="1"/>
                <c:pt idx="0">
                  <c:v>S6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Overview!$C$37:$AE$37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Overview!$C$44:$AE$44</c:f>
              <c:numCache>
                <c:formatCode>General</c:formatCode>
                <c:ptCount val="29"/>
                <c:pt idx="0">
                  <c:v>2056.029297</c:v>
                </c:pt>
                <c:pt idx="1">
                  <c:v>2096.2211745065451</c:v>
                </c:pt>
                <c:pt idx="2">
                  <c:v>2135.0693934230876</c:v>
                </c:pt>
                <c:pt idx="3">
                  <c:v>2174.5250487996673</c:v>
                </c:pt>
                <c:pt idx="4">
                  <c:v>2215.0610225918567</c:v>
                </c:pt>
                <c:pt idx="5">
                  <c:v>2259.5496372062048</c:v>
                </c:pt>
                <c:pt idx="6">
                  <c:v>2305.9085911578009</c:v>
                </c:pt>
                <c:pt idx="7">
                  <c:v>2352.9472816905468</c:v>
                </c:pt>
                <c:pt idx="8">
                  <c:v>2400.8019940950257</c:v>
                </c:pt>
                <c:pt idx="9">
                  <c:v>2448.9911318007003</c:v>
                </c:pt>
                <c:pt idx="10">
                  <c:v>2498.1134857205852</c:v>
                </c:pt>
                <c:pt idx="11">
                  <c:v>2546.5806345137935</c:v>
                </c:pt>
                <c:pt idx="12">
                  <c:v>2593.7336308585782</c:v>
                </c:pt>
                <c:pt idx="13">
                  <c:v>2640.6215911970608</c:v>
                </c:pt>
                <c:pt idx="14">
                  <c:v>2687.5148056621747</c:v>
                </c:pt>
                <c:pt idx="15">
                  <c:v>2733.7720417457513</c:v>
                </c:pt>
                <c:pt idx="16">
                  <c:v>2780.6480309455656</c:v>
                </c:pt>
                <c:pt idx="17">
                  <c:v>2827.601219401703</c:v>
                </c:pt>
                <c:pt idx="18">
                  <c:v>2874.8549599398566</c:v>
                </c:pt>
                <c:pt idx="19">
                  <c:v>2922.2334321361536</c:v>
                </c:pt>
                <c:pt idx="20">
                  <c:v>2970.1677037935124</c:v>
                </c:pt>
                <c:pt idx="21">
                  <c:v>3018.8410300226578</c:v>
                </c:pt>
                <c:pt idx="22">
                  <c:v>3068.0725914243703</c:v>
                </c:pt>
                <c:pt idx="23">
                  <c:v>3118.2444757046737</c:v>
                </c:pt>
                <c:pt idx="24">
                  <c:v>3168.7039078105263</c:v>
                </c:pt>
                <c:pt idx="25">
                  <c:v>3219.3287057936614</c:v>
                </c:pt>
                <c:pt idx="26">
                  <c:v>3269.0705536268797</c:v>
                </c:pt>
                <c:pt idx="27">
                  <c:v>3318.8464025975682</c:v>
                </c:pt>
                <c:pt idx="28">
                  <c:v>3368.6729074090463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EA-4F9A-989C-97F670CB52F5}"/>
            </c:ext>
          </c:extLst>
        </c:ser>
        <c:ser>
          <c:idx val="7"/>
          <c:order val="7"/>
          <c:tx>
            <c:strRef>
              <c:f>Overview!$B$45</c:f>
              <c:strCache>
                <c:ptCount val="1"/>
                <c:pt idx="0">
                  <c:v>S7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Overview!$C$37:$AE$37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Overview!$C$45:$AE$45</c:f>
              <c:numCache>
                <c:formatCode>General</c:formatCode>
                <c:ptCount val="29"/>
                <c:pt idx="0">
                  <c:v>2056.029297</c:v>
                </c:pt>
                <c:pt idx="1">
                  <c:v>2096.2211745065451</c:v>
                </c:pt>
                <c:pt idx="2">
                  <c:v>2135.0693934230876</c:v>
                </c:pt>
                <c:pt idx="3">
                  <c:v>2174.5250487996673</c:v>
                </c:pt>
                <c:pt idx="4">
                  <c:v>2215.0610225918567</c:v>
                </c:pt>
                <c:pt idx="5">
                  <c:v>2259.5496372062048</c:v>
                </c:pt>
                <c:pt idx="6">
                  <c:v>2305.9085911578009</c:v>
                </c:pt>
                <c:pt idx="7">
                  <c:v>2352.9472816905468</c:v>
                </c:pt>
                <c:pt idx="8">
                  <c:v>2400.8019940950257</c:v>
                </c:pt>
                <c:pt idx="9">
                  <c:v>2450.3108526568544</c:v>
                </c:pt>
                <c:pt idx="10">
                  <c:v>2500.5409999808935</c:v>
                </c:pt>
                <c:pt idx="11">
                  <c:v>2550.1267280105149</c:v>
                </c:pt>
                <c:pt idx="12">
                  <c:v>2598.1218981203824</c:v>
                </c:pt>
                <c:pt idx="13">
                  <c:v>2645.6402485760555</c:v>
                </c:pt>
                <c:pt idx="14">
                  <c:v>2692.4667581557273</c:v>
                </c:pt>
                <c:pt idx="15">
                  <c:v>2738.6463325115592</c:v>
                </c:pt>
                <c:pt idx="16">
                  <c:v>2785.4265198403555</c:v>
                </c:pt>
                <c:pt idx="17">
                  <c:v>2832.3303170079475</c:v>
                </c:pt>
                <c:pt idx="18">
                  <c:v>2879.5922800757326</c:v>
                </c:pt>
                <c:pt idx="19">
                  <c:v>2926.8953424605365</c:v>
                </c:pt>
                <c:pt idx="20">
                  <c:v>2974.7881309492182</c:v>
                </c:pt>
                <c:pt idx="21">
                  <c:v>3023.4586395596784</c:v>
                </c:pt>
                <c:pt idx="22">
                  <c:v>3072.7376895799976</c:v>
                </c:pt>
                <c:pt idx="23">
                  <c:v>3123.0125945618297</c:v>
                </c:pt>
                <c:pt idx="24">
                  <c:v>3173.6066477987692</c:v>
                </c:pt>
                <c:pt idx="25">
                  <c:v>3224.4271978532947</c:v>
                </c:pt>
                <c:pt idx="26">
                  <c:v>3274.4374188065599</c:v>
                </c:pt>
                <c:pt idx="27">
                  <c:v>3324.5736399008752</c:v>
                </c:pt>
                <c:pt idx="28">
                  <c:v>3374.8754364446677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0EA-4F9A-989C-97F670CB52F5}"/>
            </c:ext>
          </c:extLst>
        </c:ser>
        <c:ser>
          <c:idx val="8"/>
          <c:order val="8"/>
          <c:tx>
            <c:strRef>
              <c:f>Overview!$B$46</c:f>
              <c:strCache>
                <c:ptCount val="1"/>
                <c:pt idx="0">
                  <c:v>S8</c:v>
                </c:pt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Overview!$C$37:$AE$37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Overview!$C$46:$AE$46</c:f>
              <c:numCache>
                <c:formatCode>General</c:formatCode>
                <c:ptCount val="29"/>
                <c:pt idx="0">
                  <c:v>2056.029297</c:v>
                </c:pt>
                <c:pt idx="1">
                  <c:v>2096.2211745065451</c:v>
                </c:pt>
                <c:pt idx="2">
                  <c:v>2135.0693934230876</c:v>
                </c:pt>
                <c:pt idx="3">
                  <c:v>2174.5250487996673</c:v>
                </c:pt>
                <c:pt idx="4">
                  <c:v>2215.0610225918567</c:v>
                </c:pt>
                <c:pt idx="5">
                  <c:v>2259.5496372062048</c:v>
                </c:pt>
                <c:pt idx="6">
                  <c:v>2305.9085911578009</c:v>
                </c:pt>
                <c:pt idx="7">
                  <c:v>2352.9472816905468</c:v>
                </c:pt>
                <c:pt idx="8">
                  <c:v>2400.8019940950257</c:v>
                </c:pt>
                <c:pt idx="9">
                  <c:v>2450.5389288462934</c:v>
                </c:pt>
                <c:pt idx="10">
                  <c:v>2501.9291807231293</c:v>
                </c:pt>
                <c:pt idx="11">
                  <c:v>2552.6918226424932</c:v>
                </c:pt>
                <c:pt idx="12">
                  <c:v>2601.609821847338</c:v>
                </c:pt>
                <c:pt idx="13">
                  <c:v>2649.9295210685086</c:v>
                </c:pt>
                <c:pt idx="14">
                  <c:v>2697.1486152044286</c:v>
                </c:pt>
                <c:pt idx="15">
                  <c:v>2743.404983670046</c:v>
                </c:pt>
                <c:pt idx="16">
                  <c:v>2790.2702966655829</c:v>
                </c:pt>
                <c:pt idx="17">
                  <c:v>2837.1077738654112</c:v>
                </c:pt>
                <c:pt idx="18">
                  <c:v>2884.1490067315412</c:v>
                </c:pt>
                <c:pt idx="19">
                  <c:v>2931.2667722247129</c:v>
                </c:pt>
                <c:pt idx="20">
                  <c:v>2978.8890115863069</c:v>
                </c:pt>
                <c:pt idx="21">
                  <c:v>3027.2158259101725</c:v>
                </c:pt>
                <c:pt idx="22">
                  <c:v>3076.0569260454076</c:v>
                </c:pt>
                <c:pt idx="23">
                  <c:v>3125.7826166777022</c:v>
                </c:pt>
                <c:pt idx="24">
                  <c:v>3175.7163688226051</c:v>
                </c:pt>
                <c:pt idx="25">
                  <c:v>3225.7075431856997</c:v>
                </c:pt>
                <c:pt idx="26">
                  <c:v>3274.6579777242969</c:v>
                </c:pt>
                <c:pt idx="27">
                  <c:v>3323.4503815923886</c:v>
                </c:pt>
                <c:pt idx="28">
                  <c:v>3372.0392261712695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EA-4F9A-989C-97F670CB52F5}"/>
            </c:ext>
          </c:extLst>
        </c:ser>
        <c:ser>
          <c:idx val="9"/>
          <c:order val="9"/>
          <c:tx>
            <c:strRef>
              <c:f>Overview!$B$47</c:f>
              <c:strCache>
                <c:ptCount val="1"/>
                <c:pt idx="0">
                  <c:v>S9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Overview!$C$37:$AE$37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Overview!$C$47:$AE$47</c:f>
              <c:numCache>
                <c:formatCode>General</c:formatCode>
                <c:ptCount val="29"/>
                <c:pt idx="0">
                  <c:v>2056.029297</c:v>
                </c:pt>
                <c:pt idx="1">
                  <c:v>2096.2211745065451</c:v>
                </c:pt>
                <c:pt idx="2">
                  <c:v>2135.0693934230876</c:v>
                </c:pt>
                <c:pt idx="3">
                  <c:v>2174.5250487996673</c:v>
                </c:pt>
                <c:pt idx="4">
                  <c:v>2215.0610225918567</c:v>
                </c:pt>
                <c:pt idx="5">
                  <c:v>2259.5496372062048</c:v>
                </c:pt>
                <c:pt idx="6">
                  <c:v>2305.9085911578009</c:v>
                </c:pt>
                <c:pt idx="7">
                  <c:v>2352.9472816905468</c:v>
                </c:pt>
                <c:pt idx="8">
                  <c:v>2400.8019940950257</c:v>
                </c:pt>
                <c:pt idx="9">
                  <c:v>2449.2055234187733</c:v>
                </c:pt>
                <c:pt idx="10">
                  <c:v>2498.1509364398785</c:v>
                </c:pt>
                <c:pt idx="11">
                  <c:v>2546.3894815772514</c:v>
                </c:pt>
                <c:pt idx="12">
                  <c:v>2593.1226038157938</c:v>
                </c:pt>
                <c:pt idx="13">
                  <c:v>2639.4954153398321</c:v>
                </c:pt>
                <c:pt idx="14">
                  <c:v>2685.4213158190378</c:v>
                </c:pt>
                <c:pt idx="15">
                  <c:v>2730.8777109740381</c:v>
                </c:pt>
                <c:pt idx="16">
                  <c:v>2777.1843850557116</c:v>
                </c:pt>
                <c:pt idx="17">
                  <c:v>2823.8669105394288</c:v>
                </c:pt>
                <c:pt idx="18">
                  <c:v>2871.1909665463945</c:v>
                </c:pt>
                <c:pt idx="19">
                  <c:v>2919.0120876897076</c:v>
                </c:pt>
                <c:pt idx="20">
                  <c:v>2967.8176778946709</c:v>
                </c:pt>
                <c:pt idx="21">
                  <c:v>3017.819766913608</c:v>
                </c:pt>
                <c:pt idx="22">
                  <c:v>3068.8517027360708</c:v>
                </c:pt>
                <c:pt idx="23">
                  <c:v>3121.2701449001652</c:v>
                </c:pt>
                <c:pt idx="24">
                  <c:v>3174.3947870203947</c:v>
                </c:pt>
                <c:pt idx="25">
                  <c:v>3228.3118824779363</c:v>
                </c:pt>
                <c:pt idx="26">
                  <c:v>3282.0874876603125</c:v>
                </c:pt>
                <c:pt idx="27">
                  <c:v>3344.3326050725391</c:v>
                </c:pt>
                <c:pt idx="28">
                  <c:v>3426.7877943171234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0EA-4F9A-989C-97F670CB52F5}"/>
            </c:ext>
          </c:extLst>
        </c:ser>
        <c:ser>
          <c:idx val="10"/>
          <c:order val="10"/>
          <c:tx>
            <c:strRef>
              <c:f>Overview!$B$48</c:f>
              <c:strCache>
                <c:ptCount val="1"/>
                <c:pt idx="0">
                  <c:v>S10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Overview!$C$37:$AE$37</c:f>
              <c:numCache>
                <c:formatCode>General</c:formatCode>
                <c:ptCount val="29"/>
                <c:pt idx="0">
                  <c:v>2022</c:v>
                </c:pt>
                <c:pt idx="1">
                  <c:v>2023</c:v>
                </c:pt>
                <c:pt idx="2">
                  <c:v>2024</c:v>
                </c:pt>
                <c:pt idx="3">
                  <c:v>2025</c:v>
                </c:pt>
                <c:pt idx="4">
                  <c:v>2026</c:v>
                </c:pt>
                <c:pt idx="5">
                  <c:v>2027</c:v>
                </c:pt>
                <c:pt idx="6">
                  <c:v>2028</c:v>
                </c:pt>
                <c:pt idx="7">
                  <c:v>2029</c:v>
                </c:pt>
                <c:pt idx="8">
                  <c:v>2030</c:v>
                </c:pt>
                <c:pt idx="9">
                  <c:v>2031</c:v>
                </c:pt>
                <c:pt idx="10">
                  <c:v>2032</c:v>
                </c:pt>
                <c:pt idx="11">
                  <c:v>2033</c:v>
                </c:pt>
                <c:pt idx="12">
                  <c:v>2034</c:v>
                </c:pt>
                <c:pt idx="13">
                  <c:v>2035</c:v>
                </c:pt>
                <c:pt idx="14">
                  <c:v>2036</c:v>
                </c:pt>
                <c:pt idx="15">
                  <c:v>2037</c:v>
                </c:pt>
                <c:pt idx="16">
                  <c:v>2038</c:v>
                </c:pt>
                <c:pt idx="17">
                  <c:v>2039</c:v>
                </c:pt>
                <c:pt idx="18">
                  <c:v>2040</c:v>
                </c:pt>
                <c:pt idx="19">
                  <c:v>2041</c:v>
                </c:pt>
                <c:pt idx="20">
                  <c:v>2042</c:v>
                </c:pt>
                <c:pt idx="21">
                  <c:v>2043</c:v>
                </c:pt>
                <c:pt idx="22">
                  <c:v>2044</c:v>
                </c:pt>
                <c:pt idx="23">
                  <c:v>2045</c:v>
                </c:pt>
                <c:pt idx="24">
                  <c:v>2046</c:v>
                </c:pt>
                <c:pt idx="25">
                  <c:v>2047</c:v>
                </c:pt>
                <c:pt idx="26">
                  <c:v>2048</c:v>
                </c:pt>
                <c:pt idx="27">
                  <c:v>2049</c:v>
                </c:pt>
                <c:pt idx="28">
                  <c:v>2050</c:v>
                </c:pt>
              </c:numCache>
            </c:numRef>
          </c:cat>
          <c:val>
            <c:numRef>
              <c:f>Overview!$C$48:$AE$48</c:f>
              <c:numCache>
                <c:formatCode>General</c:formatCode>
                <c:ptCount val="29"/>
                <c:pt idx="0">
                  <c:v>2056.029297</c:v>
                </c:pt>
                <c:pt idx="1">
                  <c:v>2098.6300184309102</c:v>
                </c:pt>
                <c:pt idx="2">
                  <c:v>2135.8129155084634</c:v>
                </c:pt>
                <c:pt idx="3">
                  <c:v>2174.6586536531481</c:v>
                </c:pt>
                <c:pt idx="4">
                  <c:v>2213.8496995116893</c:v>
                </c:pt>
                <c:pt idx="5">
                  <c:v>2255.3602669174134</c:v>
                </c:pt>
                <c:pt idx="6">
                  <c:v>2302.1662096088035</c:v>
                </c:pt>
                <c:pt idx="7">
                  <c:v>2349.5648190485763</c:v>
                </c:pt>
                <c:pt idx="8">
                  <c:v>2397.2170480131463</c:v>
                </c:pt>
                <c:pt idx="9">
                  <c:v>2446.5167754923559</c:v>
                </c:pt>
                <c:pt idx="10">
                  <c:v>2497.7306897604481</c:v>
                </c:pt>
                <c:pt idx="11">
                  <c:v>2548.3779242759279</c:v>
                </c:pt>
                <c:pt idx="12">
                  <c:v>2597.4647798533306</c:v>
                </c:pt>
                <c:pt idx="13">
                  <c:v>2646.02931909577</c:v>
                </c:pt>
                <c:pt idx="14">
                  <c:v>2694.5082806626515</c:v>
                </c:pt>
                <c:pt idx="15">
                  <c:v>2742.7205784268922</c:v>
                </c:pt>
                <c:pt idx="16">
                  <c:v>2791.0750164966162</c:v>
                </c:pt>
                <c:pt idx="17">
                  <c:v>2839.4013639772484</c:v>
                </c:pt>
                <c:pt idx="18">
                  <c:v>2887.8602912957022</c:v>
                </c:pt>
                <c:pt idx="19">
                  <c:v>2936.2746915072166</c:v>
                </c:pt>
                <c:pt idx="20">
                  <c:v>2984.968990108765</c:v>
                </c:pt>
                <c:pt idx="21">
                  <c:v>3034.1938152277494</c:v>
                </c:pt>
                <c:pt idx="22">
                  <c:v>3083.8908757273643</c:v>
                </c:pt>
                <c:pt idx="23">
                  <c:v>3134.5212709577936</c:v>
                </c:pt>
                <c:pt idx="24">
                  <c:v>3185.4327923449441</c:v>
                </c:pt>
                <c:pt idx="25">
                  <c:v>3236.4560991828876</c:v>
                </c:pt>
                <c:pt idx="26">
                  <c:v>3286.2269683673417</c:v>
                </c:pt>
                <c:pt idx="27">
                  <c:v>3335.4474186541543</c:v>
                </c:pt>
                <c:pt idx="28">
                  <c:v>3384.3730955699407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EA-4F9A-989C-97F670CB5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1109952"/>
        <c:axId val="271110432"/>
      </c:lineChart>
      <c:catAx>
        <c:axId val="27110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110432"/>
        <c:crosses val="autoZero"/>
        <c:auto val="1"/>
        <c:lblAlgn val="ctr"/>
        <c:lblOffset val="100"/>
        <c:noMultiLvlLbl val="0"/>
      </c:catAx>
      <c:valAx>
        <c:axId val="27111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110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principaleconomics.com/economic-impact-of-new-zealands-second-emission-reduction-plan/" TargetMode="External"/><Relationship Id="rId1" Type="http://schemas.openxmlformats.org/officeDocument/2006/relationships/image" Target="../media/image1.png"/><Relationship Id="rId4" Type="http://schemas.openxmlformats.org/officeDocument/2006/relationships/image" Target="../media/image3.sv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chart" Target="../charts/chart8.xml"/><Relationship Id="rId7" Type="http://schemas.openxmlformats.org/officeDocument/2006/relationships/chart" Target="../charts/chart12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chart" Target="../charts/chart11.xml"/><Relationship Id="rId5" Type="http://schemas.openxmlformats.org/officeDocument/2006/relationships/chart" Target="../charts/chart10.xml"/><Relationship Id="rId10" Type="http://schemas.openxmlformats.org/officeDocument/2006/relationships/chart" Target="../charts/chart14.xml"/><Relationship Id="rId4" Type="http://schemas.openxmlformats.org/officeDocument/2006/relationships/chart" Target="../charts/chart9.xml"/><Relationship Id="rId9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2466975</xdr:colOff>
      <xdr:row>0</xdr:row>
      <xdr:rowOff>295275</xdr:rowOff>
    </xdr:from>
    <xdr:to>
      <xdr:col>4</xdr:col>
      <xdr:colOff>463550</xdr:colOff>
      <xdr:row>4</xdr:row>
      <xdr:rowOff>92729</xdr:rowOff>
    </xdr:to>
    <xdr:pic>
      <xdr:nvPicPr>
        <xdr:cNvPr id="3" name="Picture 2" descr="Jobs at MfE | Ministry for the Environment">
          <a:extLst>
            <a:ext uri="{FF2B5EF4-FFF2-40B4-BE49-F238E27FC236}">
              <a16:creationId xmlns:a16="http://schemas.microsoft.com/office/drawing/2014/main" id="{3C177C09-A78A-4DC0-8A5B-2B0F897E2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2775" y="295275"/>
          <a:ext cx="2495550" cy="6801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2482850</xdr:colOff>
      <xdr:row>5</xdr:row>
      <xdr:rowOff>88232</xdr:rowOff>
    </xdr:from>
    <xdr:to>
      <xdr:col>4</xdr:col>
      <xdr:colOff>311152</xdr:colOff>
      <xdr:row>9</xdr:row>
      <xdr:rowOff>67343</xdr:rowOff>
    </xdr:to>
    <xdr:pic>
      <xdr:nvPicPr>
        <xdr:cNvPr id="5" name="Graphic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FE86F61-5D52-C9B1-6CC5-B5805593A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5708650" y="1155032"/>
          <a:ext cx="2327277" cy="712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9525</xdr:colOff>
      <xdr:row>15</xdr:row>
      <xdr:rowOff>52387</xdr:rowOff>
    </xdr:from>
    <xdr:to>
      <xdr:col>18</xdr:col>
      <xdr:colOff>781050</xdr:colOff>
      <xdr:row>29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318D7DA-AC0E-1141-6128-B62B581929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365979</xdr:colOff>
      <xdr:row>10</xdr:row>
      <xdr:rowOff>68504</xdr:rowOff>
    </xdr:from>
    <xdr:to>
      <xdr:col>12</xdr:col>
      <xdr:colOff>62644</xdr:colOff>
      <xdr:row>24</xdr:row>
      <xdr:rowOff>125654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4807DA-C114-D5A8-9AFB-32678F44CC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344366</xdr:colOff>
      <xdr:row>27</xdr:row>
      <xdr:rowOff>167053</xdr:rowOff>
    </xdr:from>
    <xdr:to>
      <xdr:col>14</xdr:col>
      <xdr:colOff>51289</xdr:colOff>
      <xdr:row>42</xdr:row>
      <xdr:rowOff>52753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15BD5F2-B4BE-BBF5-7C7E-32417635A4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465259</xdr:colOff>
      <xdr:row>65</xdr:row>
      <xdr:rowOff>16119</xdr:rowOff>
    </xdr:from>
    <xdr:to>
      <xdr:col>19</xdr:col>
      <xdr:colOff>264502</xdr:colOff>
      <xdr:row>79</xdr:row>
      <xdr:rowOff>122360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8F4ADA-4429-B388-A140-6A8D1C530937}"/>
            </a:ext>
            <a:ext uri="{147F2762-F138-4A5C-976F-8EAC2B608ADB}">
              <a16:predDERef xmlns:a16="http://schemas.microsoft.com/office/drawing/2014/main" pred="{515BD5F2-B4BE-BBF5-7C7E-32417635A4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417635</xdr:colOff>
      <xdr:row>80</xdr:row>
      <xdr:rowOff>101113</xdr:rowOff>
    </xdr:from>
    <xdr:to>
      <xdr:col>16</xdr:col>
      <xdr:colOff>150201</xdr:colOff>
      <xdr:row>95</xdr:row>
      <xdr:rowOff>169986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E690A3B-CA01-4EA8-2887-17EE1A966CD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338978</xdr:colOff>
      <xdr:row>4</xdr:row>
      <xdr:rowOff>71997</xdr:rowOff>
    </xdr:from>
    <xdr:to>
      <xdr:col>26</xdr:col>
      <xdr:colOff>38661</xdr:colOff>
      <xdr:row>18</xdr:row>
      <xdr:rowOff>148197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55C321-E937-1CE7-2581-22C3E818C1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266700</xdr:colOff>
      <xdr:row>19</xdr:row>
      <xdr:rowOff>157162</xdr:rowOff>
    </xdr:from>
    <xdr:to>
      <xdr:col>25</xdr:col>
      <xdr:colOff>571500</xdr:colOff>
      <xdr:row>34</xdr:row>
      <xdr:rowOff>42862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930E416-651D-6EDB-D022-F954A96B0D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228600</xdr:colOff>
      <xdr:row>50</xdr:row>
      <xdr:rowOff>23812</xdr:rowOff>
    </xdr:from>
    <xdr:to>
      <xdr:col>12</xdr:col>
      <xdr:colOff>533400</xdr:colOff>
      <xdr:row>64</xdr:row>
      <xdr:rowOff>100012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D50298-487E-8B92-941E-FD5180475C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533400</xdr:colOff>
      <xdr:row>36</xdr:row>
      <xdr:rowOff>185737</xdr:rowOff>
    </xdr:from>
    <xdr:to>
      <xdr:col>21</xdr:col>
      <xdr:colOff>228600</xdr:colOff>
      <xdr:row>51</xdr:row>
      <xdr:rowOff>71437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7C39236-DFB1-8EED-7ECF-C3344627384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476250</xdr:colOff>
      <xdr:row>76</xdr:row>
      <xdr:rowOff>185737</xdr:rowOff>
    </xdr:from>
    <xdr:to>
      <xdr:col>21</xdr:col>
      <xdr:colOff>171450</xdr:colOff>
      <xdr:row>91</xdr:row>
      <xdr:rowOff>71437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84B5BF-F60E-9FAA-F685-A8330E1C4B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597835</xdr:colOff>
      <xdr:row>97</xdr:row>
      <xdr:rowOff>153801</xdr:rowOff>
    </xdr:from>
    <xdr:to>
      <xdr:col>31</xdr:col>
      <xdr:colOff>158564</xdr:colOff>
      <xdr:row>112</xdr:row>
      <xdr:rowOff>39501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682B3AA-E8FE-7D37-26BF-25A82F485B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28</xdr:col>
      <xdr:colOff>184896</xdr:colOff>
      <xdr:row>126</xdr:row>
      <xdr:rowOff>169208</xdr:rowOff>
    </xdr:from>
    <xdr:to>
      <xdr:col>35</xdr:col>
      <xdr:colOff>521072</xdr:colOff>
      <xdr:row>141</xdr:row>
      <xdr:rowOff>54908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8FF7349-29AD-783D-B24B-015B907F99F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32</xdr:col>
      <xdr:colOff>50425</xdr:colOff>
      <xdr:row>98</xdr:row>
      <xdr:rowOff>23533</xdr:rowOff>
    </xdr:from>
    <xdr:to>
      <xdr:col>39</xdr:col>
      <xdr:colOff>386602</xdr:colOff>
      <xdr:row>112</xdr:row>
      <xdr:rowOff>99733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39CE64B-C0AE-B10C-6B98-3EBE388E37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27</xdr:col>
      <xdr:colOff>470648</xdr:colOff>
      <xdr:row>144</xdr:row>
      <xdr:rowOff>190499</xdr:rowOff>
    </xdr:from>
    <xdr:to>
      <xdr:col>33</xdr:col>
      <xdr:colOff>601459</xdr:colOff>
      <xdr:row>159</xdr:row>
      <xdr:rowOff>88630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C80CEBD9-6FFF-0520-7AB6-4175A821F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652442" y="27622499"/>
          <a:ext cx="5352752" cy="2755631"/>
        </a:xfrm>
        <a:prstGeom prst="rect">
          <a:avLst/>
        </a:prstGeom>
      </xdr:spPr>
    </xdr:pic>
    <xdr:clientData/>
  </xdr:twoCellAnchor>
  <xdr:twoCellAnchor>
    <xdr:from>
      <xdr:col>14</xdr:col>
      <xdr:colOff>1523998</xdr:colOff>
      <xdr:row>190</xdr:row>
      <xdr:rowOff>100853</xdr:rowOff>
    </xdr:from>
    <xdr:to>
      <xdr:col>23</xdr:col>
      <xdr:colOff>156881</xdr:colOff>
      <xdr:row>204</xdr:row>
      <xdr:rowOff>177053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69C59EC6-3D50-479E-9B98-65CF32F61B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../../../../../../:x:/r/sites/ECM-Pol-CAP/Shared%20Documents/19%20-%20Emissions%20Reduction%20Plan%20(ERP)_13704789/03%20%20ERP2%20(in%20progress)/04.%20Data%20and%20Evidence/Modelling/CGE%20Modelling/FINAL%20-%20FOR%20NDC2%20-%20ERP2%20CGE%20final%2025%20October%2024.xlsx?d=w41b0471b644e4a9fa61a064a74551518&amp;csf=1&amp;web=1&amp;e=hRuJRQ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BA5EA-5C89-4032-81B8-1EA61FC1AE96}">
  <sheetPr codeName="Sheet1">
    <tabColor theme="9"/>
  </sheetPr>
  <dimension ref="A1:E31"/>
  <sheetViews>
    <sheetView topLeftCell="A18" workbookViewId="0">
      <selection activeCell="B31" sqref="B31"/>
    </sheetView>
  </sheetViews>
  <sheetFormatPr defaultColWidth="8.7265625" defaultRowHeight="14.5" x14ac:dyDescent="0.35"/>
  <cols>
    <col min="1" max="1" width="36.453125" style="11" bestFit="1" customWidth="1"/>
    <col min="2" max="2" width="9.81640625" style="11" bestFit="1" customWidth="1"/>
    <col min="3" max="3" width="55.54296875" style="32" customWidth="1"/>
    <col min="4" max="4" width="8.7265625" style="11"/>
    <col min="5" max="5" width="14" style="11" customWidth="1"/>
    <col min="6" max="16384" width="8.7265625" style="11"/>
  </cols>
  <sheetData>
    <row r="1" spans="1:5" ht="26" x14ac:dyDescent="0.6">
      <c r="A1" s="10" t="s">
        <v>0</v>
      </c>
      <c r="E1" s="76" t="s">
        <v>1</v>
      </c>
    </row>
    <row r="2" spans="1:5" x14ac:dyDescent="0.35">
      <c r="A2" s="11" t="s">
        <v>2</v>
      </c>
    </row>
    <row r="3" spans="1:5" x14ac:dyDescent="0.35">
      <c r="E3"/>
    </row>
    <row r="4" spans="1:5" x14ac:dyDescent="0.35">
      <c r="A4" s="13" t="s">
        <v>3</v>
      </c>
      <c r="B4" s="11" t="s">
        <v>4</v>
      </c>
    </row>
    <row r="5" spans="1:5" x14ac:dyDescent="0.35">
      <c r="B5" s="11" t="s">
        <v>5</v>
      </c>
    </row>
    <row r="6" spans="1:5" x14ac:dyDescent="0.35">
      <c r="B6" s="11" t="s">
        <v>6</v>
      </c>
    </row>
    <row r="7" spans="1:5" x14ac:dyDescent="0.35">
      <c r="B7" s="11" t="s">
        <v>7</v>
      </c>
    </row>
    <row r="10" spans="1:5" x14ac:dyDescent="0.35">
      <c r="A10" s="13" t="s">
        <v>8</v>
      </c>
      <c r="B10" s="13" t="s">
        <v>9</v>
      </c>
      <c r="C10" s="33" t="s">
        <v>10</v>
      </c>
      <c r="D10" s="40"/>
    </row>
    <row r="11" spans="1:5" x14ac:dyDescent="0.35">
      <c r="A11" s="37" t="s">
        <v>11</v>
      </c>
      <c r="B11" s="39">
        <v>45717</v>
      </c>
    </row>
    <row r="12" spans="1:5" ht="43.5" x14ac:dyDescent="0.35">
      <c r="A12" s="38" t="s">
        <v>12</v>
      </c>
      <c r="B12" s="39">
        <v>45717</v>
      </c>
      <c r="C12" s="32" t="s">
        <v>13</v>
      </c>
    </row>
    <row r="13" spans="1:5" ht="43.5" x14ac:dyDescent="0.35">
      <c r="A13" s="38" t="s">
        <v>14</v>
      </c>
      <c r="B13" s="39">
        <v>45717</v>
      </c>
      <c r="C13" s="32" t="s">
        <v>15</v>
      </c>
    </row>
    <row r="14" spans="1:5" ht="43.5" x14ac:dyDescent="0.35">
      <c r="A14" s="38" t="s">
        <v>16</v>
      </c>
      <c r="B14" s="39">
        <v>45717</v>
      </c>
      <c r="C14" s="32" t="s">
        <v>17</v>
      </c>
    </row>
    <row r="15" spans="1:5" ht="43.5" x14ac:dyDescent="0.35">
      <c r="A15" s="38" t="s">
        <v>18</v>
      </c>
      <c r="B15" s="39">
        <v>45717</v>
      </c>
      <c r="C15" s="32" t="s">
        <v>19</v>
      </c>
    </row>
    <row r="16" spans="1:5" ht="43.5" x14ac:dyDescent="0.35">
      <c r="A16" s="38" t="s">
        <v>20</v>
      </c>
      <c r="B16" s="39">
        <v>45717</v>
      </c>
      <c r="C16" s="32" t="s">
        <v>21</v>
      </c>
    </row>
    <row r="17" spans="1:3" ht="43.5" x14ac:dyDescent="0.35">
      <c r="A17" s="38" t="s">
        <v>22</v>
      </c>
      <c r="B17" s="39">
        <v>45717</v>
      </c>
      <c r="C17" s="32" t="s">
        <v>23</v>
      </c>
    </row>
    <row r="18" spans="1:3" ht="29" x14ac:dyDescent="0.35">
      <c r="A18" s="38" t="s">
        <v>24</v>
      </c>
      <c r="B18" s="39">
        <v>45717</v>
      </c>
      <c r="C18" s="32" t="s">
        <v>25</v>
      </c>
    </row>
    <row r="19" spans="1:3" ht="29" x14ac:dyDescent="0.35">
      <c r="A19" s="38" t="s">
        <v>26</v>
      </c>
      <c r="B19" s="39">
        <v>45717</v>
      </c>
      <c r="C19" s="32" t="s">
        <v>27</v>
      </c>
    </row>
    <row r="20" spans="1:3" ht="29" x14ac:dyDescent="0.35">
      <c r="A20" s="38" t="s">
        <v>28</v>
      </c>
      <c r="B20" s="39">
        <v>45717</v>
      </c>
      <c r="C20" s="32" t="s">
        <v>29</v>
      </c>
    </row>
    <row r="21" spans="1:3" ht="29" x14ac:dyDescent="0.35">
      <c r="A21" s="38" t="s">
        <v>30</v>
      </c>
      <c r="B21" s="39">
        <v>45717</v>
      </c>
      <c r="C21" s="32" t="s">
        <v>31</v>
      </c>
    </row>
    <row r="22" spans="1:3" x14ac:dyDescent="0.35">
      <c r="A22" s="36" t="s">
        <v>32</v>
      </c>
      <c r="B22" s="39">
        <v>45566</v>
      </c>
      <c r="C22" s="32" t="s">
        <v>33</v>
      </c>
    </row>
    <row r="23" spans="1:3" ht="29" x14ac:dyDescent="0.35">
      <c r="A23" s="36" t="s">
        <v>34</v>
      </c>
      <c r="B23" s="39">
        <v>45566</v>
      </c>
      <c r="C23" s="32" t="s">
        <v>35</v>
      </c>
    </row>
    <row r="24" spans="1:3" x14ac:dyDescent="0.35">
      <c r="A24" s="34" t="s">
        <v>36</v>
      </c>
      <c r="B24" s="39">
        <v>45352</v>
      </c>
      <c r="C24" s="32" t="s">
        <v>37</v>
      </c>
    </row>
    <row r="25" spans="1:3" x14ac:dyDescent="0.35">
      <c r="A25" s="34" t="s">
        <v>38</v>
      </c>
      <c r="B25" s="39">
        <v>45352</v>
      </c>
      <c r="C25" s="32" t="s">
        <v>39</v>
      </c>
    </row>
    <row r="26" spans="1:3" x14ac:dyDescent="0.35">
      <c r="A26" s="35" t="s">
        <v>40</v>
      </c>
      <c r="B26" s="39">
        <v>45536</v>
      </c>
      <c r="C26" s="32" t="s">
        <v>41</v>
      </c>
    </row>
    <row r="27" spans="1:3" x14ac:dyDescent="0.35">
      <c r="A27" s="35" t="s">
        <v>42</v>
      </c>
      <c r="B27" s="39">
        <v>45536</v>
      </c>
      <c r="C27" s="32" t="s">
        <v>43</v>
      </c>
    </row>
    <row r="28" spans="1:3" x14ac:dyDescent="0.35">
      <c r="A28" s="41" t="s">
        <v>44</v>
      </c>
      <c r="B28" s="39">
        <v>45352</v>
      </c>
      <c r="C28" s="32" t="s">
        <v>45</v>
      </c>
    </row>
    <row r="30" spans="1:3" x14ac:dyDescent="0.35">
      <c r="A30" s="13" t="s">
        <v>46</v>
      </c>
    </row>
    <row r="31" spans="1:3" x14ac:dyDescent="0.35">
      <c r="A31" s="11" t="s">
        <v>47</v>
      </c>
      <c r="B31" s="12"/>
    </row>
  </sheetData>
  <protectedRanges>
    <protectedRange algorithmName="SHA-512" hashValue="YgoCLrJAZeQHjwU7vWNjGn/CJl3SVHTnB53LzLRDJLeI4AklHfBo8tTlYMtBgGzD43BQd91hF1PqJGNOTP6vig==" saltValue="eNlZcWawFJhQ4pjjL1lRuQ==" spinCount="100000" sqref="E1" name="Range1"/>
  </protectedRanges>
  <phoneticPr fontId="21" type="noConversion"/>
  <hyperlinks>
    <hyperlink ref="A14" location="'Sensitivity B2'!A1" display="Sensitivity B2" xr:uid="{AB133740-8264-4D55-ACD9-A46730358B96}"/>
    <hyperlink ref="A13" location="'Sensitivity B1'!A1" display="Sensitivity B1" xr:uid="{4CFEC97C-F803-45D1-93B9-F6F0B4A5F15C}"/>
    <hyperlink ref="A12" location="'Sensitivity A1'!A1" display="Sensitivity A1" xr:uid="{1F03E283-A8B6-47E2-94AA-B5CE737CA51D}"/>
    <hyperlink ref="A11" location="'Summary Sensitivity Oct24'!A1" display="Summary Sensitivity Oct24" xr:uid="{1D0FCA4B-6AC2-456E-8D91-56078A496266}"/>
    <hyperlink ref="A23" location="'Fourth Pathway 2 GHG'!A1" display="Fourth Pathway 2 GHG" xr:uid="{C5A93965-A9AB-4352-9061-E1045C731384}"/>
    <hyperlink ref="A22" location="'Fourth Pathway 2'!A1" display="Fourth Pathway 2" xr:uid="{D7E34872-7CFD-4932-AE1C-D5A38A16E3A9}"/>
    <hyperlink ref="A24" location="'WOM'!A1" display="WOM" xr:uid="{96BADC30-302D-4588-8120-1D136981EEEF}"/>
    <hyperlink ref="A25" location="'WOM GHG'!A1" display="WOM GHG" xr:uid="{815E658A-886E-4E13-B22E-F23FADEE4720}"/>
    <hyperlink ref="A26" location="'WEM 2'!A1" display="WEM 2" xr:uid="{46D67F2B-7A4F-4920-8614-BE5CB8CF1DFC}"/>
    <hyperlink ref="A27" location="'WEM 2 GHG'!A1" display="WEM 2 GHG" xr:uid="{93B2ECDB-08B8-4D60-9E46-5660BFC74F24}"/>
    <hyperlink ref="A28" location="'HH types'!A1" display="HH types" xr:uid="{FC5313F8-585D-4BD5-9FC3-89C4B25569A4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82D16-6928-4D3B-A88F-06F880DCCBFC}">
  <sheetPr codeName="Sheet12">
    <tabColor theme="8" tint="0.59999389629810485"/>
  </sheetPr>
  <dimension ref="A1:AF62"/>
  <sheetViews>
    <sheetView showGridLines="0" workbookViewId="0">
      <selection activeCell="B1" sqref="B1"/>
    </sheetView>
  </sheetViews>
  <sheetFormatPr defaultRowHeight="14.5" x14ac:dyDescent="0.35"/>
  <sheetData>
    <row r="1" spans="1:32" ht="17.5" thickBot="1" x14ac:dyDescent="0.45">
      <c r="A1" s="17" t="s">
        <v>238</v>
      </c>
      <c r="B1" s="1"/>
      <c r="C1" s="2"/>
      <c r="D1" s="1">
        <v>2022</v>
      </c>
      <c r="E1" s="2">
        <v>2023</v>
      </c>
      <c r="F1" s="1">
        <v>2024</v>
      </c>
      <c r="G1" s="2">
        <v>2025</v>
      </c>
      <c r="H1" s="1">
        <v>2026</v>
      </c>
      <c r="I1" s="2">
        <v>2027</v>
      </c>
      <c r="J1" s="1">
        <v>2028</v>
      </c>
      <c r="K1" s="2">
        <v>2029</v>
      </c>
      <c r="L1" s="1">
        <v>2030</v>
      </c>
      <c r="M1" s="2">
        <v>2031</v>
      </c>
      <c r="N1" s="1">
        <v>2032</v>
      </c>
      <c r="O1" s="2">
        <v>2033</v>
      </c>
      <c r="P1" s="1">
        <v>2034</v>
      </c>
      <c r="Q1" s="2">
        <v>2035</v>
      </c>
      <c r="R1" s="1">
        <v>2036</v>
      </c>
      <c r="S1" s="2">
        <v>2037</v>
      </c>
      <c r="T1" s="1">
        <v>2038</v>
      </c>
      <c r="U1" s="2">
        <v>2039</v>
      </c>
      <c r="V1" s="1">
        <v>2040</v>
      </c>
      <c r="W1" s="2">
        <v>2041</v>
      </c>
      <c r="X1" s="1">
        <v>2042</v>
      </c>
      <c r="Y1" s="2">
        <v>2043</v>
      </c>
      <c r="Z1" s="1">
        <v>2044</v>
      </c>
      <c r="AA1" s="2">
        <v>2045</v>
      </c>
      <c r="AB1" s="1">
        <v>2046</v>
      </c>
      <c r="AC1" s="2">
        <v>2047</v>
      </c>
      <c r="AD1" s="1">
        <v>2048</v>
      </c>
      <c r="AE1" s="2">
        <v>2049</v>
      </c>
      <c r="AF1" s="1">
        <v>2050</v>
      </c>
    </row>
    <row r="2" spans="1:32" ht="15" thickTop="1" x14ac:dyDescent="0.35">
      <c r="A2" s="4" t="s">
        <v>239</v>
      </c>
      <c r="B2" s="19"/>
      <c r="C2" s="19"/>
      <c r="D2" s="19">
        <v>28.9099</v>
      </c>
      <c r="E2" s="19">
        <v>28.353200000000001</v>
      </c>
      <c r="F2" s="19">
        <v>27.690000000000005</v>
      </c>
      <c r="G2" s="19">
        <v>27.041399999999996</v>
      </c>
      <c r="H2" s="19">
        <v>26.296099999999999</v>
      </c>
      <c r="I2" s="19">
        <v>25.7057</v>
      </c>
      <c r="J2" s="19">
        <v>25.243099999999998</v>
      </c>
      <c r="K2" s="19">
        <v>24.781000000000002</v>
      </c>
      <c r="L2" s="19">
        <v>24.495900000000002</v>
      </c>
      <c r="M2" s="19">
        <v>23.934099999999997</v>
      </c>
      <c r="N2" s="19">
        <v>23.550399999999996</v>
      </c>
      <c r="O2" s="19">
        <v>23.1495</v>
      </c>
      <c r="P2" s="19">
        <v>22.6158</v>
      </c>
      <c r="Q2" s="19">
        <v>22.075300000000002</v>
      </c>
      <c r="R2" s="19">
        <v>21.572600000000001</v>
      </c>
      <c r="S2" s="19">
        <v>21.049299999999999</v>
      </c>
      <c r="T2" s="19">
        <v>20.530799999999999</v>
      </c>
      <c r="U2" s="19">
        <v>20.006699999999999</v>
      </c>
      <c r="V2" s="19">
        <v>19.4634</v>
      </c>
      <c r="W2" s="19">
        <v>18.970399999999998</v>
      </c>
      <c r="X2" s="19">
        <v>18.471999999999998</v>
      </c>
      <c r="Y2" s="19">
        <v>17.9678</v>
      </c>
      <c r="Z2" s="19">
        <v>17.452900000000003</v>
      </c>
      <c r="AA2" s="19">
        <v>16.927099999999999</v>
      </c>
      <c r="AB2" s="19">
        <v>16.400500000000001</v>
      </c>
      <c r="AC2" s="19">
        <v>15.857900000000001</v>
      </c>
      <c r="AD2" s="19">
        <v>15.295500000000001</v>
      </c>
      <c r="AE2" s="19">
        <v>14.712199999999998</v>
      </c>
      <c r="AF2" s="19">
        <v>14.104799999999999</v>
      </c>
    </row>
    <row r="3" spans="1:32" x14ac:dyDescent="0.35">
      <c r="A3" s="4" t="s">
        <v>240</v>
      </c>
      <c r="B3" s="19"/>
      <c r="C3" s="19"/>
      <c r="D3" s="19">
        <v>27.685600000000001</v>
      </c>
      <c r="E3" s="19">
        <v>27.200700000000001</v>
      </c>
      <c r="F3" s="19">
        <v>26.657200000000003</v>
      </c>
      <c r="G3" s="19">
        <v>26.099199999999996</v>
      </c>
      <c r="H3" s="19">
        <v>25.4739</v>
      </c>
      <c r="I3" s="19">
        <v>24.920100000000001</v>
      </c>
      <c r="J3" s="19">
        <v>24.456099999999999</v>
      </c>
      <c r="K3" s="19">
        <v>23.993400000000001</v>
      </c>
      <c r="L3" s="19">
        <v>23.670900000000003</v>
      </c>
      <c r="M3" s="19">
        <v>23.093899999999998</v>
      </c>
      <c r="N3" s="19">
        <v>22.645899999999997</v>
      </c>
      <c r="O3" s="19">
        <v>22.155999999999999</v>
      </c>
      <c r="P3" s="19">
        <v>21.5838</v>
      </c>
      <c r="Q3" s="19">
        <v>21.002400000000002</v>
      </c>
      <c r="R3" s="19">
        <v>20.486499999999999</v>
      </c>
      <c r="S3" s="19">
        <v>19.9422</v>
      </c>
      <c r="T3" s="19">
        <v>19.403500000000001</v>
      </c>
      <c r="U3" s="19">
        <v>18.856299999999997</v>
      </c>
      <c r="V3" s="19">
        <v>18.2883</v>
      </c>
      <c r="W3" s="19">
        <v>17.798499999999997</v>
      </c>
      <c r="X3" s="19">
        <v>17.303799999999999</v>
      </c>
      <c r="Y3" s="19">
        <v>16.8035</v>
      </c>
      <c r="Z3" s="19">
        <v>16.293200000000002</v>
      </c>
      <c r="AA3" s="19">
        <v>15.7719</v>
      </c>
      <c r="AB3" s="19">
        <v>15.259399999999999</v>
      </c>
      <c r="AC3" s="19">
        <v>14.731300000000001</v>
      </c>
      <c r="AD3" s="19">
        <v>14.1837</v>
      </c>
      <c r="AE3" s="19">
        <v>13.615099999999998</v>
      </c>
      <c r="AF3" s="19">
        <v>13.023</v>
      </c>
    </row>
    <row r="4" spans="1:32" x14ac:dyDescent="0.35">
      <c r="A4" s="4" t="s">
        <v>241</v>
      </c>
      <c r="B4" s="19"/>
      <c r="C4" s="19"/>
      <c r="D4" s="19">
        <v>14.796099999999999</v>
      </c>
      <c r="E4" s="19">
        <v>14.488900000000001</v>
      </c>
      <c r="F4" s="19">
        <v>14.181000000000001</v>
      </c>
      <c r="G4" s="19">
        <v>13.881699999999999</v>
      </c>
      <c r="H4" s="19">
        <v>13.5695</v>
      </c>
      <c r="I4" s="19">
        <v>13.283200000000001</v>
      </c>
      <c r="J4" s="19">
        <v>13.035499999999999</v>
      </c>
      <c r="K4" s="19">
        <v>12.791</v>
      </c>
      <c r="L4" s="19">
        <v>12.623800000000001</v>
      </c>
      <c r="M4" s="19">
        <v>12.305</v>
      </c>
      <c r="N4" s="19">
        <v>12.0336</v>
      </c>
      <c r="O4" s="19">
        <v>11.7554</v>
      </c>
      <c r="P4" s="19">
        <v>11.456900000000001</v>
      </c>
      <c r="Q4" s="19">
        <v>11.1608</v>
      </c>
      <c r="R4" s="19">
        <v>10.888199999999999</v>
      </c>
      <c r="S4" s="19">
        <v>10.611899999999999</v>
      </c>
      <c r="T4" s="19">
        <v>10.3416</v>
      </c>
      <c r="U4" s="19">
        <v>10.0732</v>
      </c>
      <c r="V4" s="19">
        <v>9.8026999999999997</v>
      </c>
      <c r="W4" s="19">
        <v>9.5583999999999989</v>
      </c>
      <c r="X4" s="19">
        <v>9.3163999999999998</v>
      </c>
      <c r="Y4" s="19">
        <v>9.0763999999999996</v>
      </c>
      <c r="Z4" s="19">
        <v>8.8372000000000011</v>
      </c>
      <c r="AA4" s="19">
        <v>8.5983000000000001</v>
      </c>
      <c r="AB4" s="19">
        <v>8.3651999999999997</v>
      </c>
      <c r="AC4" s="19">
        <v>8.1311</v>
      </c>
      <c r="AD4" s="19">
        <v>7.8947000000000003</v>
      </c>
      <c r="AE4" s="19">
        <v>7.6557999999999993</v>
      </c>
      <c r="AF4" s="19">
        <v>7.4134000000000002</v>
      </c>
    </row>
    <row r="5" spans="1:32" x14ac:dyDescent="0.35">
      <c r="A5" s="4" t="s">
        <v>242</v>
      </c>
      <c r="B5" s="19"/>
      <c r="C5" s="19"/>
      <c r="D5" s="19">
        <v>4.1014999999999997</v>
      </c>
      <c r="E5" s="19">
        <v>3.883</v>
      </c>
      <c r="F5" s="19">
        <v>3.7002999999999999</v>
      </c>
      <c r="G5" s="19">
        <v>3.5375999999999999</v>
      </c>
      <c r="H5" s="19">
        <v>3.3927999999999998</v>
      </c>
      <c r="I5" s="19">
        <v>3.2643</v>
      </c>
      <c r="J5" s="19">
        <v>3.1505999999999998</v>
      </c>
      <c r="K5" s="19">
        <v>3.0505</v>
      </c>
      <c r="L5" s="19">
        <v>2.9723000000000002</v>
      </c>
      <c r="M5" s="19">
        <v>2.8574000000000002</v>
      </c>
      <c r="N5" s="19">
        <v>2.7475999999999998</v>
      </c>
      <c r="O5" s="19">
        <v>2.6427999999999998</v>
      </c>
      <c r="P5" s="19">
        <v>2.5426000000000002</v>
      </c>
      <c r="Q5" s="19">
        <v>2.4468999999999999</v>
      </c>
      <c r="R5" s="19">
        <v>2.3553000000000002</v>
      </c>
      <c r="S5" s="19">
        <v>2.2677999999999998</v>
      </c>
      <c r="T5" s="19">
        <v>2.1840000000000002</v>
      </c>
      <c r="U5" s="19">
        <v>2.1038999999999999</v>
      </c>
      <c r="V5" s="19">
        <v>2.0272000000000001</v>
      </c>
      <c r="W5" s="19">
        <v>1.9538</v>
      </c>
      <c r="X5" s="19">
        <v>1.8835</v>
      </c>
      <c r="Y5" s="19">
        <v>1.8161</v>
      </c>
      <c r="Z5" s="19">
        <v>1.7516</v>
      </c>
      <c r="AA5" s="19">
        <v>1.6897</v>
      </c>
      <c r="AB5" s="19">
        <v>1.6304000000000001</v>
      </c>
      <c r="AC5" s="19">
        <v>1.5736000000000001</v>
      </c>
      <c r="AD5" s="19">
        <v>1.5189999999999999</v>
      </c>
      <c r="AE5" s="19">
        <v>1.4666999999999999</v>
      </c>
      <c r="AF5" s="19">
        <v>1.4165000000000001</v>
      </c>
    </row>
    <row r="6" spans="1:32" x14ac:dyDescent="0.35">
      <c r="A6" s="4" t="s">
        <v>243</v>
      </c>
      <c r="B6" s="19"/>
      <c r="C6" s="19"/>
      <c r="D6" s="19">
        <v>10.694599999999999</v>
      </c>
      <c r="E6" s="19">
        <v>10.6059</v>
      </c>
      <c r="F6" s="19">
        <v>10.480700000000001</v>
      </c>
      <c r="G6" s="19">
        <v>10.344099999999999</v>
      </c>
      <c r="H6" s="19">
        <v>10.1767</v>
      </c>
      <c r="I6" s="19">
        <v>10.0189</v>
      </c>
      <c r="J6" s="19">
        <v>9.8849</v>
      </c>
      <c r="K6" s="19">
        <v>9.7405000000000008</v>
      </c>
      <c r="L6" s="19">
        <v>9.6515000000000004</v>
      </c>
      <c r="M6" s="19">
        <v>9.4475999999999996</v>
      </c>
      <c r="N6" s="19">
        <v>9.2859999999999996</v>
      </c>
      <c r="O6" s="19">
        <v>9.1126000000000005</v>
      </c>
      <c r="P6" s="19">
        <v>8.9143000000000008</v>
      </c>
      <c r="Q6" s="19">
        <v>8.7139000000000006</v>
      </c>
      <c r="R6" s="19">
        <v>8.5328999999999997</v>
      </c>
      <c r="S6" s="19">
        <v>8.3440999999999992</v>
      </c>
      <c r="T6" s="19">
        <v>8.1576000000000004</v>
      </c>
      <c r="U6" s="19">
        <v>7.9692999999999996</v>
      </c>
      <c r="V6" s="19">
        <v>7.7755000000000001</v>
      </c>
      <c r="W6" s="19">
        <v>7.6045999999999996</v>
      </c>
      <c r="X6" s="19">
        <v>7.4329000000000001</v>
      </c>
      <c r="Y6" s="19">
        <v>7.2603</v>
      </c>
      <c r="Z6" s="19">
        <v>7.0856000000000003</v>
      </c>
      <c r="AA6" s="19">
        <v>6.9085999999999999</v>
      </c>
      <c r="AB6" s="19">
        <v>6.7347999999999999</v>
      </c>
      <c r="AC6" s="19">
        <v>6.5575000000000001</v>
      </c>
      <c r="AD6" s="19">
        <v>6.3757000000000001</v>
      </c>
      <c r="AE6" s="19">
        <v>6.1890999999999998</v>
      </c>
      <c r="AF6" s="19">
        <v>5.9969000000000001</v>
      </c>
    </row>
    <row r="7" spans="1:32" x14ac:dyDescent="0.35">
      <c r="A7" s="4" t="s">
        <v>244</v>
      </c>
      <c r="B7" s="19"/>
      <c r="C7" s="19"/>
      <c r="D7" s="19">
        <v>12.8895</v>
      </c>
      <c r="E7" s="19">
        <v>12.7118</v>
      </c>
      <c r="F7" s="19">
        <v>12.4762</v>
      </c>
      <c r="G7" s="19">
        <v>12.217499999999999</v>
      </c>
      <c r="H7" s="19">
        <v>11.904400000000001</v>
      </c>
      <c r="I7" s="19">
        <v>11.636900000000001</v>
      </c>
      <c r="J7" s="19">
        <v>11.4206</v>
      </c>
      <c r="K7" s="19">
        <v>11.202400000000001</v>
      </c>
      <c r="L7" s="19">
        <v>11.0471</v>
      </c>
      <c r="M7" s="19">
        <v>10.7889</v>
      </c>
      <c r="N7" s="19">
        <v>10.612299999999999</v>
      </c>
      <c r="O7" s="19">
        <v>10.400600000000001</v>
      </c>
      <c r="P7" s="19">
        <v>10.126899999999999</v>
      </c>
      <c r="Q7" s="19">
        <v>9.8415999999999997</v>
      </c>
      <c r="R7" s="19">
        <v>9.5983000000000001</v>
      </c>
      <c r="S7" s="19">
        <v>9.3302999999999994</v>
      </c>
      <c r="T7" s="19">
        <v>9.0618999999999996</v>
      </c>
      <c r="U7" s="19">
        <v>8.7830999999999992</v>
      </c>
      <c r="V7" s="19">
        <v>8.4855999999999998</v>
      </c>
      <c r="W7" s="19">
        <v>8.2401</v>
      </c>
      <c r="X7" s="19">
        <v>7.9874000000000001</v>
      </c>
      <c r="Y7" s="19">
        <v>7.7271000000000001</v>
      </c>
      <c r="Z7" s="19">
        <v>7.4560000000000004</v>
      </c>
      <c r="AA7" s="19">
        <v>7.1736000000000004</v>
      </c>
      <c r="AB7" s="19">
        <v>6.8941999999999997</v>
      </c>
      <c r="AC7" s="19">
        <v>6.6002000000000001</v>
      </c>
      <c r="AD7" s="19">
        <v>6.2889999999999997</v>
      </c>
      <c r="AE7" s="19">
        <v>5.9592999999999998</v>
      </c>
      <c r="AF7" s="19">
        <v>5.6096000000000004</v>
      </c>
    </row>
    <row r="8" spans="1:32" x14ac:dyDescent="0.35">
      <c r="A8" s="4" t="s">
        <v>245</v>
      </c>
      <c r="B8" s="19"/>
      <c r="C8" s="19"/>
      <c r="D8" s="19">
        <v>1.2242999999999999</v>
      </c>
      <c r="E8" s="19">
        <v>1.1525000000000001</v>
      </c>
      <c r="F8" s="19">
        <v>1.0327999999999999</v>
      </c>
      <c r="G8" s="19">
        <v>0.94220000000000004</v>
      </c>
      <c r="H8" s="19">
        <v>0.82220000000000004</v>
      </c>
      <c r="I8" s="19">
        <v>0.78559999999999997</v>
      </c>
      <c r="J8" s="19">
        <v>0.78700000000000003</v>
      </c>
      <c r="K8" s="19">
        <v>0.78759999999999997</v>
      </c>
      <c r="L8" s="19">
        <v>0.82499999999999996</v>
      </c>
      <c r="M8" s="19">
        <v>0.84019999999999995</v>
      </c>
      <c r="N8" s="19">
        <v>0.90449999999999997</v>
      </c>
      <c r="O8" s="19">
        <v>0.99350000000000005</v>
      </c>
      <c r="P8" s="19">
        <v>1.032</v>
      </c>
      <c r="Q8" s="19">
        <v>1.0729</v>
      </c>
      <c r="R8" s="19">
        <v>1.0861000000000001</v>
      </c>
      <c r="S8" s="19">
        <v>1.1071</v>
      </c>
      <c r="T8" s="19">
        <v>1.1273</v>
      </c>
      <c r="U8" s="19">
        <v>1.1504000000000001</v>
      </c>
      <c r="V8" s="19">
        <v>1.1751</v>
      </c>
      <c r="W8" s="19">
        <v>1.1718999999999999</v>
      </c>
      <c r="X8" s="19">
        <v>1.1681999999999999</v>
      </c>
      <c r="Y8" s="19">
        <v>1.1642999999999999</v>
      </c>
      <c r="Z8" s="19">
        <v>1.1597</v>
      </c>
      <c r="AA8" s="19">
        <v>1.1552</v>
      </c>
      <c r="AB8" s="19">
        <v>1.1411</v>
      </c>
      <c r="AC8" s="19">
        <v>1.1266</v>
      </c>
      <c r="AD8" s="19">
        <v>1.1117999999999999</v>
      </c>
      <c r="AE8" s="19">
        <v>1.0971</v>
      </c>
      <c r="AF8" s="19">
        <v>1.0818000000000001</v>
      </c>
    </row>
    <row r="9" spans="1:32" x14ac:dyDescent="0.35">
      <c r="A9" s="4" t="s">
        <v>246</v>
      </c>
      <c r="B9" s="19"/>
      <c r="C9" s="19"/>
      <c r="D9" s="19">
        <v>4.4701000000000004</v>
      </c>
      <c r="E9" s="19">
        <v>4.3564999999999996</v>
      </c>
      <c r="F9" s="19">
        <v>4.3155999999999999</v>
      </c>
      <c r="G9" s="19">
        <v>4.2695999999999996</v>
      </c>
      <c r="H9" s="19">
        <v>4.0144000000000002</v>
      </c>
      <c r="I9" s="19">
        <v>3.2181000000000002</v>
      </c>
      <c r="J9" s="19">
        <v>3.1779999999999999</v>
      </c>
      <c r="K9" s="19">
        <v>3.1564000000000001</v>
      </c>
      <c r="L9" s="19">
        <v>3.0754999999999999</v>
      </c>
      <c r="M9" s="19">
        <v>2.6288</v>
      </c>
      <c r="N9" s="19">
        <v>2.4803999999999999</v>
      </c>
      <c r="O9" s="19">
        <v>2.2330999999999999</v>
      </c>
      <c r="P9" s="19">
        <v>2.0346000000000002</v>
      </c>
      <c r="Q9" s="19">
        <v>1.8387</v>
      </c>
      <c r="R9" s="19">
        <v>1.76</v>
      </c>
      <c r="S9" s="19">
        <v>1.6552</v>
      </c>
      <c r="T9" s="19">
        <v>1.5562</v>
      </c>
      <c r="U9" s="19">
        <v>1.4635</v>
      </c>
      <c r="V9" s="19">
        <v>1.3239000000000001</v>
      </c>
      <c r="W9" s="19">
        <v>1.294</v>
      </c>
      <c r="X9" s="19">
        <v>1.2654000000000001</v>
      </c>
      <c r="Y9" s="19">
        <v>1.2445999999999999</v>
      </c>
      <c r="Z9" s="19">
        <v>1.2185999999999999</v>
      </c>
      <c r="AA9" s="19">
        <v>1.1936</v>
      </c>
      <c r="AB9" s="19">
        <v>1.1876</v>
      </c>
      <c r="AC9" s="19">
        <v>1.1833</v>
      </c>
      <c r="AD9" s="19">
        <v>1.1805000000000001</v>
      </c>
      <c r="AE9" s="19">
        <v>1.1787000000000001</v>
      </c>
      <c r="AF9" s="19">
        <v>1.18</v>
      </c>
    </row>
    <row r="10" spans="1:32" x14ac:dyDescent="0.35">
      <c r="A10" s="4" t="s">
        <v>247</v>
      </c>
      <c r="B10" s="19"/>
      <c r="C10" s="19"/>
      <c r="D10" s="19">
        <v>39.362499999999997</v>
      </c>
      <c r="E10" s="19">
        <v>39.323099999999997</v>
      </c>
      <c r="F10" s="19">
        <v>39.283799999999999</v>
      </c>
      <c r="G10" s="19">
        <v>39.244599999999998</v>
      </c>
      <c r="H10" s="19">
        <v>39.205399999999997</v>
      </c>
      <c r="I10" s="19">
        <v>39.1661</v>
      </c>
      <c r="J10" s="19">
        <v>39.126899999999999</v>
      </c>
      <c r="K10" s="19">
        <v>38.999499999999998</v>
      </c>
      <c r="L10" s="19">
        <v>38.806199999999997</v>
      </c>
      <c r="M10" s="19">
        <v>38.415999999999997</v>
      </c>
      <c r="N10" s="19">
        <v>38.0244</v>
      </c>
      <c r="O10" s="19">
        <v>37.477499999999999</v>
      </c>
      <c r="P10" s="19">
        <v>36.983800000000002</v>
      </c>
      <c r="Q10" s="19">
        <v>36.4833</v>
      </c>
      <c r="R10" s="19">
        <v>36.158700000000003</v>
      </c>
      <c r="S10" s="19">
        <v>35.714599999999997</v>
      </c>
      <c r="T10" s="19">
        <v>35.384500000000003</v>
      </c>
      <c r="U10" s="19">
        <v>35.037700000000001</v>
      </c>
      <c r="V10" s="19">
        <v>34.660800000000002</v>
      </c>
      <c r="W10" s="19">
        <v>34.485999999999997</v>
      </c>
      <c r="X10" s="19">
        <v>34.308399999999999</v>
      </c>
      <c r="Y10" s="19">
        <v>34.130800000000001</v>
      </c>
      <c r="Z10" s="19">
        <v>33.9499</v>
      </c>
      <c r="AA10" s="19">
        <v>33.766599999999997</v>
      </c>
      <c r="AB10" s="19">
        <v>33.6462</v>
      </c>
      <c r="AC10" s="19">
        <v>33.526899999999998</v>
      </c>
      <c r="AD10" s="19">
        <v>33.4116</v>
      </c>
      <c r="AE10" s="19">
        <v>33.298200000000001</v>
      </c>
      <c r="AF10" s="19">
        <v>33.1922</v>
      </c>
    </row>
    <row r="11" spans="1:32" x14ac:dyDescent="0.35">
      <c r="A11" s="4" t="s">
        <v>248</v>
      </c>
      <c r="B11" s="19"/>
      <c r="C11" s="19"/>
      <c r="D11" s="19">
        <v>0.39319999999999999</v>
      </c>
      <c r="E11" s="19">
        <v>0.38490000000000002</v>
      </c>
      <c r="F11" s="19">
        <v>0.36870000000000003</v>
      </c>
      <c r="G11" s="19">
        <v>0.35709999999999997</v>
      </c>
      <c r="H11" s="19">
        <v>0.34320000000000001</v>
      </c>
      <c r="I11" s="19">
        <v>0.33979999999999999</v>
      </c>
      <c r="J11" s="19">
        <v>0.3427</v>
      </c>
      <c r="K11" s="19">
        <v>0.34549999999999997</v>
      </c>
      <c r="L11" s="19">
        <v>0.35420000000000001</v>
      </c>
      <c r="M11" s="19">
        <v>0.34010000000000001</v>
      </c>
      <c r="N11" s="19">
        <v>0.33850000000000002</v>
      </c>
      <c r="O11" s="19">
        <v>0.32869999999999999</v>
      </c>
      <c r="P11" s="19">
        <v>0.31480000000000002</v>
      </c>
      <c r="Q11" s="19">
        <v>0.30049999999999999</v>
      </c>
      <c r="R11" s="19">
        <v>0.29649999999999999</v>
      </c>
      <c r="S11" s="19">
        <v>0.28849999999999998</v>
      </c>
      <c r="T11" s="19">
        <v>0.28129999999999999</v>
      </c>
      <c r="U11" s="19">
        <v>0.2732</v>
      </c>
      <c r="V11" s="19">
        <v>0.26300000000000001</v>
      </c>
      <c r="W11" s="19">
        <v>0.26340000000000002</v>
      </c>
      <c r="X11" s="19">
        <v>0.2636</v>
      </c>
      <c r="Y11" s="19">
        <v>0.26390000000000002</v>
      </c>
      <c r="Z11" s="19">
        <v>0.26390000000000002</v>
      </c>
      <c r="AA11" s="19">
        <v>0.2636</v>
      </c>
      <c r="AB11" s="19">
        <v>0.2666</v>
      </c>
      <c r="AC11" s="19">
        <v>0.26960000000000001</v>
      </c>
      <c r="AD11" s="19">
        <v>0.27279999999999999</v>
      </c>
      <c r="AE11" s="19">
        <v>0.27600000000000002</v>
      </c>
      <c r="AF11" s="19">
        <v>0.27960000000000002</v>
      </c>
    </row>
    <row r="12" spans="1:32" x14ac:dyDescent="0.35">
      <c r="A12" s="4" t="s">
        <v>249</v>
      </c>
      <c r="B12" s="19"/>
      <c r="C12" s="19"/>
      <c r="D12" s="19">
        <v>31.450399999999998</v>
      </c>
      <c r="E12" s="19">
        <v>31.468900000000001</v>
      </c>
      <c r="F12" s="19">
        <v>31.482900000000001</v>
      </c>
      <c r="G12" s="19">
        <v>31.468499999999999</v>
      </c>
      <c r="H12" s="19">
        <v>31.4696</v>
      </c>
      <c r="I12" s="19">
        <v>31.433599999999998</v>
      </c>
      <c r="J12" s="19">
        <v>31.3766</v>
      </c>
      <c r="K12" s="19">
        <v>31.238</v>
      </c>
      <c r="L12" s="19">
        <v>31.069500000000001</v>
      </c>
      <c r="M12" s="19">
        <v>31.0046</v>
      </c>
      <c r="N12" s="19">
        <v>30.790299999999998</v>
      </c>
      <c r="O12" s="19">
        <v>30.552800000000001</v>
      </c>
      <c r="P12" s="19">
        <v>30.331800000000001</v>
      </c>
      <c r="Q12" s="19">
        <v>30.110099999999999</v>
      </c>
      <c r="R12" s="19">
        <v>29.932099999999998</v>
      </c>
      <c r="S12" s="19">
        <v>29.744399999999999</v>
      </c>
      <c r="T12" s="19">
        <v>29.556899999999999</v>
      </c>
      <c r="U12" s="19">
        <v>29.365300000000001</v>
      </c>
      <c r="V12" s="19">
        <v>29.173100000000002</v>
      </c>
      <c r="W12" s="19">
        <v>29.0151</v>
      </c>
      <c r="X12" s="19">
        <v>28.8566</v>
      </c>
      <c r="Y12" s="19">
        <v>28.697299999999998</v>
      </c>
      <c r="Z12" s="19">
        <v>28.5382</v>
      </c>
      <c r="AA12" s="19">
        <v>28.3781</v>
      </c>
      <c r="AB12" s="19">
        <v>28.230799999999999</v>
      </c>
      <c r="AC12" s="19">
        <v>28.083200000000001</v>
      </c>
      <c r="AD12" s="19">
        <v>27.936800000000002</v>
      </c>
      <c r="AE12" s="19">
        <v>27.789899999999999</v>
      </c>
      <c r="AF12" s="19">
        <v>27.644400000000001</v>
      </c>
    </row>
    <row r="13" spans="1:32" x14ac:dyDescent="0.35">
      <c r="A13" s="4" t="s">
        <v>250</v>
      </c>
      <c r="B13" s="19"/>
      <c r="C13" s="19"/>
      <c r="D13" s="19">
        <v>7.5189000000000004</v>
      </c>
      <c r="E13" s="19">
        <v>7.4692999999999996</v>
      </c>
      <c r="F13" s="19">
        <v>7.4321999999999999</v>
      </c>
      <c r="G13" s="19">
        <v>7.4189999999999996</v>
      </c>
      <c r="H13" s="19">
        <v>7.3925999999999998</v>
      </c>
      <c r="I13" s="19">
        <v>7.3926999999999996</v>
      </c>
      <c r="J13" s="19">
        <v>7.4077000000000002</v>
      </c>
      <c r="K13" s="19">
        <v>7.4160000000000004</v>
      </c>
      <c r="L13" s="19">
        <v>7.3825000000000003</v>
      </c>
      <c r="M13" s="19">
        <v>7.0712000000000002</v>
      </c>
      <c r="N13" s="19">
        <v>6.8955000000000002</v>
      </c>
      <c r="O13" s="19">
        <v>6.5960999999999999</v>
      </c>
      <c r="P13" s="19">
        <v>6.3371000000000004</v>
      </c>
      <c r="Q13" s="19">
        <v>6.0727000000000002</v>
      </c>
      <c r="R13" s="19">
        <v>5.9302000000000001</v>
      </c>
      <c r="S13" s="19">
        <v>5.6817000000000002</v>
      </c>
      <c r="T13" s="19">
        <v>5.5462999999999996</v>
      </c>
      <c r="U13" s="19">
        <v>5.3993000000000002</v>
      </c>
      <c r="V13" s="19">
        <v>5.2248000000000001</v>
      </c>
      <c r="W13" s="19">
        <v>5.2076000000000002</v>
      </c>
      <c r="X13" s="19">
        <v>5.1882000000000001</v>
      </c>
      <c r="Y13" s="19">
        <v>5.1696</v>
      </c>
      <c r="Z13" s="19">
        <v>5.1478000000000002</v>
      </c>
      <c r="AA13" s="19">
        <v>5.1247999999999996</v>
      </c>
      <c r="AB13" s="19">
        <v>5.1487999999999996</v>
      </c>
      <c r="AC13" s="19">
        <v>5.1741000000000001</v>
      </c>
      <c r="AD13" s="19">
        <v>5.202</v>
      </c>
      <c r="AE13" s="19">
        <v>5.2323000000000004</v>
      </c>
      <c r="AF13" s="19">
        <v>5.2682000000000002</v>
      </c>
    </row>
    <row r="14" spans="1:32" x14ac:dyDescent="0.35">
      <c r="A14" s="4" t="s">
        <v>251</v>
      </c>
      <c r="B14" s="19"/>
      <c r="C14" s="19"/>
      <c r="D14" s="19">
        <v>3.4866999999999999</v>
      </c>
      <c r="E14" s="19">
        <v>3.4607999999999999</v>
      </c>
      <c r="F14" s="19">
        <v>3.4272</v>
      </c>
      <c r="G14" s="19">
        <v>3.3858999999999999</v>
      </c>
      <c r="H14" s="19">
        <v>3.2650000000000001</v>
      </c>
      <c r="I14" s="19">
        <v>3.2294999999999998</v>
      </c>
      <c r="J14" s="19">
        <v>3.2077</v>
      </c>
      <c r="K14" s="19">
        <v>3.1884999999999999</v>
      </c>
      <c r="L14" s="19">
        <v>3.1716000000000002</v>
      </c>
      <c r="M14" s="19">
        <v>3.1192000000000002</v>
      </c>
      <c r="N14" s="19">
        <v>3.1465999999999998</v>
      </c>
      <c r="O14" s="19">
        <v>3.1987000000000001</v>
      </c>
      <c r="P14" s="19">
        <v>3.2422</v>
      </c>
      <c r="Q14" s="19">
        <v>3.2879</v>
      </c>
      <c r="R14" s="19">
        <v>3.2949000000000002</v>
      </c>
      <c r="S14" s="19">
        <v>3.3121</v>
      </c>
      <c r="T14" s="19">
        <v>3.3283</v>
      </c>
      <c r="U14" s="19">
        <v>3.3485</v>
      </c>
      <c r="V14" s="19">
        <v>3.3704000000000001</v>
      </c>
      <c r="W14" s="19">
        <v>3.3586</v>
      </c>
      <c r="X14" s="19">
        <v>3.3473000000000002</v>
      </c>
      <c r="Y14" s="19">
        <v>3.3365999999999998</v>
      </c>
      <c r="Z14" s="19">
        <v>3.3260999999999998</v>
      </c>
      <c r="AA14" s="19">
        <v>3.3165</v>
      </c>
      <c r="AB14" s="19">
        <v>3.2951999999999999</v>
      </c>
      <c r="AC14" s="19">
        <v>3.2743000000000002</v>
      </c>
      <c r="AD14" s="19">
        <v>3.2530000000000001</v>
      </c>
      <c r="AE14" s="19">
        <v>3.2324000000000002</v>
      </c>
      <c r="AF14" s="19">
        <v>3.2111000000000001</v>
      </c>
    </row>
    <row r="15" spans="1:32" x14ac:dyDescent="0.35">
      <c r="A15" s="4" t="s">
        <v>252</v>
      </c>
      <c r="B15" s="19"/>
      <c r="C15" s="19"/>
      <c r="D15" s="19">
        <v>-21.813600000000001</v>
      </c>
      <c r="E15" s="19">
        <v>-21.242100000000001</v>
      </c>
      <c r="F15" s="19">
        <v>-21.081800000000001</v>
      </c>
      <c r="G15" s="19">
        <v>-21.996500000000001</v>
      </c>
      <c r="H15" s="19">
        <v>-23.4511</v>
      </c>
      <c r="I15" s="19">
        <v>-25.442299999999999</v>
      </c>
      <c r="J15" s="19">
        <v>-27.851400000000002</v>
      </c>
      <c r="K15" s="19">
        <v>-30.134499999999999</v>
      </c>
      <c r="L15" s="19">
        <v>-31.936900000000001</v>
      </c>
      <c r="M15" s="19">
        <v>-32.866100000000003</v>
      </c>
      <c r="N15" s="19">
        <v>-33.311799999999998</v>
      </c>
      <c r="O15" s="19">
        <v>-34.049999999999997</v>
      </c>
      <c r="P15" s="19">
        <v>-34.5749</v>
      </c>
      <c r="Q15" s="19">
        <v>-35.359200000000001</v>
      </c>
      <c r="R15" s="19">
        <v>-36.600099999999998</v>
      </c>
      <c r="S15" s="19">
        <v>-38.8675</v>
      </c>
      <c r="T15" s="19">
        <v>-40.1691</v>
      </c>
      <c r="U15" s="19">
        <v>-41.562199999999997</v>
      </c>
      <c r="V15" s="19">
        <v>-42.874299999999998</v>
      </c>
      <c r="W15" s="19">
        <v>-44.1599</v>
      </c>
      <c r="X15" s="19">
        <v>-45.083599999999997</v>
      </c>
      <c r="Y15" s="19">
        <v>-45.466099999999997</v>
      </c>
      <c r="Z15" s="19">
        <v>-45.508499999999998</v>
      </c>
      <c r="AA15" s="19">
        <v>-44.831699999999998</v>
      </c>
      <c r="AB15" s="19">
        <v>-44.044899999999998</v>
      </c>
      <c r="AC15" s="19">
        <v>-43.258400000000002</v>
      </c>
      <c r="AD15" s="19">
        <v>-43.356200000000001</v>
      </c>
      <c r="AE15" s="19">
        <v>-43.46</v>
      </c>
      <c r="AF15" s="19">
        <v>-43.601700000000001</v>
      </c>
    </row>
    <row r="16" spans="1:32" x14ac:dyDescent="0.35">
      <c r="A16" s="4" t="s">
        <v>253</v>
      </c>
      <c r="B16" s="19"/>
      <c r="C16" s="19"/>
      <c r="D16" s="19">
        <v>-6.2055999999999996</v>
      </c>
      <c r="E16" s="19">
        <v>-5.6341000000000001</v>
      </c>
      <c r="F16" s="19">
        <v>-5.4737999999999998</v>
      </c>
      <c r="G16" s="19">
        <v>-6.3884999999999996</v>
      </c>
      <c r="H16" s="19">
        <v>-7.8430999999999997</v>
      </c>
      <c r="I16" s="19">
        <v>-9.8343000000000007</v>
      </c>
      <c r="J16" s="19">
        <v>-12.243399999999999</v>
      </c>
      <c r="K16" s="19">
        <v>-14.5265</v>
      </c>
      <c r="L16" s="19">
        <v>-16.328900000000001</v>
      </c>
      <c r="M16" s="19">
        <v>-17.258099999999999</v>
      </c>
      <c r="N16" s="19">
        <v>-17.703800000000001</v>
      </c>
      <c r="O16" s="19">
        <v>-18.442</v>
      </c>
      <c r="P16" s="19">
        <v>-18.966899999999999</v>
      </c>
      <c r="Q16" s="19">
        <v>-19.751200000000001</v>
      </c>
      <c r="R16" s="19">
        <v>-20.992100000000001</v>
      </c>
      <c r="S16" s="19">
        <v>-23.259499999999999</v>
      </c>
      <c r="T16" s="19">
        <v>-24.5611</v>
      </c>
      <c r="U16" s="19">
        <v>-25.9542</v>
      </c>
      <c r="V16" s="19">
        <v>-27.266300000000001</v>
      </c>
      <c r="W16" s="19">
        <v>-28.5519</v>
      </c>
      <c r="X16" s="19">
        <v>-29.4756</v>
      </c>
      <c r="Y16" s="19">
        <v>-29.8581</v>
      </c>
      <c r="Z16" s="19">
        <v>-29.900500000000001</v>
      </c>
      <c r="AA16" s="19">
        <v>-29.223700000000001</v>
      </c>
      <c r="AB16" s="19">
        <v>-28.436900000000001</v>
      </c>
      <c r="AC16" s="19">
        <v>-27.650400000000001</v>
      </c>
      <c r="AD16" s="19">
        <v>-27.748200000000001</v>
      </c>
      <c r="AE16" s="19">
        <v>-27.852</v>
      </c>
      <c r="AF16" s="19">
        <v>-27.9937</v>
      </c>
    </row>
    <row r="17" spans="1:32" x14ac:dyDescent="0.35">
      <c r="A17" s="4" t="s">
        <v>254</v>
      </c>
      <c r="B17" s="19"/>
      <c r="C17" s="19"/>
      <c r="D17" s="19">
        <v>54.415799999999997</v>
      </c>
      <c r="E17" s="19">
        <v>54.2515</v>
      </c>
      <c r="F17" s="19">
        <v>53.634700000000002</v>
      </c>
      <c r="G17" s="19">
        <v>51.945</v>
      </c>
      <c r="H17" s="19">
        <v>49.329799999999999</v>
      </c>
      <c r="I17" s="19">
        <v>45.877200000000002</v>
      </c>
      <c r="J17" s="19">
        <v>42.904400000000003</v>
      </c>
      <c r="K17" s="19">
        <v>39.9908</v>
      </c>
      <c r="L17" s="19">
        <v>37.612299999999998</v>
      </c>
      <c r="M17" s="19">
        <v>35.231900000000003</v>
      </c>
      <c r="N17" s="19">
        <v>33.89</v>
      </c>
      <c r="O17" s="19">
        <v>32.008800000000001</v>
      </c>
      <c r="P17" s="19">
        <v>30.301500000000001</v>
      </c>
      <c r="Q17" s="19">
        <v>28.3261</v>
      </c>
      <c r="R17" s="19">
        <v>26.186199999999999</v>
      </c>
      <c r="S17" s="19">
        <v>22.863700000000001</v>
      </c>
      <c r="T17" s="19">
        <v>20.630600000000001</v>
      </c>
      <c r="U17" s="19">
        <v>18.2941</v>
      </c>
      <c r="V17" s="19">
        <v>15.9443</v>
      </c>
      <c r="W17" s="19">
        <v>13.949199999999999</v>
      </c>
      <c r="X17" s="19">
        <v>12.3094</v>
      </c>
      <c r="Y17" s="19">
        <v>11.213800000000001</v>
      </c>
      <c r="Z17" s="19">
        <v>10.439</v>
      </c>
      <c r="AA17" s="19">
        <v>10.372299999999999</v>
      </c>
      <c r="AB17" s="19">
        <v>10.484500000000001</v>
      </c>
      <c r="AC17" s="19">
        <v>10.5839</v>
      </c>
      <c r="AD17" s="19">
        <v>9.7843999999999998</v>
      </c>
      <c r="AE17" s="19">
        <v>8.9614999999999991</v>
      </c>
      <c r="AF17" s="19">
        <v>8.0863999999999994</v>
      </c>
    </row>
    <row r="18" spans="1:32" x14ac:dyDescent="0.35">
      <c r="A18" s="4" t="s">
        <v>255</v>
      </c>
      <c r="B18" s="19"/>
      <c r="C18" s="19"/>
      <c r="D18" s="19">
        <v>70.023799999999994</v>
      </c>
      <c r="E18" s="19">
        <v>69.859499999999997</v>
      </c>
      <c r="F18" s="19">
        <v>69.242699999999999</v>
      </c>
      <c r="G18" s="19">
        <v>67.552999999999997</v>
      </c>
      <c r="H18" s="19">
        <v>64.937799999999996</v>
      </c>
      <c r="I18" s="19">
        <v>61.485199999999999</v>
      </c>
      <c r="J18" s="19">
        <v>58.5124</v>
      </c>
      <c r="K18" s="19">
        <v>55.598799999999997</v>
      </c>
      <c r="L18" s="19">
        <v>53.220300000000002</v>
      </c>
      <c r="M18" s="19">
        <v>50.8399</v>
      </c>
      <c r="N18" s="19">
        <v>49.497999999999998</v>
      </c>
      <c r="O18" s="19">
        <v>47.616799999999998</v>
      </c>
      <c r="P18" s="19">
        <v>45.909500000000001</v>
      </c>
      <c r="Q18" s="19">
        <v>43.934100000000001</v>
      </c>
      <c r="R18" s="19">
        <v>41.794199999999996</v>
      </c>
      <c r="S18" s="19">
        <v>38.471699999999998</v>
      </c>
      <c r="T18" s="19">
        <v>36.238599999999998</v>
      </c>
      <c r="U18" s="19">
        <v>33.902099999999997</v>
      </c>
      <c r="V18" s="19">
        <v>31.552299999999999</v>
      </c>
      <c r="W18" s="19">
        <v>29.557200000000002</v>
      </c>
      <c r="X18" s="19">
        <v>27.917400000000001</v>
      </c>
      <c r="Y18" s="19">
        <v>26.8218</v>
      </c>
      <c r="Z18" s="19">
        <v>26.047000000000001</v>
      </c>
      <c r="AA18" s="19">
        <v>25.9803</v>
      </c>
      <c r="AB18" s="19">
        <v>26.092500000000001</v>
      </c>
      <c r="AC18" s="19">
        <v>26.1919</v>
      </c>
      <c r="AD18" s="19">
        <v>25.392399999999999</v>
      </c>
      <c r="AE18" s="19">
        <v>24.569500000000001</v>
      </c>
      <c r="AF18" s="19">
        <v>23.694400000000002</v>
      </c>
    </row>
    <row r="19" spans="1:32" x14ac:dyDescent="0.35">
      <c r="A19" s="4" t="s">
        <v>256</v>
      </c>
      <c r="B19" s="19"/>
      <c r="C19" s="19"/>
      <c r="D19" s="19">
        <v>34.937100000000001</v>
      </c>
      <c r="E19" s="19">
        <v>34.929700000000004</v>
      </c>
      <c r="F19" s="19">
        <v>34.9101</v>
      </c>
      <c r="G19" s="19">
        <v>34.854399999999998</v>
      </c>
      <c r="H19" s="19">
        <v>34.7346</v>
      </c>
      <c r="I19" s="19">
        <v>34.6631</v>
      </c>
      <c r="J19" s="19">
        <v>34.584299999999999</v>
      </c>
      <c r="K19" s="19">
        <v>34.426499999999997</v>
      </c>
      <c r="L19" s="19">
        <v>34.241100000000003</v>
      </c>
      <c r="M19" s="19">
        <v>34.123800000000003</v>
      </c>
      <c r="N19" s="19">
        <v>33.936900000000001</v>
      </c>
      <c r="O19" s="19">
        <v>33.7515</v>
      </c>
      <c r="P19" s="19">
        <v>33.573999999999998</v>
      </c>
      <c r="Q19" s="19">
        <v>33.397999999999996</v>
      </c>
      <c r="R19" s="19">
        <v>33.226999999999997</v>
      </c>
      <c r="S19" s="19">
        <v>33.0565</v>
      </c>
      <c r="T19" s="19">
        <v>32.885199999999998</v>
      </c>
      <c r="U19" s="19">
        <v>32.713799999999999</v>
      </c>
      <c r="V19" s="19">
        <v>32.543500000000002</v>
      </c>
      <c r="W19" s="19">
        <v>32.373699999999999</v>
      </c>
      <c r="X19" s="19">
        <v>32.203899999999997</v>
      </c>
      <c r="Y19" s="19">
        <v>32.033899999999996</v>
      </c>
      <c r="Z19" s="19">
        <v>31.8643</v>
      </c>
      <c r="AA19" s="19">
        <v>31.694600000000001</v>
      </c>
      <c r="AB19" s="19">
        <v>31.526</v>
      </c>
      <c r="AC19" s="19">
        <v>31.357500000000002</v>
      </c>
      <c r="AD19" s="19">
        <v>31.189800000000002</v>
      </c>
      <c r="AE19" s="19">
        <v>31.022300000000001</v>
      </c>
      <c r="AF19" s="19">
        <v>30.855499999999999</v>
      </c>
    </row>
    <row r="20" spans="1:32" x14ac:dyDescent="0.35">
      <c r="A20" s="4" t="s">
        <v>257</v>
      </c>
      <c r="B20" s="19"/>
      <c r="C20" s="19"/>
      <c r="D20" s="19">
        <v>35.086699999999993</v>
      </c>
      <c r="E20" s="19">
        <v>34.929799999999993</v>
      </c>
      <c r="F20" s="19">
        <v>34.332599999999999</v>
      </c>
      <c r="G20" s="19">
        <v>32.698599999999999</v>
      </c>
      <c r="H20" s="19">
        <v>30.203199999999995</v>
      </c>
      <c r="I20" s="19">
        <v>26.822099999999999</v>
      </c>
      <c r="J20" s="19">
        <v>23.928100000000001</v>
      </c>
      <c r="K20" s="19">
        <v>21.1723</v>
      </c>
      <c r="L20" s="19">
        <v>18.979199999999999</v>
      </c>
      <c r="M20" s="19">
        <v>16.716099999999997</v>
      </c>
      <c r="N20" s="19">
        <v>15.561099999999996</v>
      </c>
      <c r="O20" s="19">
        <v>13.865299999999998</v>
      </c>
      <c r="P20" s="19">
        <v>12.335500000000003</v>
      </c>
      <c r="Q20" s="19">
        <v>10.536100000000005</v>
      </c>
      <c r="R20" s="19">
        <v>8.5671999999999997</v>
      </c>
      <c r="S20" s="19">
        <v>5.4151999999999987</v>
      </c>
      <c r="T20" s="19">
        <v>3.3534000000000006</v>
      </c>
      <c r="U20" s="19">
        <v>1.1882999999999981</v>
      </c>
      <c r="V20" s="19">
        <v>-0.99120000000000275</v>
      </c>
      <c r="W20" s="19">
        <v>-2.8164999999999978</v>
      </c>
      <c r="X20" s="19">
        <v>-4.2864999999999966</v>
      </c>
      <c r="Y20" s="19">
        <v>-5.212099999999996</v>
      </c>
      <c r="Z20" s="19">
        <v>-5.8172999999999995</v>
      </c>
      <c r="AA20" s="19">
        <v>-5.7143000000000015</v>
      </c>
      <c r="AB20" s="19">
        <v>-5.4334999999999987</v>
      </c>
      <c r="AC20" s="19">
        <v>-5.1656000000000013</v>
      </c>
      <c r="AD20" s="19">
        <v>-5.7974000000000032</v>
      </c>
      <c r="AE20" s="19">
        <v>-6.4527999999999999</v>
      </c>
      <c r="AF20" s="19">
        <v>-7.1610999999999976</v>
      </c>
    </row>
    <row r="21" spans="1:32" x14ac:dyDescent="0.35"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ht="17.5" thickBot="1" x14ac:dyDescent="0.45">
      <c r="A22" s="8" t="s">
        <v>258</v>
      </c>
      <c r="B22" s="1"/>
      <c r="C22" s="2"/>
      <c r="D22" s="1">
        <v>2022</v>
      </c>
      <c r="E22" s="2">
        <v>2023</v>
      </c>
      <c r="F22" s="1">
        <v>2024</v>
      </c>
      <c r="G22" s="2">
        <v>2025</v>
      </c>
      <c r="H22" s="1">
        <v>2026</v>
      </c>
      <c r="I22" s="2">
        <v>2027</v>
      </c>
      <c r="J22" s="1">
        <v>2028</v>
      </c>
      <c r="K22" s="2">
        <v>2029</v>
      </c>
      <c r="L22" s="1">
        <v>2030</v>
      </c>
      <c r="M22" s="2">
        <v>2031</v>
      </c>
      <c r="N22" s="1">
        <v>2032</v>
      </c>
      <c r="O22" s="2">
        <v>2033</v>
      </c>
      <c r="P22" s="1">
        <v>2034</v>
      </c>
      <c r="Q22" s="2">
        <v>2035</v>
      </c>
      <c r="R22" s="1">
        <v>2036</v>
      </c>
      <c r="S22" s="2">
        <v>2037</v>
      </c>
      <c r="T22" s="1">
        <v>2038</v>
      </c>
      <c r="U22" s="2">
        <v>2039</v>
      </c>
      <c r="V22" s="1">
        <v>2040</v>
      </c>
      <c r="W22" s="2">
        <v>2041</v>
      </c>
      <c r="X22" s="1">
        <v>2042</v>
      </c>
      <c r="Y22" s="2">
        <v>2043</v>
      </c>
      <c r="Z22" s="1">
        <v>2044</v>
      </c>
      <c r="AA22" s="2">
        <v>2045</v>
      </c>
      <c r="AB22" s="1">
        <v>2046</v>
      </c>
      <c r="AC22" s="2">
        <v>2047</v>
      </c>
      <c r="AD22" s="1">
        <v>2048</v>
      </c>
      <c r="AE22" s="2">
        <v>2049</v>
      </c>
      <c r="AF22" s="1">
        <v>2050</v>
      </c>
    </row>
    <row r="23" spans="1:32" ht="15" thickTop="1" x14ac:dyDescent="0.35">
      <c r="A23" s="4" t="s">
        <v>239</v>
      </c>
      <c r="B23" s="15"/>
      <c r="C23" s="15"/>
      <c r="D23" s="15">
        <v>3.5527136788005009E-12</v>
      </c>
      <c r="E23" s="15">
        <v>0</v>
      </c>
      <c r="F23" s="15">
        <v>0</v>
      </c>
      <c r="G23" s="15">
        <v>-0.10000000000331966</v>
      </c>
      <c r="H23" s="15">
        <v>-0.19999999999953388</v>
      </c>
      <c r="I23" s="15">
        <v>-0.39999999999906777</v>
      </c>
      <c r="J23" s="15">
        <v>-0.39999999999906777</v>
      </c>
      <c r="K23" s="15">
        <v>-0.39999999999906777</v>
      </c>
      <c r="L23" s="15">
        <v>-0.499999999995282</v>
      </c>
      <c r="M23" s="15">
        <v>-156.09999999999857</v>
      </c>
      <c r="N23" s="15">
        <v>-274.50000000000682</v>
      </c>
      <c r="O23" s="15">
        <v>-414.69999999999982</v>
      </c>
      <c r="P23" s="15">
        <v>-543.80000000000098</v>
      </c>
      <c r="Q23" s="15">
        <v>-669.59999999999911</v>
      </c>
      <c r="R23" s="15">
        <v>-744.59999999999832</v>
      </c>
      <c r="S23" s="15">
        <v>-828.6000000000015</v>
      </c>
      <c r="T23" s="15">
        <v>-902.700000000003</v>
      </c>
      <c r="U23" s="15">
        <v>-973.70000000000095</v>
      </c>
      <c r="V23" s="15">
        <v>-1051.6000000000006</v>
      </c>
      <c r="W23" s="15">
        <v>-1074.3000000000009</v>
      </c>
      <c r="X23" s="15">
        <v>-1092.5000000000011</v>
      </c>
      <c r="Y23" s="15">
        <v>-1107.099999999999</v>
      </c>
      <c r="Z23" s="15">
        <v>-1120.4999999999964</v>
      </c>
      <c r="AA23" s="15">
        <v>-1133.5000000000016</v>
      </c>
      <c r="AB23" s="15">
        <v>-1134.1999999999964</v>
      </c>
      <c r="AC23" s="15">
        <v>-1136.6000000000013</v>
      </c>
      <c r="AD23" s="15">
        <v>-1142.5999999999981</v>
      </c>
      <c r="AE23" s="15">
        <v>-1153.8000000000022</v>
      </c>
      <c r="AF23" s="15">
        <v>-1172.0000000000007</v>
      </c>
    </row>
    <row r="24" spans="1:32" x14ac:dyDescent="0.35">
      <c r="A24" s="4" t="s">
        <v>240</v>
      </c>
      <c r="B24" s="15"/>
      <c r="C24" s="15"/>
      <c r="D24" s="15">
        <v>0.10000000000331966</v>
      </c>
      <c r="E24" s="15">
        <v>0</v>
      </c>
      <c r="F24" s="15">
        <v>0</v>
      </c>
      <c r="G24" s="15">
        <v>-0.10000000000331966</v>
      </c>
      <c r="H24" s="15">
        <v>-0.19999999999953388</v>
      </c>
      <c r="I24" s="15">
        <v>-0.39999999999906777</v>
      </c>
      <c r="J24" s="15">
        <v>-0.39999999999906777</v>
      </c>
      <c r="K24" s="15">
        <v>-0.39999999999906777</v>
      </c>
      <c r="L24" s="15">
        <v>-0.499999999995282</v>
      </c>
      <c r="M24" s="15">
        <v>-183.19999999999936</v>
      </c>
      <c r="N24" s="15">
        <v>-322.10000000000605</v>
      </c>
      <c r="O24" s="15">
        <v>-503.5000000000025</v>
      </c>
      <c r="P24" s="15">
        <v>-667.60000000000014</v>
      </c>
      <c r="Q24" s="15">
        <v>-831.29999999999882</v>
      </c>
      <c r="R24" s="15">
        <v>-919.29999999999973</v>
      </c>
      <c r="S24" s="15">
        <v>-1024.4000000000001</v>
      </c>
      <c r="T24" s="15">
        <v>-1118.9999999999998</v>
      </c>
      <c r="U24" s="15">
        <v>-1213.5000000000034</v>
      </c>
      <c r="V24" s="15">
        <v>-1318.0000000000014</v>
      </c>
      <c r="W24" s="15">
        <v>-1338.9000000000024</v>
      </c>
      <c r="X24" s="15">
        <v>-1355.1000000000001</v>
      </c>
      <c r="Y24" s="15">
        <v>-1367.5999999999995</v>
      </c>
      <c r="Z24" s="15">
        <v>-1378.7999999999984</v>
      </c>
      <c r="AA24" s="15">
        <v>-1389.9999999999989</v>
      </c>
      <c r="AB24" s="15">
        <v>-1379.8999999999992</v>
      </c>
      <c r="AC24" s="15">
        <v>-1371.5000000000011</v>
      </c>
      <c r="AD24" s="15">
        <v>-1366.8999999999994</v>
      </c>
      <c r="AE24" s="15">
        <v>-1368.100000000002</v>
      </c>
      <c r="AF24" s="15">
        <v>-1376.3000000000006</v>
      </c>
    </row>
    <row r="25" spans="1:32" x14ac:dyDescent="0.35">
      <c r="A25" s="4" t="s">
        <v>241</v>
      </c>
      <c r="B25" s="15"/>
      <c r="C25" s="15"/>
      <c r="D25" s="15">
        <v>0</v>
      </c>
      <c r="E25" s="15">
        <v>0</v>
      </c>
      <c r="F25" s="15">
        <v>0</v>
      </c>
      <c r="G25" s="15">
        <v>-0.1000000000015433</v>
      </c>
      <c r="H25" s="15">
        <v>-9.9999999999766942E-2</v>
      </c>
      <c r="I25" s="15">
        <v>-9.9999999999766942E-2</v>
      </c>
      <c r="J25" s="15">
        <v>-9.9999999999766942E-2</v>
      </c>
      <c r="K25" s="15">
        <v>-9.9999999999766942E-2</v>
      </c>
      <c r="L25" s="15">
        <v>-9.9999999999766942E-2</v>
      </c>
      <c r="M25" s="15">
        <v>-128.89999999999981</v>
      </c>
      <c r="N25" s="15">
        <v>-242.70000000000101</v>
      </c>
      <c r="O25" s="15">
        <v>-365.99999999999966</v>
      </c>
      <c r="P25" s="15">
        <v>-480.69999999999879</v>
      </c>
      <c r="Q25" s="15">
        <v>-592.29999999999984</v>
      </c>
      <c r="R25" s="15">
        <v>-679.40000000000111</v>
      </c>
      <c r="S25" s="15">
        <v>-768.60000000000105</v>
      </c>
      <c r="T25" s="15">
        <v>-852.00000000000034</v>
      </c>
      <c r="U25" s="15">
        <v>-932.60000000000082</v>
      </c>
      <c r="V25" s="15">
        <v>-1013.4000000000008</v>
      </c>
      <c r="W25" s="15">
        <v>-1068.4000000000005</v>
      </c>
      <c r="X25" s="15">
        <v>-1119.6000000000001</v>
      </c>
      <c r="Y25" s="15">
        <v>-1167.5000000000005</v>
      </c>
      <c r="Z25" s="15">
        <v>-1212.6999999999998</v>
      </c>
      <c r="AA25" s="15">
        <v>-1255.7999999999988</v>
      </c>
      <c r="AB25" s="15">
        <v>-1290.8000000000009</v>
      </c>
      <c r="AC25" s="15">
        <v>-1324.2000000000012</v>
      </c>
      <c r="AD25" s="15">
        <v>-1356.7</v>
      </c>
      <c r="AE25" s="15">
        <v>-1388.6000000000004</v>
      </c>
      <c r="AF25" s="15">
        <v>-1420.4999999999995</v>
      </c>
    </row>
    <row r="26" spans="1:32" x14ac:dyDescent="0.35">
      <c r="A26" s="4" t="s">
        <v>242</v>
      </c>
      <c r="B26" s="15"/>
      <c r="C26" s="15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-39.099999999999909</v>
      </c>
      <c r="N26" s="15">
        <v>-75.400000000000134</v>
      </c>
      <c r="O26" s="15">
        <v>-108.90000000000022</v>
      </c>
      <c r="P26" s="15">
        <v>-139.89999999999992</v>
      </c>
      <c r="Q26" s="15">
        <v>-168.60000000000008</v>
      </c>
      <c r="R26" s="15">
        <v>-195.0999999999996</v>
      </c>
      <c r="S26" s="15">
        <v>-219.40000000000026</v>
      </c>
      <c r="T26" s="15">
        <v>-241.89999999999978</v>
      </c>
      <c r="U26" s="15">
        <v>-262.50000000000017</v>
      </c>
      <c r="V26" s="15">
        <v>-281.40000000000009</v>
      </c>
      <c r="W26" s="15">
        <v>-298.7</v>
      </c>
      <c r="X26" s="15">
        <v>-314.5</v>
      </c>
      <c r="Y26" s="15">
        <v>-328.99999999999972</v>
      </c>
      <c r="Z26" s="15">
        <v>-342.10000000000008</v>
      </c>
      <c r="AA26" s="15">
        <v>-354.10000000000008</v>
      </c>
      <c r="AB26" s="15">
        <v>-364.9</v>
      </c>
      <c r="AC26" s="15">
        <v>-374.5999999999998</v>
      </c>
      <c r="AD26" s="15">
        <v>-383.4000000000002</v>
      </c>
      <c r="AE26" s="15">
        <v>-391.20000000000022</v>
      </c>
      <c r="AF26" s="15">
        <v>-398.09999999999991</v>
      </c>
    </row>
    <row r="27" spans="1:32" x14ac:dyDescent="0.35">
      <c r="A27" s="4" t="s">
        <v>243</v>
      </c>
      <c r="B27" s="15"/>
      <c r="C27" s="15"/>
      <c r="D27" s="15">
        <v>0</v>
      </c>
      <c r="E27" s="15">
        <v>0</v>
      </c>
      <c r="F27" s="15">
        <v>0</v>
      </c>
      <c r="G27" s="15">
        <v>-0.1000000000015433</v>
      </c>
      <c r="H27" s="15">
        <v>-9.9999999999766942E-2</v>
      </c>
      <c r="I27" s="15">
        <v>-9.9999999999766942E-2</v>
      </c>
      <c r="J27" s="15">
        <v>-9.9999999999766942E-2</v>
      </c>
      <c r="K27" s="15">
        <v>-9.9999999999766942E-2</v>
      </c>
      <c r="L27" s="15">
        <v>-9.9999999999766942E-2</v>
      </c>
      <c r="M27" s="15">
        <v>-89.800000000000324</v>
      </c>
      <c r="N27" s="15">
        <v>-167.30000000000089</v>
      </c>
      <c r="O27" s="15">
        <v>-257.09999999999945</v>
      </c>
      <c r="P27" s="15">
        <v>-340.79999999999978</v>
      </c>
      <c r="Q27" s="15">
        <v>-423.70000000000016</v>
      </c>
      <c r="R27" s="15">
        <v>-484.30000000000109</v>
      </c>
      <c r="S27" s="15">
        <v>-549.20000000000084</v>
      </c>
      <c r="T27" s="15">
        <v>-610.09999999999923</v>
      </c>
      <c r="U27" s="15">
        <v>-670.10000000000059</v>
      </c>
      <c r="V27" s="15">
        <v>-732.00000000000023</v>
      </c>
      <c r="W27" s="15">
        <v>-769.70000000000027</v>
      </c>
      <c r="X27" s="15">
        <v>-805.09999999999945</v>
      </c>
      <c r="Y27" s="15">
        <v>-838.50000000000068</v>
      </c>
      <c r="Z27" s="15">
        <v>-870.59999999999957</v>
      </c>
      <c r="AA27" s="15">
        <v>-901.69999999999993</v>
      </c>
      <c r="AB27" s="15">
        <v>-925.90000000000043</v>
      </c>
      <c r="AC27" s="15">
        <v>-949.60000000000025</v>
      </c>
      <c r="AD27" s="15">
        <v>-973.30000000000007</v>
      </c>
      <c r="AE27" s="15">
        <v>-997.39999999999986</v>
      </c>
      <c r="AF27" s="15">
        <v>-1022.4000000000002</v>
      </c>
    </row>
    <row r="28" spans="1:32" x14ac:dyDescent="0.35">
      <c r="A28" s="4" t="s">
        <v>244</v>
      </c>
      <c r="B28" s="15"/>
      <c r="C28" s="15"/>
      <c r="D28" s="15">
        <v>9.9999999999766942E-2</v>
      </c>
      <c r="E28" s="15">
        <v>0</v>
      </c>
      <c r="F28" s="15">
        <v>0</v>
      </c>
      <c r="G28" s="15">
        <v>0</v>
      </c>
      <c r="H28" s="15">
        <v>-9.9999999999766942E-2</v>
      </c>
      <c r="I28" s="15">
        <v>-0.29999999999930083</v>
      </c>
      <c r="J28" s="15">
        <v>-0.29999999999930083</v>
      </c>
      <c r="K28" s="15">
        <v>-0.29999999999930083</v>
      </c>
      <c r="L28" s="15">
        <v>-0.39999999999906777</v>
      </c>
      <c r="M28" s="15">
        <v>-54.299999999999571</v>
      </c>
      <c r="N28" s="15">
        <v>-79.400000000001469</v>
      </c>
      <c r="O28" s="15">
        <v>-137.49999999999929</v>
      </c>
      <c r="P28" s="15">
        <v>-186.9000000000014</v>
      </c>
      <c r="Q28" s="15">
        <v>-239.00000000000077</v>
      </c>
      <c r="R28" s="15">
        <v>-239.90000000000043</v>
      </c>
      <c r="S28" s="15">
        <v>-255.80000000000069</v>
      </c>
      <c r="T28" s="15">
        <v>-267.00000000000125</v>
      </c>
      <c r="U28" s="15">
        <v>-280.90000000000083</v>
      </c>
      <c r="V28" s="15">
        <v>-304.60000000000065</v>
      </c>
      <c r="W28" s="15">
        <v>-270.50000000000017</v>
      </c>
      <c r="X28" s="15">
        <v>-235.49999999999915</v>
      </c>
      <c r="Y28" s="15">
        <v>-200.09999999999994</v>
      </c>
      <c r="Z28" s="15">
        <v>-166.09999999999926</v>
      </c>
      <c r="AA28" s="15">
        <v>-134.19999999999987</v>
      </c>
      <c r="AB28" s="15">
        <v>-89.100000000000179</v>
      </c>
      <c r="AC28" s="15">
        <v>-47.299999999999898</v>
      </c>
      <c r="AD28" s="15">
        <v>-10.200000000000209</v>
      </c>
      <c r="AE28" s="15">
        <v>20.500000000000185</v>
      </c>
      <c r="AF28" s="15">
        <v>44.200000000000017</v>
      </c>
    </row>
    <row r="29" spans="1:32" x14ac:dyDescent="0.35">
      <c r="A29" s="4" t="s">
        <v>245</v>
      </c>
      <c r="B29" s="15"/>
      <c r="C29" s="15"/>
      <c r="D29" s="15">
        <v>-9.9999999999988987E-2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27.099999999999902</v>
      </c>
      <c r="N29" s="15">
        <v>47.599999999999973</v>
      </c>
      <c r="O29" s="15">
        <v>88.800000000000097</v>
      </c>
      <c r="P29" s="15">
        <v>123.80000000000003</v>
      </c>
      <c r="Q29" s="15">
        <v>161.69999999999996</v>
      </c>
      <c r="R29" s="15">
        <v>174.70000000000007</v>
      </c>
      <c r="S29" s="15">
        <v>195.79999999999998</v>
      </c>
      <c r="T29" s="15">
        <v>216.29999999999993</v>
      </c>
      <c r="U29" s="15">
        <v>239.80000000000013</v>
      </c>
      <c r="V29" s="15">
        <v>266.40000000000009</v>
      </c>
      <c r="W29" s="15">
        <v>264.59999999999997</v>
      </c>
      <c r="X29" s="15">
        <v>262.59999999999997</v>
      </c>
      <c r="Y29" s="15">
        <v>260.49999999999983</v>
      </c>
      <c r="Z29" s="15">
        <v>258.29999999999995</v>
      </c>
      <c r="AA29" s="15">
        <v>256.49999999999994</v>
      </c>
      <c r="AB29" s="15">
        <v>245.70000000000002</v>
      </c>
      <c r="AC29" s="15">
        <v>234.9</v>
      </c>
      <c r="AD29" s="15">
        <v>224.29999999999995</v>
      </c>
      <c r="AE29" s="15">
        <v>214.29999999999993</v>
      </c>
      <c r="AF29" s="15">
        <v>204.30000000000015</v>
      </c>
    </row>
    <row r="30" spans="1:32" x14ac:dyDescent="0.35">
      <c r="A30" s="4" t="s">
        <v>246</v>
      </c>
      <c r="B30" s="15"/>
      <c r="C30" s="15"/>
      <c r="D30" s="15">
        <v>-9.9999999999766942E-2</v>
      </c>
      <c r="E30" s="15">
        <v>0</v>
      </c>
      <c r="F30" s="15">
        <v>0</v>
      </c>
      <c r="G30" s="15">
        <v>0</v>
      </c>
      <c r="H30" s="15">
        <v>9.9999999999766942E-2</v>
      </c>
      <c r="I30" s="15">
        <v>0.10000000000021103</v>
      </c>
      <c r="J30" s="15">
        <v>0.19999999999997797</v>
      </c>
      <c r="K30" s="15">
        <v>0.19999999999997797</v>
      </c>
      <c r="L30" s="15">
        <v>9.9999999999766942E-2</v>
      </c>
      <c r="M30" s="15">
        <v>-211.30000000000004</v>
      </c>
      <c r="N30" s="15">
        <v>-329.49999999999989</v>
      </c>
      <c r="O30" s="15">
        <v>-526.9</v>
      </c>
      <c r="P30" s="15">
        <v>-678.49999999999966</v>
      </c>
      <c r="Q30" s="15">
        <v>-817.79999999999984</v>
      </c>
      <c r="R30" s="15">
        <v>-858.9</v>
      </c>
      <c r="S30" s="15">
        <v>-929.2</v>
      </c>
      <c r="T30" s="15">
        <v>-988.19999999999993</v>
      </c>
      <c r="U30" s="15">
        <v>-1054.0999999999999</v>
      </c>
      <c r="V30" s="15">
        <v>-1100.4999999999998</v>
      </c>
      <c r="W30" s="15">
        <v>-1087.6999999999998</v>
      </c>
      <c r="X30" s="15">
        <v>-1076.0999999999999</v>
      </c>
      <c r="Y30" s="15">
        <v>-1069.6000000000001</v>
      </c>
      <c r="Z30" s="15">
        <v>-1060.1000000000004</v>
      </c>
      <c r="AA30" s="15">
        <v>-1052.5999999999999</v>
      </c>
      <c r="AB30" s="15">
        <v>-1022.1000000000003</v>
      </c>
      <c r="AC30" s="15">
        <v>-991.80000000000007</v>
      </c>
      <c r="AD30" s="15">
        <v>-961.29999999999984</v>
      </c>
      <c r="AE30" s="15">
        <v>-931</v>
      </c>
      <c r="AF30" s="15">
        <v>-899.00000000000023</v>
      </c>
    </row>
    <row r="31" spans="1:32" x14ac:dyDescent="0.35">
      <c r="A31" s="4" t="s">
        <v>247</v>
      </c>
      <c r="B31" s="15"/>
      <c r="C31" s="15"/>
      <c r="D31" s="15">
        <v>0</v>
      </c>
      <c r="E31" s="15">
        <v>0</v>
      </c>
      <c r="F31" s="15">
        <v>0</v>
      </c>
      <c r="G31" s="15">
        <v>9.9999999996214228E-2</v>
      </c>
      <c r="H31" s="15">
        <v>0.19999999999953388</v>
      </c>
      <c r="I31" s="15">
        <v>0.30000000000285354</v>
      </c>
      <c r="J31" s="15">
        <v>0.29999999999574811</v>
      </c>
      <c r="K31" s="15">
        <v>0.29999999999574811</v>
      </c>
      <c r="L31" s="15">
        <v>0.39999999999906777</v>
      </c>
      <c r="M31" s="15">
        <v>310.7999999999933</v>
      </c>
      <c r="N31" s="15">
        <v>509.59999999999894</v>
      </c>
      <c r="O31" s="15">
        <v>784.30000000000177</v>
      </c>
      <c r="P31" s="15">
        <v>1008.6000000000013</v>
      </c>
      <c r="Q31" s="15">
        <v>1215.4000000000024</v>
      </c>
      <c r="R31" s="15">
        <v>1308.6000000000056</v>
      </c>
      <c r="S31" s="15">
        <v>1429.399999999994</v>
      </c>
      <c r="T31" s="15">
        <v>1530.700000000003</v>
      </c>
      <c r="U31" s="15">
        <v>1632.8000000000031</v>
      </c>
      <c r="V31" s="15">
        <v>1718.2999999999993</v>
      </c>
      <c r="W31" s="15">
        <v>1725.8999999999958</v>
      </c>
      <c r="X31" s="15">
        <v>1730.399999999996</v>
      </c>
      <c r="Y31" s="15">
        <v>1735.900000000001</v>
      </c>
      <c r="Z31" s="15">
        <v>1737.6999999999966</v>
      </c>
      <c r="AA31" s="15">
        <v>1740.1999999999944</v>
      </c>
      <c r="AB31" s="15">
        <v>1719.0000000000011</v>
      </c>
      <c r="AC31" s="15">
        <v>1699.5999999999967</v>
      </c>
      <c r="AD31" s="15">
        <v>1683.399999999999</v>
      </c>
      <c r="AE31" s="15">
        <v>1672.0000000000007</v>
      </c>
      <c r="AF31" s="15">
        <v>1666.1000000000001</v>
      </c>
    </row>
    <row r="32" spans="1:32" x14ac:dyDescent="0.35">
      <c r="A32" s="4" t="s">
        <v>248</v>
      </c>
      <c r="B32" s="15"/>
      <c r="C32" s="15"/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9.9999999999988987E-2</v>
      </c>
      <c r="K32" s="15">
        <v>0</v>
      </c>
      <c r="L32" s="15">
        <v>0</v>
      </c>
      <c r="M32" s="15">
        <v>-17.39999999999997</v>
      </c>
      <c r="N32" s="15">
        <v>-28.29999999999999</v>
      </c>
      <c r="O32" s="15">
        <v>-48.10000000000003</v>
      </c>
      <c r="P32" s="15">
        <v>-64.699999999999974</v>
      </c>
      <c r="Q32" s="15">
        <v>-81.400000000000034</v>
      </c>
      <c r="R32" s="15">
        <v>-87.799999999999983</v>
      </c>
      <c r="S32" s="15">
        <v>-97.8</v>
      </c>
      <c r="T32" s="15">
        <v>-106.99999999999999</v>
      </c>
      <c r="U32" s="15">
        <v>-117</v>
      </c>
      <c r="V32" s="15">
        <v>-128.9</v>
      </c>
      <c r="W32" s="15">
        <v>-130.39999999999995</v>
      </c>
      <c r="X32" s="15">
        <v>-131.9</v>
      </c>
      <c r="Y32" s="15">
        <v>-133.29999999999998</v>
      </c>
      <c r="Z32" s="15">
        <v>-134.69999999999999</v>
      </c>
      <c r="AA32" s="15">
        <v>-136.40000000000003</v>
      </c>
      <c r="AB32" s="15">
        <v>-134.69999999999999</v>
      </c>
      <c r="AC32" s="15">
        <v>-132.9</v>
      </c>
      <c r="AD32" s="15">
        <v>-130.70000000000005</v>
      </c>
      <c r="AE32" s="15">
        <v>-128.5</v>
      </c>
      <c r="AF32" s="15">
        <v>-125.69999999999997</v>
      </c>
    </row>
    <row r="33" spans="1:32" x14ac:dyDescent="0.35">
      <c r="A33" s="4" t="s">
        <v>249</v>
      </c>
      <c r="B33" s="15"/>
      <c r="C33" s="15"/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9.9999999999766942E-2</v>
      </c>
      <c r="J33" s="15">
        <v>9.9999999999766942E-2</v>
      </c>
      <c r="K33" s="15">
        <v>0</v>
      </c>
      <c r="L33" s="15">
        <v>9.9999999999766942E-2</v>
      </c>
      <c r="M33" s="15">
        <v>577.99999999999943</v>
      </c>
      <c r="N33" s="15">
        <v>931.19999999999686</v>
      </c>
      <c r="O33" s="15">
        <v>1481.4000000000008</v>
      </c>
      <c r="P33" s="15">
        <v>1948.3999999999994</v>
      </c>
      <c r="Q33" s="15">
        <v>2405.6</v>
      </c>
      <c r="R33" s="15">
        <v>2581.5999999999981</v>
      </c>
      <c r="S33" s="15">
        <v>2827.3999999999974</v>
      </c>
      <c r="T33" s="15">
        <v>3064.6999999999985</v>
      </c>
      <c r="U33" s="15">
        <v>3314.5000000000023</v>
      </c>
      <c r="V33" s="15">
        <v>3579.8000000000025</v>
      </c>
      <c r="W33" s="15">
        <v>3601.9000000000005</v>
      </c>
      <c r="X33" s="15">
        <v>3621.1000000000022</v>
      </c>
      <c r="Y33" s="15">
        <v>3639.2999999999988</v>
      </c>
      <c r="Z33" s="15">
        <v>3655.9999999999986</v>
      </c>
      <c r="AA33" s="15">
        <v>3675.6999999999989</v>
      </c>
      <c r="AB33" s="15">
        <v>3621.6999999999971</v>
      </c>
      <c r="AC33" s="15">
        <v>3567.2000000000035</v>
      </c>
      <c r="AD33" s="15">
        <v>3512.7000000000025</v>
      </c>
      <c r="AE33" s="15">
        <v>3461.7000000000003</v>
      </c>
      <c r="AF33" s="15">
        <v>3409.9000000000005</v>
      </c>
    </row>
    <row r="34" spans="1:32" x14ac:dyDescent="0.35">
      <c r="A34" s="4" t="s">
        <v>250</v>
      </c>
      <c r="B34" s="15"/>
      <c r="C34" s="15"/>
      <c r="D34" s="15">
        <v>0</v>
      </c>
      <c r="E34" s="15">
        <v>0</v>
      </c>
      <c r="F34" s="15">
        <v>0</v>
      </c>
      <c r="G34" s="15">
        <v>9.9999999999766942E-2</v>
      </c>
      <c r="H34" s="15">
        <v>9.9999999999766942E-2</v>
      </c>
      <c r="I34" s="15">
        <v>0.19999999999953388</v>
      </c>
      <c r="J34" s="15">
        <v>0.20000000000042206</v>
      </c>
      <c r="K34" s="15">
        <v>0.20000000000042206</v>
      </c>
      <c r="L34" s="15">
        <v>0.300000000000189</v>
      </c>
      <c r="M34" s="15">
        <v>-249.90000000000023</v>
      </c>
      <c r="N34" s="15">
        <v>-393.39999999999975</v>
      </c>
      <c r="O34" s="15">
        <v>-648.80000000000052</v>
      </c>
      <c r="P34" s="15">
        <v>-875.19999999999959</v>
      </c>
      <c r="Q34" s="15">
        <v>-1108.7999999999995</v>
      </c>
      <c r="R34" s="15">
        <v>-1185.1000000000004</v>
      </c>
      <c r="S34" s="15">
        <v>-1300.2000000000003</v>
      </c>
      <c r="T34" s="15">
        <v>-1426.9000000000008</v>
      </c>
      <c r="U34" s="15">
        <v>-1564.5999999999995</v>
      </c>
      <c r="V34" s="15">
        <v>-1732.5999999999997</v>
      </c>
      <c r="W34" s="15">
        <v>-1745.5999999999997</v>
      </c>
      <c r="X34" s="15">
        <v>-1758.8</v>
      </c>
      <c r="Y34" s="15">
        <v>-1770.1000000000001</v>
      </c>
      <c r="Z34" s="15">
        <v>-1783.6</v>
      </c>
      <c r="AA34" s="15">
        <v>-1799.3000000000006</v>
      </c>
      <c r="AB34" s="15">
        <v>-1768.0000000000007</v>
      </c>
      <c r="AC34" s="15">
        <v>-1734.7</v>
      </c>
      <c r="AD34" s="15">
        <v>-1698.6</v>
      </c>
      <c r="AE34" s="15">
        <v>-1661.2</v>
      </c>
      <c r="AF34" s="15">
        <v>-1618.1000000000001</v>
      </c>
    </row>
    <row r="35" spans="1:32" x14ac:dyDescent="0.35">
      <c r="A35" s="4" t="s">
        <v>251</v>
      </c>
      <c r="B35" s="15"/>
      <c r="C35" s="15"/>
      <c r="D35" s="15">
        <v>0</v>
      </c>
      <c r="E35" s="15">
        <v>0</v>
      </c>
      <c r="F35" s="15">
        <v>0</v>
      </c>
      <c r="G35" s="15">
        <v>0</v>
      </c>
      <c r="H35" s="15">
        <v>-9.9999999999766942E-2</v>
      </c>
      <c r="I35" s="15">
        <v>0</v>
      </c>
      <c r="J35" s="15">
        <v>-0.10000000000021103</v>
      </c>
      <c r="K35" s="15">
        <v>-0.10000000000021103</v>
      </c>
      <c r="L35" s="15">
        <v>0</v>
      </c>
      <c r="M35" s="15">
        <v>56.700000000000195</v>
      </c>
      <c r="N35" s="15">
        <v>94.399999999999821</v>
      </c>
      <c r="O35" s="15">
        <v>157.20000000000002</v>
      </c>
      <c r="P35" s="15">
        <v>213.60000000000002</v>
      </c>
      <c r="Q35" s="15">
        <v>271.80000000000024</v>
      </c>
      <c r="R35" s="15">
        <v>294.90000000000015</v>
      </c>
      <c r="S35" s="15">
        <v>328.3</v>
      </c>
      <c r="T35" s="15">
        <v>360.19999999999987</v>
      </c>
      <c r="U35" s="15">
        <v>395.10000000000025</v>
      </c>
      <c r="V35" s="15">
        <v>433.60000000000019</v>
      </c>
      <c r="W35" s="15">
        <v>436.10000000000014</v>
      </c>
      <c r="X35" s="15">
        <v>438.40000000000015</v>
      </c>
      <c r="Y35" s="15">
        <v>440.69999999999965</v>
      </c>
      <c r="Z35" s="15">
        <v>442.89999999999986</v>
      </c>
      <c r="AA35" s="15">
        <v>445.80000000000018</v>
      </c>
      <c r="AB35" s="15">
        <v>437.3</v>
      </c>
      <c r="AC35" s="15">
        <v>428.90000000000003</v>
      </c>
      <c r="AD35" s="15">
        <v>420.50000000000011</v>
      </c>
      <c r="AE35" s="15">
        <v>412.8000000000003</v>
      </c>
      <c r="AF35" s="15">
        <v>404.90000000000003</v>
      </c>
    </row>
    <row r="36" spans="1:32" x14ac:dyDescent="0.35">
      <c r="A36" s="4" t="s">
        <v>252</v>
      </c>
      <c r="B36" s="15"/>
      <c r="C36" s="15"/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-9.9999999999766942E-2</v>
      </c>
      <c r="J36" s="15">
        <v>0</v>
      </c>
      <c r="K36" s="15">
        <v>0</v>
      </c>
      <c r="L36" s="15">
        <v>0</v>
      </c>
      <c r="M36" s="15">
        <v>0</v>
      </c>
      <c r="N36" s="15">
        <v>-9.9999999996214228E-2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-9.9999999996214228E-2</v>
      </c>
      <c r="AB36" s="15">
        <v>0</v>
      </c>
      <c r="AC36" s="15">
        <v>0</v>
      </c>
      <c r="AD36" s="15">
        <v>0</v>
      </c>
      <c r="AE36" s="15">
        <v>-0.10000000000331966</v>
      </c>
      <c r="AF36" s="15">
        <v>0</v>
      </c>
    </row>
    <row r="37" spans="1:32" x14ac:dyDescent="0.35">
      <c r="A37" s="4" t="s">
        <v>253</v>
      </c>
      <c r="B37" s="15"/>
      <c r="C37" s="15"/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-0.1000000000015433</v>
      </c>
      <c r="J37" s="15">
        <v>0</v>
      </c>
      <c r="K37" s="15">
        <v>0</v>
      </c>
      <c r="L37" s="15">
        <v>0</v>
      </c>
      <c r="M37" s="15">
        <v>0</v>
      </c>
      <c r="N37" s="15">
        <v>-9.9999999999766942E-2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-9.9999999999766942E-2</v>
      </c>
      <c r="AB37" s="15">
        <v>0</v>
      </c>
      <c r="AC37" s="15">
        <v>0</v>
      </c>
      <c r="AD37" s="15">
        <v>0</v>
      </c>
      <c r="AE37" s="15">
        <v>-9.9999999999766942E-2</v>
      </c>
      <c r="AF37" s="15">
        <v>0</v>
      </c>
    </row>
    <row r="38" spans="1:32" x14ac:dyDescent="0.35">
      <c r="A38" s="4" t="s">
        <v>254</v>
      </c>
      <c r="B38" s="15"/>
      <c r="C38" s="15"/>
      <c r="D38" s="15">
        <v>0</v>
      </c>
      <c r="E38" s="15">
        <v>0</v>
      </c>
      <c r="F38" s="15">
        <v>0</v>
      </c>
      <c r="G38" s="15">
        <v>0.10000000000331966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-9.9999999996214228E-2</v>
      </c>
      <c r="O38" s="15">
        <v>0</v>
      </c>
      <c r="P38" s="15">
        <v>-9.9999999999766942E-2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0</v>
      </c>
      <c r="AF38" s="15">
        <v>0</v>
      </c>
    </row>
    <row r="39" spans="1:32" x14ac:dyDescent="0.35">
      <c r="A39" s="4" t="s">
        <v>255</v>
      </c>
      <c r="B39" s="15"/>
      <c r="C39" s="15"/>
      <c r="D39" s="15">
        <v>0</v>
      </c>
      <c r="E39" s="15">
        <v>0</v>
      </c>
      <c r="F39" s="15">
        <v>0</v>
      </c>
      <c r="G39" s="15">
        <v>0.10000000000331966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-0.10000000000331966</v>
      </c>
      <c r="O39" s="15">
        <v>0</v>
      </c>
      <c r="P39" s="15">
        <v>-9.9999999996214228E-2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0</v>
      </c>
      <c r="AF39" s="15">
        <v>0</v>
      </c>
    </row>
    <row r="40" spans="1:32" x14ac:dyDescent="0.35">
      <c r="A40" s="4" t="s">
        <v>256</v>
      </c>
      <c r="B40" s="15"/>
      <c r="C40" s="15"/>
      <c r="D40" s="15">
        <v>0</v>
      </c>
      <c r="E40" s="15">
        <v>0</v>
      </c>
      <c r="F40" s="15">
        <v>0</v>
      </c>
      <c r="G40" s="15">
        <v>0</v>
      </c>
      <c r="H40" s="15">
        <v>-9.9999999996214228E-2</v>
      </c>
      <c r="I40" s="15">
        <v>0.10000000000331966</v>
      </c>
      <c r="J40" s="15">
        <v>0</v>
      </c>
      <c r="K40" s="15">
        <v>-0.10000000000331966</v>
      </c>
      <c r="L40" s="15">
        <v>0.10000000000331966</v>
      </c>
      <c r="M40" s="15">
        <v>634.70000000000232</v>
      </c>
      <c r="N40" s="15">
        <v>1025.5999999999972</v>
      </c>
      <c r="O40" s="15">
        <v>1638.5999999999967</v>
      </c>
      <c r="P40" s="15">
        <v>2161.9999999999955</v>
      </c>
      <c r="Q40" s="15">
        <v>2677.3999999999987</v>
      </c>
      <c r="R40" s="15">
        <v>2876.4999999999964</v>
      </c>
      <c r="S40" s="15">
        <v>3155.6999999999994</v>
      </c>
      <c r="T40" s="15">
        <v>3424.8999999999974</v>
      </c>
      <c r="U40" s="15">
        <v>3709.6000000000017</v>
      </c>
      <c r="V40" s="15">
        <v>4013.4000000000042</v>
      </c>
      <c r="W40" s="15">
        <v>4038.0000000000005</v>
      </c>
      <c r="X40" s="15">
        <v>4059.5</v>
      </c>
      <c r="Y40" s="15">
        <v>4079.9999999999945</v>
      </c>
      <c r="Z40" s="15">
        <v>4098.9000000000005</v>
      </c>
      <c r="AA40" s="15">
        <v>4121.5000000000009</v>
      </c>
      <c r="AB40" s="15">
        <v>4058.9999999999973</v>
      </c>
      <c r="AC40" s="15">
        <v>3996.1000000000022</v>
      </c>
      <c r="AD40" s="15">
        <v>3933.200000000003</v>
      </c>
      <c r="AE40" s="15">
        <v>3874.5000000000014</v>
      </c>
      <c r="AF40" s="15">
        <v>3814.7999999999984</v>
      </c>
    </row>
    <row r="41" spans="1:32" x14ac:dyDescent="0.35">
      <c r="A41" s="4" t="s">
        <v>257</v>
      </c>
      <c r="B41" s="15"/>
      <c r="C41" s="15"/>
      <c r="D41" s="15">
        <v>0</v>
      </c>
      <c r="E41" s="15">
        <v>0</v>
      </c>
      <c r="F41" s="15">
        <v>0</v>
      </c>
      <c r="G41" s="15">
        <v>0.10000000000331966</v>
      </c>
      <c r="H41" s="15">
        <v>9.9999999996214228E-2</v>
      </c>
      <c r="I41" s="15">
        <v>-0.10000000000331966</v>
      </c>
      <c r="J41" s="15">
        <v>0</v>
      </c>
      <c r="K41" s="15">
        <v>0.10000000000331966</v>
      </c>
      <c r="L41" s="15">
        <v>-0.10000000000331966</v>
      </c>
      <c r="M41" s="15">
        <v>-634.70000000000232</v>
      </c>
      <c r="N41" s="15">
        <v>-1025.7000000000005</v>
      </c>
      <c r="O41" s="15">
        <v>-1638.5999999999967</v>
      </c>
      <c r="P41" s="15">
        <v>-2162.0999999999917</v>
      </c>
      <c r="Q41" s="15">
        <v>-2677.3999999999987</v>
      </c>
      <c r="R41" s="15">
        <v>-2876.4999999999964</v>
      </c>
      <c r="S41" s="15">
        <v>-3155.6999999999994</v>
      </c>
      <c r="T41" s="15">
        <v>-3424.8999999999974</v>
      </c>
      <c r="U41" s="15">
        <v>-3709.6000000000017</v>
      </c>
      <c r="V41" s="15">
        <v>-4013.4000000000042</v>
      </c>
      <c r="W41" s="15">
        <v>-4038.0000000000005</v>
      </c>
      <c r="X41" s="15">
        <v>-4059.5</v>
      </c>
      <c r="Y41" s="15">
        <v>-4079.9999999999945</v>
      </c>
      <c r="Z41" s="15">
        <v>-4098.9000000000005</v>
      </c>
      <c r="AA41" s="15">
        <v>-4121.5000000000009</v>
      </c>
      <c r="AB41" s="15">
        <v>-4058.9999999999973</v>
      </c>
      <c r="AC41" s="15">
        <v>-3996.1000000000022</v>
      </c>
      <c r="AD41" s="15">
        <v>-3933.200000000003</v>
      </c>
      <c r="AE41" s="15">
        <v>-3874.5000000000014</v>
      </c>
      <c r="AF41" s="15">
        <v>-3814.7999999999984</v>
      </c>
    </row>
    <row r="42" spans="1:32" x14ac:dyDescent="0.35">
      <c r="M42" s="18"/>
    </row>
    <row r="43" spans="1:32" ht="17.5" thickBot="1" x14ac:dyDescent="0.45">
      <c r="A43" s="8" t="s">
        <v>259</v>
      </c>
      <c r="B43" s="1"/>
      <c r="C43" s="2"/>
      <c r="D43" s="1">
        <v>2022</v>
      </c>
      <c r="E43" s="2">
        <v>2023</v>
      </c>
      <c r="F43" s="1">
        <v>2024</v>
      </c>
      <c r="G43" s="2">
        <v>2025</v>
      </c>
      <c r="H43" s="1">
        <v>2026</v>
      </c>
      <c r="I43" s="2">
        <v>2027</v>
      </c>
      <c r="J43" s="1">
        <v>2028</v>
      </c>
      <c r="K43" s="2">
        <v>2029</v>
      </c>
      <c r="L43" s="1">
        <v>2030</v>
      </c>
      <c r="M43" s="2">
        <v>2031</v>
      </c>
      <c r="N43" s="1">
        <v>2032</v>
      </c>
      <c r="O43" s="2">
        <v>2033</v>
      </c>
      <c r="P43" s="1">
        <v>2034</v>
      </c>
      <c r="Q43" s="2">
        <v>2035</v>
      </c>
      <c r="R43" s="1">
        <v>2036</v>
      </c>
      <c r="S43" s="2">
        <v>2037</v>
      </c>
      <c r="T43" s="1">
        <v>2038</v>
      </c>
      <c r="U43" s="2">
        <v>2039</v>
      </c>
      <c r="V43" s="1">
        <v>2040</v>
      </c>
      <c r="W43" s="2">
        <v>2041</v>
      </c>
      <c r="X43" s="1">
        <v>2042</v>
      </c>
      <c r="Y43" s="2">
        <v>2043</v>
      </c>
      <c r="Z43" s="1">
        <v>2044</v>
      </c>
      <c r="AA43" s="2">
        <v>2045</v>
      </c>
      <c r="AB43" s="1">
        <v>2046</v>
      </c>
      <c r="AC43" s="2">
        <v>2047</v>
      </c>
      <c r="AD43" s="1">
        <v>2048</v>
      </c>
      <c r="AE43" s="2">
        <v>2049</v>
      </c>
      <c r="AF43" s="1">
        <v>2050</v>
      </c>
    </row>
    <row r="44" spans="1:32" ht="15" thickTop="1" x14ac:dyDescent="0.35">
      <c r="A44" s="4" t="s">
        <v>239</v>
      </c>
      <c r="B44" s="9"/>
      <c r="C44" s="9"/>
      <c r="D44" s="9">
        <v>1.2288917217978967E-14</v>
      </c>
      <c r="E44" s="9">
        <v>0</v>
      </c>
      <c r="F44" s="9">
        <v>0</v>
      </c>
      <c r="G44" s="9">
        <v>-3.6980197105678181E-4</v>
      </c>
      <c r="H44" s="9">
        <v>-7.6056327315832985E-4</v>
      </c>
      <c r="I44" s="9">
        <v>-1.556050898421261E-3</v>
      </c>
      <c r="J44" s="9">
        <v>-1.5845663240005063E-3</v>
      </c>
      <c r="K44" s="9">
        <v>-1.6141138111610634E-3</v>
      </c>
      <c r="L44" s="9">
        <v>-2.0411162456331626E-3</v>
      </c>
      <c r="M44" s="9">
        <v>-0.64798133680915315</v>
      </c>
      <c r="N44" s="9">
        <v>-1.1521559376954649</v>
      </c>
      <c r="O44" s="9">
        <v>-1.7598730277285028</v>
      </c>
      <c r="P44" s="9">
        <v>-2.3480543705418095</v>
      </c>
      <c r="Q44" s="9">
        <v>-2.9439566672089086</v>
      </c>
      <c r="R44" s="9">
        <v>-3.3364400552040507</v>
      </c>
      <c r="S44" s="9">
        <v>-3.7873836154292757</v>
      </c>
      <c r="T44" s="9">
        <v>-4.2116313247953103</v>
      </c>
      <c r="U44" s="9">
        <v>-4.640998265047382</v>
      </c>
      <c r="V44" s="9">
        <v>-5.1260053619302974</v>
      </c>
      <c r="W44" s="9">
        <v>-5.3595214695156379</v>
      </c>
      <c r="X44" s="9">
        <v>-5.5840936389889917</v>
      </c>
      <c r="Y44" s="9">
        <v>-5.8039622750315818</v>
      </c>
      <c r="Z44" s="9">
        <v>-6.0328211312952735</v>
      </c>
      <c r="AA44" s="9">
        <v>-6.2760927100982329</v>
      </c>
      <c r="AB44" s="9">
        <v>-6.4683171083622559</v>
      </c>
      <c r="AC44" s="9">
        <v>-6.6880461325723104</v>
      </c>
      <c r="AD44" s="9">
        <v>-6.950924985247676</v>
      </c>
      <c r="AE44" s="9">
        <v>-7.2721542921971656</v>
      </c>
      <c r="AF44" s="9">
        <v>-7.6717637201508211</v>
      </c>
    </row>
    <row r="45" spans="1:32" x14ac:dyDescent="0.35">
      <c r="A45" s="4" t="s">
        <v>240</v>
      </c>
      <c r="B45" s="9"/>
      <c r="C45" s="9"/>
      <c r="D45" s="9">
        <v>3.6119990610001504E-4</v>
      </c>
      <c r="E45" s="9">
        <v>0</v>
      </c>
      <c r="F45" s="9">
        <v>0</v>
      </c>
      <c r="G45" s="9">
        <v>-3.831520385731405E-4</v>
      </c>
      <c r="H45" s="9">
        <v>-7.8511115210953039E-4</v>
      </c>
      <c r="I45" s="9">
        <v>-1.6051042314522894E-3</v>
      </c>
      <c r="J45" s="9">
        <v>-1.6355570093801966E-3</v>
      </c>
      <c r="K45" s="9">
        <v>-1.6670973334739299E-3</v>
      </c>
      <c r="L45" s="9">
        <v>-2.1122536055969737E-3</v>
      </c>
      <c r="M45" s="9">
        <v>-0.78703962263340099</v>
      </c>
      <c r="N45" s="9">
        <v>-1.4023859282480233</v>
      </c>
      <c r="O45" s="9">
        <v>-2.2220260817758666</v>
      </c>
      <c r="P45" s="9">
        <v>-3.0002606577563666</v>
      </c>
      <c r="Q45" s="9">
        <v>-3.8074169746767557</v>
      </c>
      <c r="R45" s="9">
        <v>-4.294630427267375</v>
      </c>
      <c r="S45" s="9">
        <v>-4.8858660917840755</v>
      </c>
      <c r="T45" s="9">
        <v>-5.4525520769886695</v>
      </c>
      <c r="U45" s="9">
        <v>-6.0463980707331579</v>
      </c>
      <c r="V45" s="9">
        <v>-6.7223290472960286</v>
      </c>
      <c r="W45" s="9">
        <v>-6.9962481841838624</v>
      </c>
      <c r="X45" s="9">
        <v>-7.2624859986387209</v>
      </c>
      <c r="Y45" s="9">
        <v>-7.5262367165443997</v>
      </c>
      <c r="Z45" s="9">
        <v>-7.8021729289271065</v>
      </c>
      <c r="AA45" s="9">
        <v>-8.0993363205705595</v>
      </c>
      <c r="AB45" s="9">
        <v>-8.293017134134244</v>
      </c>
      <c r="AC45" s="9">
        <v>-8.5171522964950235</v>
      </c>
      <c r="AD45" s="9">
        <v>-8.7900145332012887</v>
      </c>
      <c r="AE45" s="9">
        <v>-9.1308932671258596</v>
      </c>
      <c r="AF45" s="9">
        <v>-9.5581035189210617</v>
      </c>
    </row>
    <row r="46" spans="1:32" x14ac:dyDescent="0.35">
      <c r="A46" s="4" t="s">
        <v>241</v>
      </c>
      <c r="B46" s="9"/>
      <c r="C46" s="9"/>
      <c r="D46" s="9">
        <v>0</v>
      </c>
      <c r="E46" s="9">
        <v>0</v>
      </c>
      <c r="F46" s="9">
        <v>0</v>
      </c>
      <c r="G46" s="9">
        <v>-7.2036767567277508E-4</v>
      </c>
      <c r="H46" s="9">
        <v>-7.3694139841828021E-4</v>
      </c>
      <c r="I46" s="9">
        <v>-7.5282497571963999E-4</v>
      </c>
      <c r="J46" s="9">
        <v>-7.6713001319284849E-4</v>
      </c>
      <c r="K46" s="9">
        <v>-7.8179359085432014E-4</v>
      </c>
      <c r="L46" s="9">
        <v>-7.9214822677434811E-4</v>
      </c>
      <c r="M46" s="9">
        <v>-1.0366819742799909</v>
      </c>
      <c r="N46" s="9">
        <v>-1.9769800347010176</v>
      </c>
      <c r="O46" s="9">
        <v>-3.0194531984754209</v>
      </c>
      <c r="P46" s="9">
        <v>-4.0267725505964247</v>
      </c>
      <c r="Q46" s="9">
        <v>-5.0395214879478587</v>
      </c>
      <c r="R46" s="9">
        <v>-5.8733012898094774</v>
      </c>
      <c r="S46" s="9">
        <v>-6.7536575721629193</v>
      </c>
      <c r="T46" s="9">
        <v>-7.6114922813036046</v>
      </c>
      <c r="U46" s="9">
        <v>-8.4737138599647519</v>
      </c>
      <c r="V46" s="9">
        <v>-9.3693660376660777</v>
      </c>
      <c r="W46" s="9">
        <v>-10.053826175330302</v>
      </c>
      <c r="X46" s="9">
        <v>-10.728248371023382</v>
      </c>
      <c r="Y46" s="9">
        <v>-11.397026523101557</v>
      </c>
      <c r="Z46" s="9">
        <v>-12.066786734196358</v>
      </c>
      <c r="AA46" s="9">
        <v>-12.743933997016461</v>
      </c>
      <c r="AB46" s="9">
        <v>-13.367854183927101</v>
      </c>
      <c r="AC46" s="9">
        <v>-14.004843844193216</v>
      </c>
      <c r="AD46" s="9">
        <v>-14.664807488596322</v>
      </c>
      <c r="AE46" s="9">
        <v>-15.353146698509578</v>
      </c>
      <c r="AF46" s="9">
        <v>-16.080100521853311</v>
      </c>
    </row>
    <row r="47" spans="1:32" x14ac:dyDescent="0.35">
      <c r="A47" s="4" t="s">
        <v>242</v>
      </c>
      <c r="B47" s="9"/>
      <c r="C47" s="9"/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-1.3499050578284106</v>
      </c>
      <c r="N47" s="9">
        <v>-2.6709174636911137</v>
      </c>
      <c r="O47" s="9">
        <v>-3.9575535123741767</v>
      </c>
      <c r="P47" s="9">
        <v>-5.2152842497670049</v>
      </c>
      <c r="Q47" s="9">
        <v>-6.4461861976677524</v>
      </c>
      <c r="R47" s="9">
        <v>-7.6497804265997349</v>
      </c>
      <c r="S47" s="9">
        <v>-8.82116436153105</v>
      </c>
      <c r="T47" s="9">
        <v>-9.971556947936838</v>
      </c>
      <c r="U47" s="9">
        <v>-11.092799188640981</v>
      </c>
      <c r="V47" s="9">
        <v>-12.189205579138875</v>
      </c>
      <c r="W47" s="9">
        <v>-13.260821309655936</v>
      </c>
      <c r="X47" s="9">
        <v>-14.308462238398544</v>
      </c>
      <c r="Y47" s="9">
        <v>-15.3372803132721</v>
      </c>
      <c r="Z47" s="9">
        <v>-16.339494674499694</v>
      </c>
      <c r="AA47" s="9">
        <v>-17.325570016635684</v>
      </c>
      <c r="AB47" s="9">
        <v>-18.287976745351578</v>
      </c>
      <c r="AC47" s="9">
        <v>-19.228005338260949</v>
      </c>
      <c r="AD47" s="9">
        <v>-20.153490328006736</v>
      </c>
      <c r="AE47" s="9">
        <v>-21.056031002745044</v>
      </c>
      <c r="AF47" s="9">
        <v>-21.938719276975636</v>
      </c>
    </row>
    <row r="48" spans="1:32" x14ac:dyDescent="0.35">
      <c r="A48" s="4" t="s">
        <v>243</v>
      </c>
      <c r="B48" s="9"/>
      <c r="C48" s="9"/>
      <c r="D48" s="9">
        <v>0</v>
      </c>
      <c r="E48" s="9">
        <v>0</v>
      </c>
      <c r="F48" s="9">
        <v>0</v>
      </c>
      <c r="G48" s="9">
        <v>-9.667253146840093E-4</v>
      </c>
      <c r="H48" s="9">
        <v>-9.8262715195117259E-4</v>
      </c>
      <c r="I48" s="9">
        <v>-9.9810360315168113E-4</v>
      </c>
      <c r="J48" s="9">
        <v>-1.0116337885661805E-3</v>
      </c>
      <c r="K48" s="9">
        <v>-1.0266308030282213E-3</v>
      </c>
      <c r="L48" s="9">
        <v>-1.0360976418393524E-3</v>
      </c>
      <c r="M48" s="9">
        <v>-0.94155639901860388</v>
      </c>
      <c r="N48" s="9">
        <v>-1.7697523616091828</v>
      </c>
      <c r="O48" s="9">
        <v>-2.743951247105024</v>
      </c>
      <c r="P48" s="9">
        <v>-3.6822940865036546</v>
      </c>
      <c r="Q48" s="9">
        <v>-4.6368849588513408</v>
      </c>
      <c r="R48" s="9">
        <v>-5.370846826065752</v>
      </c>
      <c r="S48" s="9">
        <v>-6.1754354401628282</v>
      </c>
      <c r="T48" s="9">
        <v>-6.9584953864753496</v>
      </c>
      <c r="U48" s="9">
        <v>-7.7563256707641806</v>
      </c>
      <c r="V48" s="9">
        <v>-8.6041727887158412</v>
      </c>
      <c r="W48" s="9">
        <v>-9.1912159822313537</v>
      </c>
      <c r="X48" s="9">
        <v>-9.7730031561058457</v>
      </c>
      <c r="Y48" s="9">
        <v>-10.353385686768418</v>
      </c>
      <c r="Z48" s="9">
        <v>-10.942409693069552</v>
      </c>
      <c r="AA48" s="9">
        <v>-11.545011075118753</v>
      </c>
      <c r="AB48" s="9">
        <v>-12.08636286501234</v>
      </c>
      <c r="AC48" s="9">
        <v>-12.649358607185201</v>
      </c>
      <c r="AD48" s="9">
        <v>-13.243978772622127</v>
      </c>
      <c r="AE48" s="9">
        <v>-13.878800528769219</v>
      </c>
      <c r="AF48" s="9">
        <v>-14.565554969868794</v>
      </c>
    </row>
    <row r="49" spans="1:32" x14ac:dyDescent="0.35">
      <c r="A49" s="4" t="s">
        <v>244</v>
      </c>
      <c r="B49" s="9"/>
      <c r="C49" s="9"/>
      <c r="D49" s="9">
        <v>7.75831303239615E-4</v>
      </c>
      <c r="E49" s="9">
        <v>0</v>
      </c>
      <c r="F49" s="9">
        <v>0</v>
      </c>
      <c r="G49" s="9">
        <v>0</v>
      </c>
      <c r="H49" s="9">
        <v>-8.4001848040461116E-4</v>
      </c>
      <c r="I49" s="9">
        <v>-2.5779397105772936E-3</v>
      </c>
      <c r="J49" s="9">
        <v>-2.6267632148018181E-3</v>
      </c>
      <c r="K49" s="9">
        <v>-2.6779258571531937E-3</v>
      </c>
      <c r="L49" s="9">
        <v>-3.6207286716367303E-3</v>
      </c>
      <c r="M49" s="9">
        <v>-0.50077467906152773</v>
      </c>
      <c r="N49" s="9">
        <v>-0.74263213520769811</v>
      </c>
      <c r="O49" s="9">
        <v>-1.3047892883916388</v>
      </c>
      <c r="P49" s="9">
        <v>-1.8121351975023889</v>
      </c>
      <c r="Q49" s="9">
        <v>-2.3708906215899921</v>
      </c>
      <c r="R49" s="9">
        <v>-2.4384541887743736</v>
      </c>
      <c r="S49" s="9">
        <v>-2.6684470222509749</v>
      </c>
      <c r="T49" s="9">
        <v>-2.8620737707554076</v>
      </c>
      <c r="U49" s="9">
        <v>-3.0990732568402559</v>
      </c>
      <c r="V49" s="9">
        <v>-3.4652226342972927</v>
      </c>
      <c r="W49" s="9">
        <v>-3.1783893027518646</v>
      </c>
      <c r="X49" s="9">
        <v>-2.8639531065682324</v>
      </c>
      <c r="Y49" s="9">
        <v>-2.5242204056917945</v>
      </c>
      <c r="Z49" s="9">
        <v>-2.1791894622216876</v>
      </c>
      <c r="AA49" s="9">
        <v>-1.8363939899833037</v>
      </c>
      <c r="AB49" s="9">
        <v>-1.2759010782867723</v>
      </c>
      <c r="AC49" s="9">
        <v>-0.71154569386987432</v>
      </c>
      <c r="AD49" s="9">
        <v>-0.16192532385065103</v>
      </c>
      <c r="AE49" s="9">
        <v>0.34518757998249117</v>
      </c>
      <c r="AF49" s="9">
        <v>0.79419269055234154</v>
      </c>
    </row>
    <row r="50" spans="1:32" x14ac:dyDescent="0.35">
      <c r="A50" s="4" t="s">
        <v>245</v>
      </c>
      <c r="B50" s="9"/>
      <c r="C50" s="9"/>
      <c r="D50" s="9">
        <v>-8.1672655994763955E-3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3.3329233796580864</v>
      </c>
      <c r="N50" s="9">
        <v>5.554907223713383</v>
      </c>
      <c r="O50" s="9">
        <v>9.8154084226815623</v>
      </c>
      <c r="P50" s="9">
        <v>13.631358731556929</v>
      </c>
      <c r="Q50" s="9">
        <v>17.745829675153637</v>
      </c>
      <c r="R50" s="9">
        <v>19.168312486284844</v>
      </c>
      <c r="S50" s="9">
        <v>21.485789531438602</v>
      </c>
      <c r="T50" s="9">
        <v>23.743139407244779</v>
      </c>
      <c r="U50" s="9">
        <v>26.334285086755997</v>
      </c>
      <c r="V50" s="9">
        <v>29.316606140640484</v>
      </c>
      <c r="W50" s="9">
        <v>29.163452000440863</v>
      </c>
      <c r="X50" s="9">
        <v>28.997349823321549</v>
      </c>
      <c r="Y50" s="9">
        <v>28.822748395662735</v>
      </c>
      <c r="Z50" s="9">
        <v>28.655424894608387</v>
      </c>
      <c r="AA50" s="9">
        <v>28.541226215644812</v>
      </c>
      <c r="AB50" s="9">
        <v>27.440250167522901</v>
      </c>
      <c r="AC50" s="9">
        <v>26.342940450824265</v>
      </c>
      <c r="AD50" s="9">
        <v>25.273239436619711</v>
      </c>
      <c r="AE50" s="9">
        <v>24.275033982782048</v>
      </c>
      <c r="AF50" s="9">
        <v>23.282051282051299</v>
      </c>
    </row>
    <row r="51" spans="1:32" x14ac:dyDescent="0.35">
      <c r="A51" s="4" t="s">
        <v>246</v>
      </c>
      <c r="B51" s="9"/>
      <c r="C51" s="9"/>
      <c r="D51" s="9">
        <v>-2.2370363742062311E-3</v>
      </c>
      <c r="E51" s="9">
        <v>0</v>
      </c>
      <c r="F51" s="9">
        <v>0</v>
      </c>
      <c r="G51" s="9">
        <v>0</v>
      </c>
      <c r="H51" s="9">
        <v>2.4910943377367645E-3</v>
      </c>
      <c r="I51" s="9">
        <v>3.1075201988878505E-3</v>
      </c>
      <c r="J51" s="9">
        <v>6.2936622820812501E-3</v>
      </c>
      <c r="K51" s="9">
        <v>6.336734047271338E-3</v>
      </c>
      <c r="L51" s="9">
        <v>3.251609546718051E-3</v>
      </c>
      <c r="M51" s="9">
        <v>-7.4398788775043139</v>
      </c>
      <c r="N51" s="9">
        <v>-11.726395957151496</v>
      </c>
      <c r="O51" s="9">
        <v>-19.090579710144926</v>
      </c>
      <c r="P51" s="9">
        <v>-25.008293096457916</v>
      </c>
      <c r="Q51" s="9">
        <v>-30.784867306606433</v>
      </c>
      <c r="R51" s="9">
        <v>-32.796212150139368</v>
      </c>
      <c r="S51" s="9">
        <v>-35.954186658412013</v>
      </c>
      <c r="T51" s="9">
        <v>-38.838232982235496</v>
      </c>
      <c r="U51" s="9">
        <v>-41.86924054655227</v>
      </c>
      <c r="V51" s="9">
        <v>-45.392674476159044</v>
      </c>
      <c r="W51" s="9">
        <v>-45.669059915186622</v>
      </c>
      <c r="X51" s="9">
        <v>-45.957719410634205</v>
      </c>
      <c r="Y51" s="9">
        <v>-46.21899576527526</v>
      </c>
      <c r="Z51" s="9">
        <v>-46.522139816562081</v>
      </c>
      <c r="AA51" s="9">
        <v>-46.861365862345288</v>
      </c>
      <c r="AB51" s="9">
        <v>-46.255147757614161</v>
      </c>
      <c r="AC51" s="9">
        <v>-45.597903544664618</v>
      </c>
      <c r="AD51" s="9">
        <v>-44.882808852367162</v>
      </c>
      <c r="AE51" s="9">
        <v>-44.129497084893586</v>
      </c>
      <c r="AF51" s="9">
        <v>-43.241943241943247</v>
      </c>
    </row>
    <row r="52" spans="1:32" x14ac:dyDescent="0.35">
      <c r="A52" s="4" t="s">
        <v>247</v>
      </c>
      <c r="B52" s="9"/>
      <c r="C52" s="9"/>
      <c r="D52" s="9">
        <v>0</v>
      </c>
      <c r="E52" s="9">
        <v>0</v>
      </c>
      <c r="F52" s="9">
        <v>0</v>
      </c>
      <c r="G52" s="9">
        <v>2.5481277630295767E-4</v>
      </c>
      <c r="H52" s="9">
        <v>5.1013641047497249E-4</v>
      </c>
      <c r="I52" s="9">
        <v>7.6597439603647455E-4</v>
      </c>
      <c r="J52" s="9">
        <v>7.6674180735292121E-4</v>
      </c>
      <c r="K52" s="9">
        <v>7.6924654863624918E-4</v>
      </c>
      <c r="L52" s="9">
        <v>1.0307737503132723E-3</v>
      </c>
      <c r="M52" s="9">
        <v>0.81563671100005586</v>
      </c>
      <c r="N52" s="9">
        <v>1.3583972192308074</v>
      </c>
      <c r="O52" s="9">
        <v>2.1374532610947039</v>
      </c>
      <c r="P52" s="9">
        <v>2.8035980342013422</v>
      </c>
      <c r="Q52" s="9">
        <v>3.4461932805752613</v>
      </c>
      <c r="R52" s="9">
        <v>3.7549390102180644</v>
      </c>
      <c r="S52" s="9">
        <v>4.1691458705213735</v>
      </c>
      <c r="T52" s="9">
        <v>4.5215012790292466</v>
      </c>
      <c r="U52" s="9">
        <v>4.8879056665339613</v>
      </c>
      <c r="V52" s="9">
        <v>5.2160582833725408</v>
      </c>
      <c r="W52" s="9">
        <v>5.2682989368164188</v>
      </c>
      <c r="X52" s="9">
        <v>5.3115599484314435</v>
      </c>
      <c r="Y52" s="9">
        <v>5.3585595263451991</v>
      </c>
      <c r="Z52" s="9">
        <v>5.3945399569107249</v>
      </c>
      <c r="AA52" s="9">
        <v>5.4336422451477349</v>
      </c>
      <c r="AB52" s="9">
        <v>5.3841238818311696</v>
      </c>
      <c r="AC52" s="9">
        <v>5.3400696886006562</v>
      </c>
      <c r="AD52" s="9">
        <v>5.3056902061888129</v>
      </c>
      <c r="AE52" s="9">
        <v>5.2867559175620222</v>
      </c>
      <c r="AF52" s="9">
        <v>5.2848274921414324</v>
      </c>
    </row>
    <row r="53" spans="1:32" x14ac:dyDescent="0.35">
      <c r="A53" s="4" t="s">
        <v>248</v>
      </c>
      <c r="B53" s="9"/>
      <c r="C53" s="9"/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2.9188558085227374E-2</v>
      </c>
      <c r="K53" s="9">
        <v>0</v>
      </c>
      <c r="L53" s="9">
        <v>0</v>
      </c>
      <c r="M53" s="9">
        <v>-4.8671328671328595</v>
      </c>
      <c r="N53" s="9">
        <v>-7.7153762268266064</v>
      </c>
      <c r="O53" s="9">
        <v>-12.765392781316356</v>
      </c>
      <c r="P53" s="9">
        <v>-17.048748353096173</v>
      </c>
      <c r="Q53" s="9">
        <v>-21.314480230426817</v>
      </c>
      <c r="R53" s="9">
        <v>-22.846734322144158</v>
      </c>
      <c r="S53" s="9">
        <v>-25.317111053585297</v>
      </c>
      <c r="T53" s="9">
        <v>-27.556013391707442</v>
      </c>
      <c r="U53" s="9">
        <v>-29.984623270117886</v>
      </c>
      <c r="V53" s="9">
        <v>-32.891043633579997</v>
      </c>
      <c r="W53" s="9">
        <v>-33.113255459624163</v>
      </c>
      <c r="X53" s="9">
        <v>-33.350189633375479</v>
      </c>
      <c r="Y53" s="9">
        <v>-33.559919436052361</v>
      </c>
      <c r="Z53" s="9">
        <v>-33.793276467636723</v>
      </c>
      <c r="AA53" s="9">
        <v>-34.1</v>
      </c>
      <c r="AB53" s="9">
        <v>-33.565910789932715</v>
      </c>
      <c r="AC53" s="9">
        <v>-33.018633540372676</v>
      </c>
      <c r="AD53" s="9">
        <v>-32.391573729863701</v>
      </c>
      <c r="AE53" s="9">
        <v>-31.767614338689736</v>
      </c>
      <c r="AF53" s="9">
        <v>-31.0140636565507</v>
      </c>
    </row>
    <row r="54" spans="1:32" x14ac:dyDescent="0.35">
      <c r="A54" s="4" t="s">
        <v>249</v>
      </c>
      <c r="B54" s="9"/>
      <c r="C54" s="9"/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3.1813192931034388E-4</v>
      </c>
      <c r="J54" s="9">
        <v>3.1870986247595158E-4</v>
      </c>
      <c r="K54" s="9">
        <v>0</v>
      </c>
      <c r="L54" s="9">
        <v>3.2186009385365324E-4</v>
      </c>
      <c r="M54" s="9">
        <v>1.8996535925801745</v>
      </c>
      <c r="N54" s="9">
        <v>3.1186472465680373</v>
      </c>
      <c r="O54" s="9">
        <v>5.0957298238130972</v>
      </c>
      <c r="P54" s="9">
        <v>6.8645757731631845</v>
      </c>
      <c r="Q54" s="9">
        <v>8.6830659279178466</v>
      </c>
      <c r="R54" s="9">
        <v>9.4389499277892472</v>
      </c>
      <c r="S54" s="9">
        <v>10.50414236356205</v>
      </c>
      <c r="T54" s="9">
        <v>11.568310672575318</v>
      </c>
      <c r="U54" s="9">
        <v>12.723217713083679</v>
      </c>
      <c r="V54" s="9">
        <v>13.987254476757599</v>
      </c>
      <c r="W54" s="9">
        <v>14.173342987109063</v>
      </c>
      <c r="X54" s="9">
        <v>14.349230251035257</v>
      </c>
      <c r="Y54" s="9">
        <v>14.523505467315822</v>
      </c>
      <c r="Z54" s="9">
        <v>14.693234521063246</v>
      </c>
      <c r="AA54" s="9">
        <v>14.879930694993195</v>
      </c>
      <c r="AB54" s="9">
        <v>14.716913662019323</v>
      </c>
      <c r="AC54" s="9">
        <v>14.550497634198088</v>
      </c>
      <c r="AD54" s="9">
        <v>14.38210619838603</v>
      </c>
      <c r="AE54" s="9">
        <v>14.229166152859648</v>
      </c>
      <c r="AF54" s="9">
        <v>14.070436774020507</v>
      </c>
    </row>
    <row r="55" spans="1:32" x14ac:dyDescent="0.35">
      <c r="A55" s="4" t="s">
        <v>250</v>
      </c>
      <c r="B55" s="9"/>
      <c r="C55" s="9"/>
      <c r="D55" s="9">
        <v>0</v>
      </c>
      <c r="E55" s="9">
        <v>0</v>
      </c>
      <c r="F55" s="9">
        <v>0</v>
      </c>
      <c r="G55" s="9">
        <v>1.3479087196183659E-3</v>
      </c>
      <c r="H55" s="9">
        <v>1.3527223537337428E-3</v>
      </c>
      <c r="I55" s="9">
        <v>2.7054447074674856E-3</v>
      </c>
      <c r="J55" s="9">
        <v>2.6999662504275674E-3</v>
      </c>
      <c r="K55" s="9">
        <v>2.6969443620435025E-3</v>
      </c>
      <c r="L55" s="9">
        <v>4.0638292108069272E-3</v>
      </c>
      <c r="M55" s="9">
        <v>-3.4134214803786347</v>
      </c>
      <c r="N55" s="9">
        <v>-5.3972478700489752</v>
      </c>
      <c r="O55" s="9">
        <v>-8.9552650830239262</v>
      </c>
      <c r="P55" s="9">
        <v>-12.134825229122464</v>
      </c>
      <c r="Q55" s="9">
        <v>-15.439671377845848</v>
      </c>
      <c r="R55" s="9">
        <v>-16.655657526738157</v>
      </c>
      <c r="S55" s="9">
        <v>-18.622438018304479</v>
      </c>
      <c r="T55" s="9">
        <v>-20.462628348534398</v>
      </c>
      <c r="U55" s="9">
        <v>-22.467295624578174</v>
      </c>
      <c r="V55" s="9">
        <v>-24.902980998648914</v>
      </c>
      <c r="W55" s="9">
        <v>-25.104987631594078</v>
      </c>
      <c r="X55" s="9">
        <v>-25.31740319562401</v>
      </c>
      <c r="Y55" s="9">
        <v>-25.506866291050049</v>
      </c>
      <c r="Z55" s="9">
        <v>-25.732175318117548</v>
      </c>
      <c r="AA55" s="9">
        <v>-25.986048728354596</v>
      </c>
      <c r="AB55" s="9">
        <v>-25.56095304186908</v>
      </c>
      <c r="AC55" s="9">
        <v>-25.108557202408527</v>
      </c>
      <c r="AD55" s="9">
        <v>-24.615250847752367</v>
      </c>
      <c r="AE55" s="9">
        <v>-24.098063393051426</v>
      </c>
      <c r="AF55" s="9">
        <v>-23.497378853665975</v>
      </c>
    </row>
    <row r="56" spans="1:32" x14ac:dyDescent="0.35">
      <c r="A56" s="4" t="s">
        <v>251</v>
      </c>
      <c r="B56" s="9"/>
      <c r="C56" s="9"/>
      <c r="D56" s="9">
        <v>0</v>
      </c>
      <c r="E56" s="9">
        <v>0</v>
      </c>
      <c r="F56" s="9">
        <v>0</v>
      </c>
      <c r="G56" s="9">
        <v>0</v>
      </c>
      <c r="H56" s="9">
        <v>-3.0626933325094774E-3</v>
      </c>
      <c r="I56" s="9">
        <v>0</v>
      </c>
      <c r="J56" s="9">
        <v>-3.1174013342543496E-3</v>
      </c>
      <c r="K56" s="9">
        <v>-3.1361726149473444E-3</v>
      </c>
      <c r="L56" s="9">
        <v>0</v>
      </c>
      <c r="M56" s="9">
        <v>1.8514285714285779</v>
      </c>
      <c r="N56" s="9">
        <v>3.0928510582530575</v>
      </c>
      <c r="O56" s="9">
        <v>5.1685023836922568</v>
      </c>
      <c r="P56" s="9">
        <v>7.0527636531730833</v>
      </c>
      <c r="Q56" s="9">
        <v>9.0116375451742421</v>
      </c>
      <c r="R56" s="9">
        <v>9.8300000000000054</v>
      </c>
      <c r="S56" s="9">
        <v>11.002748173470074</v>
      </c>
      <c r="T56" s="9">
        <v>12.135709713284585</v>
      </c>
      <c r="U56" s="9">
        <v>13.377801855488597</v>
      </c>
      <c r="V56" s="9">
        <v>14.764369381639888</v>
      </c>
      <c r="W56" s="9">
        <v>14.922155688622761</v>
      </c>
      <c r="X56" s="9">
        <v>15.070989033655337</v>
      </c>
      <c r="Y56" s="9">
        <v>15.21806692220034</v>
      </c>
      <c r="Z56" s="9">
        <v>15.361403995560483</v>
      </c>
      <c r="AA56" s="9">
        <v>15.52931340787962</v>
      </c>
      <c r="AB56" s="9">
        <v>15.301445117043984</v>
      </c>
      <c r="AC56" s="9">
        <v>15.073451887256626</v>
      </c>
      <c r="AD56" s="9">
        <v>14.84554280670786</v>
      </c>
      <c r="AE56" s="9">
        <v>14.640374521208694</v>
      </c>
      <c r="AF56" s="9">
        <v>14.428764877770652</v>
      </c>
    </row>
    <row r="57" spans="1:32" x14ac:dyDescent="0.35">
      <c r="A57" s="4" t="s">
        <v>252</v>
      </c>
      <c r="B57" s="9"/>
      <c r="C57" s="9"/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3.9304777102517447E-4</v>
      </c>
      <c r="J57" s="9">
        <v>0</v>
      </c>
      <c r="K57" s="9">
        <v>0</v>
      </c>
      <c r="L57" s="9">
        <v>0</v>
      </c>
      <c r="M57" s="9">
        <v>0</v>
      </c>
      <c r="N57" s="9">
        <v>3.0019482643099638E-4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2.2305695089225953E-4</v>
      </c>
      <c r="AB57" s="9">
        <v>0</v>
      </c>
      <c r="AC57" s="9">
        <v>0</v>
      </c>
      <c r="AD57" s="9">
        <v>0</v>
      </c>
      <c r="AE57" s="9">
        <v>2.3009717004254419E-4</v>
      </c>
      <c r="AF57" s="9">
        <v>0</v>
      </c>
    </row>
    <row r="58" spans="1:32" x14ac:dyDescent="0.35">
      <c r="A58" s="4" t="s">
        <v>253</v>
      </c>
      <c r="B58" s="9"/>
      <c r="C58" s="9"/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1.0168595310400775E-3</v>
      </c>
      <c r="J58" s="9">
        <v>0</v>
      </c>
      <c r="K58" s="9">
        <v>0</v>
      </c>
      <c r="L58" s="9">
        <v>0</v>
      </c>
      <c r="M58" s="9">
        <v>0</v>
      </c>
      <c r="N58" s="9">
        <v>5.6485367465426402E-4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3.4218918955832592E-4</v>
      </c>
      <c r="AB58" s="9">
        <v>0</v>
      </c>
      <c r="AC58" s="9">
        <v>0</v>
      </c>
      <c r="AD58" s="9">
        <v>0</v>
      </c>
      <c r="AE58" s="9">
        <v>3.5904193250646077E-4</v>
      </c>
      <c r="AF58" s="9">
        <v>0</v>
      </c>
    </row>
    <row r="59" spans="1:32" x14ac:dyDescent="0.35">
      <c r="A59" s="4" t="s">
        <v>254</v>
      </c>
      <c r="B59" s="9"/>
      <c r="C59" s="9"/>
      <c r="D59" s="9">
        <v>0</v>
      </c>
      <c r="E59" s="9">
        <v>0</v>
      </c>
      <c r="F59" s="9">
        <v>0</v>
      </c>
      <c r="G59" s="9">
        <v>1.9251168065261394E-4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-2.9507142202653351E-4</v>
      </c>
      <c r="O59" s="9">
        <v>0</v>
      </c>
      <c r="P59" s="9">
        <v>-3.3001557673445275E-4</v>
      </c>
      <c r="Q59" s="9">
        <v>0</v>
      </c>
      <c r="R59" s="9">
        <v>0</v>
      </c>
      <c r="S59" s="9">
        <v>0</v>
      </c>
      <c r="T59" s="9">
        <v>0</v>
      </c>
      <c r="U59" s="9">
        <v>0</v>
      </c>
      <c r="V59" s="9">
        <v>0</v>
      </c>
      <c r="W59" s="9">
        <v>0</v>
      </c>
      <c r="X59" s="9">
        <v>0</v>
      </c>
      <c r="Y59" s="9">
        <v>0</v>
      </c>
      <c r="Z59" s="9">
        <v>0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</row>
    <row r="60" spans="1:32" x14ac:dyDescent="0.35">
      <c r="A60" s="4" t="s">
        <v>255</v>
      </c>
      <c r="B60" s="9"/>
      <c r="C60" s="9"/>
      <c r="D60" s="9">
        <v>0</v>
      </c>
      <c r="E60" s="9">
        <v>0</v>
      </c>
      <c r="F60" s="9">
        <v>0</v>
      </c>
      <c r="G60" s="9">
        <v>1.4803213482074E-4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-2.0202795663534491E-4</v>
      </c>
      <c r="O60" s="9">
        <v>0</v>
      </c>
      <c r="P60" s="9">
        <v>-2.1781936674729083E-4</v>
      </c>
      <c r="Q60" s="9">
        <v>0</v>
      </c>
      <c r="R60" s="9">
        <v>0</v>
      </c>
      <c r="S60" s="9">
        <v>0</v>
      </c>
      <c r="T60" s="9">
        <v>0</v>
      </c>
      <c r="U60" s="9">
        <v>0</v>
      </c>
      <c r="V60" s="9">
        <v>0</v>
      </c>
      <c r="W60" s="9">
        <v>0</v>
      </c>
      <c r="X60" s="9">
        <v>0</v>
      </c>
      <c r="Y60" s="9">
        <v>0</v>
      </c>
      <c r="Z60" s="9">
        <v>0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</row>
    <row r="61" spans="1:32" x14ac:dyDescent="0.35">
      <c r="A61" s="4" t="s">
        <v>256</v>
      </c>
      <c r="B61" s="9"/>
      <c r="C61" s="9"/>
      <c r="D61" s="9">
        <v>0</v>
      </c>
      <c r="E61" s="9">
        <v>0</v>
      </c>
      <c r="F61" s="9">
        <v>0</v>
      </c>
      <c r="G61" s="9">
        <v>0</v>
      </c>
      <c r="H61" s="9">
        <v>-2.878965414879479E-4</v>
      </c>
      <c r="I61" s="9">
        <v>2.8849205205354317E-4</v>
      </c>
      <c r="J61" s="9">
        <v>0</v>
      </c>
      <c r="K61" s="9">
        <v>-2.9047306444237783E-4</v>
      </c>
      <c r="L61" s="9">
        <v>2.9204754535007638E-4</v>
      </c>
      <c r="M61" s="9">
        <v>1.8952435269983434</v>
      </c>
      <c r="N61" s="9">
        <v>3.1162549033310656</v>
      </c>
      <c r="O61" s="9">
        <v>5.1026223106601911</v>
      </c>
      <c r="P61" s="9">
        <v>6.8827199796256053</v>
      </c>
      <c r="Q61" s="9">
        <v>8.7153245704836468</v>
      </c>
      <c r="R61" s="9">
        <v>9.4776033343766866</v>
      </c>
      <c r="S61" s="9">
        <v>10.553898223458901</v>
      </c>
      <c r="T61" s="9">
        <v>11.625475640098699</v>
      </c>
      <c r="U61" s="9">
        <v>12.789871811668661</v>
      </c>
      <c r="V61" s="9">
        <v>14.067248274629268</v>
      </c>
      <c r="W61" s="9">
        <v>14.250574363788438</v>
      </c>
      <c r="X61" s="9">
        <v>14.423828541379459</v>
      </c>
      <c r="Y61" s="9">
        <v>14.595458952060337</v>
      </c>
      <c r="Z61" s="9">
        <v>14.762618222680027</v>
      </c>
      <c r="AA61" s="9">
        <v>14.947539449681033</v>
      </c>
      <c r="AB61" s="9">
        <v>14.777733279935912</v>
      </c>
      <c r="AC61" s="9">
        <v>14.604881329171759</v>
      </c>
      <c r="AD61" s="9">
        <v>14.430266430882806</v>
      </c>
      <c r="AE61" s="9">
        <v>14.2718747007124</v>
      </c>
      <c r="AF61" s="9">
        <v>14.107622953547791</v>
      </c>
    </row>
    <row r="62" spans="1:32" x14ac:dyDescent="0.35">
      <c r="A62" s="4" t="s">
        <v>257</v>
      </c>
      <c r="B62" s="9"/>
      <c r="C62" s="9"/>
      <c r="D62" s="9">
        <v>0</v>
      </c>
      <c r="E62" s="9">
        <v>0</v>
      </c>
      <c r="F62" s="9">
        <v>0</v>
      </c>
      <c r="G62" s="9">
        <v>3.0582442620707273E-4</v>
      </c>
      <c r="H62" s="9">
        <v>3.310918415533976E-4</v>
      </c>
      <c r="I62" s="9">
        <v>-3.7282549531104697E-4</v>
      </c>
      <c r="J62" s="9">
        <v>0</v>
      </c>
      <c r="K62" s="9">
        <v>4.7231747292827232E-4</v>
      </c>
      <c r="L62" s="9">
        <v>-5.2688982208679794E-4</v>
      </c>
      <c r="M62" s="9">
        <v>-3.6580445858404356</v>
      </c>
      <c r="N62" s="9">
        <v>-6.1838329273880479</v>
      </c>
      <c r="O62" s="9">
        <v>-10.568953618121874</v>
      </c>
      <c r="P62" s="9">
        <v>-14.913502924621955</v>
      </c>
      <c r="Q62" s="9">
        <v>-20.262610209255673</v>
      </c>
      <c r="R62" s="9">
        <v>-25.136101086187136</v>
      </c>
      <c r="S62" s="9">
        <v>-36.818770490846937</v>
      </c>
      <c r="T62" s="9">
        <v>-50.527418379239606</v>
      </c>
      <c r="U62" s="9">
        <v>-75.738581841197274</v>
      </c>
      <c r="V62" s="9">
        <v>-132.79729998014699</v>
      </c>
      <c r="W62" s="9">
        <v>-330.57715923045367</v>
      </c>
      <c r="X62" s="9">
        <v>1788.3259911894527</v>
      </c>
      <c r="Y62" s="9">
        <v>360.3921915025166</v>
      </c>
      <c r="Z62" s="9">
        <v>238.53002793296105</v>
      </c>
      <c r="AA62" s="9">
        <v>258.75816172777496</v>
      </c>
      <c r="AB62" s="9">
        <v>295.30738450345535</v>
      </c>
      <c r="AC62" s="9">
        <v>341.69303120991913</v>
      </c>
      <c r="AD62" s="9">
        <v>210.98594571397931</v>
      </c>
      <c r="AE62" s="9">
        <v>150.27343598495145</v>
      </c>
      <c r="AF62" s="9">
        <v>114.00053790753962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2DC13-21BC-442A-92C6-6455939162F1}">
  <sheetPr codeName="Sheet13">
    <tabColor theme="8" tint="0.59999389629810485"/>
  </sheetPr>
  <dimension ref="A1:BH141"/>
  <sheetViews>
    <sheetView showGridLines="0" workbookViewId="0">
      <selection activeCell="B1" sqref="B1"/>
    </sheetView>
  </sheetViews>
  <sheetFormatPr defaultRowHeight="14.5" x14ac:dyDescent="0.35"/>
  <sheetData>
    <row r="1" spans="1:60" ht="20" thickBot="1" x14ac:dyDescent="0.5">
      <c r="A1" s="3" t="s">
        <v>114</v>
      </c>
    </row>
    <row r="2" spans="1:60" ht="15" thickTop="1" x14ac:dyDescent="0.35">
      <c r="B2" s="1">
        <v>2022</v>
      </c>
      <c r="C2" s="2">
        <v>2023</v>
      </c>
      <c r="D2" s="1">
        <v>2024</v>
      </c>
      <c r="E2" s="2">
        <v>2025</v>
      </c>
      <c r="F2" s="1">
        <v>2026</v>
      </c>
      <c r="G2" s="2">
        <v>2027</v>
      </c>
      <c r="H2" s="1">
        <v>2028</v>
      </c>
      <c r="I2" s="2">
        <v>2029</v>
      </c>
      <c r="J2" s="1">
        <v>2030</v>
      </c>
      <c r="K2" s="2">
        <v>2031</v>
      </c>
      <c r="L2" s="1">
        <v>2032</v>
      </c>
      <c r="M2" s="2">
        <v>2033</v>
      </c>
      <c r="N2" s="1">
        <v>2034</v>
      </c>
      <c r="O2" s="2">
        <v>2035</v>
      </c>
      <c r="P2" s="1">
        <v>2036</v>
      </c>
      <c r="Q2" s="2">
        <v>2037</v>
      </c>
      <c r="R2" s="1">
        <v>2038</v>
      </c>
      <c r="S2" s="2">
        <v>2039</v>
      </c>
      <c r="T2" s="1">
        <v>2040</v>
      </c>
      <c r="U2" s="2">
        <v>2041</v>
      </c>
      <c r="V2" s="1">
        <v>2042</v>
      </c>
      <c r="W2" s="2">
        <v>2043</v>
      </c>
      <c r="X2" s="1">
        <v>2044</v>
      </c>
      <c r="Y2" s="2">
        <v>2045</v>
      </c>
      <c r="Z2" s="1">
        <v>2046</v>
      </c>
      <c r="AA2" s="2">
        <v>2047</v>
      </c>
      <c r="AB2" s="1">
        <v>2048</v>
      </c>
      <c r="AC2" s="2">
        <v>2049</v>
      </c>
      <c r="AD2" s="1">
        <v>2050</v>
      </c>
    </row>
    <row r="3" spans="1:60" x14ac:dyDescent="0.35">
      <c r="A3" s="4" t="s">
        <v>115</v>
      </c>
      <c r="B3" s="15">
        <v>193552.29689999999</v>
      </c>
      <c r="C3" s="15">
        <v>197911.96561152404</v>
      </c>
      <c r="D3" s="15">
        <v>202354.39654762312</v>
      </c>
      <c r="E3" s="15">
        <v>206798.09909580892</v>
      </c>
      <c r="F3" s="15">
        <v>211215.78212812333</v>
      </c>
      <c r="G3" s="15">
        <v>215589.84976021465</v>
      </c>
      <c r="H3" s="15">
        <v>219992.3022872431</v>
      </c>
      <c r="I3" s="15">
        <v>224478.51731086595</v>
      </c>
      <c r="J3" s="15">
        <v>228946.26834520069</v>
      </c>
      <c r="K3" s="15">
        <v>233388.58147378312</v>
      </c>
      <c r="L3" s="15">
        <v>238003.7939947109</v>
      </c>
      <c r="M3" s="15">
        <v>242656.26835934012</v>
      </c>
      <c r="N3" s="15">
        <v>247421.06684484411</v>
      </c>
      <c r="O3" s="15">
        <v>252203.12225639453</v>
      </c>
      <c r="P3" s="15">
        <v>256965.47381396202</v>
      </c>
      <c r="Q3" s="15">
        <v>261735.03566997038</v>
      </c>
      <c r="R3" s="15">
        <v>266570.45958645525</v>
      </c>
      <c r="S3" s="15">
        <v>271436.59669802216</v>
      </c>
      <c r="T3" s="15">
        <v>276323.92119620874</v>
      </c>
      <c r="U3" s="15">
        <v>281264.75870154967</v>
      </c>
      <c r="V3" s="15">
        <v>286243.79183951212</v>
      </c>
      <c r="W3" s="15">
        <v>291265.96779171552</v>
      </c>
      <c r="X3" s="15">
        <v>296325.60717141896</v>
      </c>
      <c r="Y3" s="15">
        <v>301433.2531319898</v>
      </c>
      <c r="Z3" s="15">
        <v>306584.95843129267</v>
      </c>
      <c r="AA3" s="15">
        <v>311778.75289508549</v>
      </c>
      <c r="AB3" s="15">
        <v>317002.98003434617</v>
      </c>
      <c r="AC3" s="15">
        <v>322278.41682688578</v>
      </c>
      <c r="AD3" s="15">
        <v>327610.57768896996</v>
      </c>
    </row>
    <row r="4" spans="1:60" x14ac:dyDescent="0.35">
      <c r="A4" s="4" t="s">
        <v>117</v>
      </c>
      <c r="B4" s="15">
        <v>62075.722699999998</v>
      </c>
      <c r="C4" s="15">
        <v>63473.947315956153</v>
      </c>
      <c r="D4" s="15">
        <v>64898.715274383765</v>
      </c>
      <c r="E4" s="15">
        <v>66323.891061809234</v>
      </c>
      <c r="F4" s="15">
        <v>67740.721919838921</v>
      </c>
      <c r="G4" s="15">
        <v>69143.564530076867</v>
      </c>
      <c r="H4" s="15">
        <v>70555.510689563293</v>
      </c>
      <c r="I4" s="15">
        <v>71994.320996851282</v>
      </c>
      <c r="J4" s="15">
        <v>73427.209568787424</v>
      </c>
      <c r="K4" s="15">
        <v>74851.93974421348</v>
      </c>
      <c r="L4" s="15">
        <v>76332.121882267355</v>
      </c>
      <c r="M4" s="15">
        <v>77824.254567609736</v>
      </c>
      <c r="N4" s="15">
        <v>79352.411630299321</v>
      </c>
      <c r="O4" s="15">
        <v>80886.1033013251</v>
      </c>
      <c r="P4" s="15">
        <v>82413.475589964015</v>
      </c>
      <c r="Q4" s="15">
        <v>83943.160351736908</v>
      </c>
      <c r="R4" s="15">
        <v>85493.968267655073</v>
      </c>
      <c r="S4" s="15">
        <v>87054.626460793806</v>
      </c>
      <c r="T4" s="15">
        <v>88622.079832070987</v>
      </c>
      <c r="U4" s="15">
        <v>90206.695792716317</v>
      </c>
      <c r="V4" s="15">
        <v>91803.561783647718</v>
      </c>
      <c r="W4" s="15">
        <v>93414.264455497992</v>
      </c>
      <c r="X4" s="15">
        <v>95036.982326207333</v>
      </c>
      <c r="Y4" s="15">
        <v>96675.096775771235</v>
      </c>
      <c r="Z4" s="15">
        <v>98327.341852236903</v>
      </c>
      <c r="AA4" s="15">
        <v>99993.085685087281</v>
      </c>
      <c r="AB4" s="15">
        <v>101668.58982744375</v>
      </c>
      <c r="AC4" s="15">
        <v>103360.51783191614</v>
      </c>
      <c r="AD4" s="15">
        <v>105070.63827154874</v>
      </c>
    </row>
    <row r="5" spans="1:60" x14ac:dyDescent="0.35">
      <c r="A5" s="4" t="s">
        <v>119</v>
      </c>
      <c r="B5" s="15">
        <v>80409.804699999993</v>
      </c>
      <c r="C5" s="15">
        <v>81326.822235740197</v>
      </c>
      <c r="D5" s="15">
        <v>82173.645904952064</v>
      </c>
      <c r="E5" s="15">
        <v>83168.505801194129</v>
      </c>
      <c r="F5" s="15">
        <v>84250.860735690876</v>
      </c>
      <c r="G5" s="15">
        <v>85618.108978967895</v>
      </c>
      <c r="H5" s="15">
        <v>87223.568387676118</v>
      </c>
      <c r="I5" s="15">
        <v>88856.576757387025</v>
      </c>
      <c r="J5" s="15">
        <v>90644.797593314099</v>
      </c>
      <c r="K5" s="15">
        <v>92424.254679348203</v>
      </c>
      <c r="L5" s="15">
        <v>94050.487167707732</v>
      </c>
      <c r="M5" s="15">
        <v>95669.87667090747</v>
      </c>
      <c r="N5" s="15">
        <v>97196.500026920461</v>
      </c>
      <c r="O5" s="15">
        <v>98737.210347097178</v>
      </c>
      <c r="P5" s="15">
        <v>100407.1725331397</v>
      </c>
      <c r="Q5" s="15">
        <v>102082.39592183438</v>
      </c>
      <c r="R5" s="15">
        <v>103742.80692446139</v>
      </c>
      <c r="S5" s="15">
        <v>105402.16274693745</v>
      </c>
      <c r="T5" s="15">
        <v>107075.81206854725</v>
      </c>
      <c r="U5" s="15">
        <v>108755.01778373103</v>
      </c>
      <c r="V5" s="15">
        <v>110436.26160364972</v>
      </c>
      <c r="W5" s="15">
        <v>112118.4046531442</v>
      </c>
      <c r="X5" s="15">
        <v>113806.08936286658</v>
      </c>
      <c r="Y5" s="15">
        <v>115497.20232836304</v>
      </c>
      <c r="Z5" s="15">
        <v>117198.3606214575</v>
      </c>
      <c r="AA5" s="15">
        <v>118906.11653325307</v>
      </c>
      <c r="AB5" s="15">
        <v>120625.33250976076</v>
      </c>
      <c r="AC5" s="15">
        <v>122355.37721621551</v>
      </c>
      <c r="AD5" s="15">
        <v>124095.90692819162</v>
      </c>
    </row>
    <row r="6" spans="1:60" x14ac:dyDescent="0.35">
      <c r="A6" s="4" t="s">
        <v>121</v>
      </c>
      <c r="B6" s="15">
        <v>92163.695300000007</v>
      </c>
      <c r="C6" s="15">
        <v>93866.161512320657</v>
      </c>
      <c r="D6" s="15">
        <v>95417.112098988742</v>
      </c>
      <c r="E6" s="15">
        <v>96944.864105939283</v>
      </c>
      <c r="F6" s="15">
        <v>98428.324110974776</v>
      </c>
      <c r="G6" s="15">
        <v>100002.2126991741</v>
      </c>
      <c r="H6" s="15">
        <v>101621.33852476516</v>
      </c>
      <c r="I6" s="15">
        <v>103233.34765564965</v>
      </c>
      <c r="J6" s="15">
        <v>104986.10537215587</v>
      </c>
      <c r="K6" s="15">
        <v>106685.72543202571</v>
      </c>
      <c r="L6" s="15">
        <v>108333.12372985687</v>
      </c>
      <c r="M6" s="15">
        <v>109970.38389541095</v>
      </c>
      <c r="N6" s="15">
        <v>111561.67734445434</v>
      </c>
      <c r="O6" s="15">
        <v>113153.3724197986</v>
      </c>
      <c r="P6" s="15">
        <v>114853.58104776677</v>
      </c>
      <c r="Q6" s="15">
        <v>116545.48915018143</v>
      </c>
      <c r="R6" s="15">
        <v>118243.8832544692</v>
      </c>
      <c r="S6" s="15">
        <v>119939.12215991186</v>
      </c>
      <c r="T6" s="15">
        <v>121647.24716206446</v>
      </c>
      <c r="U6" s="15">
        <v>123368.81116862672</v>
      </c>
      <c r="V6" s="15">
        <v>125096.75174849785</v>
      </c>
      <c r="W6" s="15">
        <v>126826.53959297537</v>
      </c>
      <c r="X6" s="15">
        <v>128559.57352589755</v>
      </c>
      <c r="Y6" s="15">
        <v>130296.05339742656</v>
      </c>
      <c r="Z6" s="15">
        <v>132037.10835173901</v>
      </c>
      <c r="AA6" s="15">
        <v>133773.40953027521</v>
      </c>
      <c r="AB6" s="15">
        <v>135497.13342143662</v>
      </c>
      <c r="AC6" s="15">
        <v>137217.0527348083</v>
      </c>
      <c r="AD6" s="15">
        <v>138930.0429777391</v>
      </c>
    </row>
    <row r="7" spans="1:60" x14ac:dyDescent="0.35">
      <c r="A7" s="4" t="s">
        <v>123</v>
      </c>
      <c r="B7" s="15">
        <v>93808.671900000001</v>
      </c>
      <c r="C7" s="15">
        <v>95127.912633796892</v>
      </c>
      <c r="D7" s="15">
        <v>96386.055380708975</v>
      </c>
      <c r="E7" s="15">
        <v>97685.252659791091</v>
      </c>
      <c r="F7" s="15">
        <v>98985.873187804624</v>
      </c>
      <c r="G7" s="15">
        <v>100410.49767189815</v>
      </c>
      <c r="H7" s="15">
        <v>101904.0234963695</v>
      </c>
      <c r="I7" s="15">
        <v>103406.8530828822</v>
      </c>
      <c r="J7" s="15">
        <v>105062.68633992776</v>
      </c>
      <c r="K7" s="15">
        <v>106672.95061465392</v>
      </c>
      <c r="L7" s="15">
        <v>108235.52799714255</v>
      </c>
      <c r="M7" s="15">
        <v>109791.13229972869</v>
      </c>
      <c r="N7" s="15">
        <v>111301.85828017296</v>
      </c>
      <c r="O7" s="15">
        <v>112813.76046267917</v>
      </c>
      <c r="P7" s="15">
        <v>114434.3414131016</v>
      </c>
      <c r="Q7" s="15">
        <v>116046.26354624656</v>
      </c>
      <c r="R7" s="15">
        <v>117663.48427502705</v>
      </c>
      <c r="S7" s="15">
        <v>119276.59181269554</v>
      </c>
      <c r="T7" s="15">
        <v>120901.66381018843</v>
      </c>
      <c r="U7" s="15">
        <v>122539.03504316982</v>
      </c>
      <c r="V7" s="15">
        <v>124182.11194844966</v>
      </c>
      <c r="W7" s="15">
        <v>125826.593565927</v>
      </c>
      <c r="X7" s="15">
        <v>127473.9782421889</v>
      </c>
      <c r="Y7" s="15">
        <v>129125.19967195127</v>
      </c>
      <c r="Z7" s="15">
        <v>130782.00510894207</v>
      </c>
      <c r="AA7" s="15">
        <v>132435.74356354465</v>
      </c>
      <c r="AB7" s="15">
        <v>134079.54925622971</v>
      </c>
      <c r="AC7" s="15">
        <v>135722.60027668031</v>
      </c>
      <c r="AD7" s="15">
        <v>137362.67217842373</v>
      </c>
    </row>
    <row r="8" spans="1:60" x14ac:dyDescent="0.35">
      <c r="A8" s="4" t="s">
        <v>125</v>
      </c>
      <c r="B8" s="15">
        <v>334392.84769999998</v>
      </c>
      <c r="C8" s="15">
        <v>341450.98404174414</v>
      </c>
      <c r="D8" s="15">
        <v>348457.81444523868</v>
      </c>
      <c r="E8" s="15">
        <v>355550.10740496049</v>
      </c>
      <c r="F8" s="15">
        <v>362649.81570682325</v>
      </c>
      <c r="G8" s="15">
        <v>369943.23829653527</v>
      </c>
      <c r="H8" s="15">
        <v>377488.69639287825</v>
      </c>
      <c r="I8" s="15">
        <v>385155.90963787172</v>
      </c>
      <c r="J8" s="15">
        <v>392941.69453953026</v>
      </c>
      <c r="K8" s="15">
        <v>400677.55071471661</v>
      </c>
      <c r="L8" s="15">
        <v>408483.99877740024</v>
      </c>
      <c r="M8" s="15">
        <v>416329.65119353961</v>
      </c>
      <c r="N8" s="15">
        <v>424229.79756634525</v>
      </c>
      <c r="O8" s="15">
        <v>432166.04786193627</v>
      </c>
      <c r="P8" s="15">
        <v>440205.36157173087</v>
      </c>
      <c r="Q8" s="15">
        <v>448259.8175474765</v>
      </c>
      <c r="R8" s="15">
        <v>456387.63375801384</v>
      </c>
      <c r="S8" s="15">
        <v>464555.91625296982</v>
      </c>
      <c r="T8" s="15">
        <v>472767.39644870302</v>
      </c>
      <c r="U8" s="15">
        <v>481056.24840345391</v>
      </c>
      <c r="V8" s="15">
        <v>489398.25502685772</v>
      </c>
      <c r="W8" s="15">
        <v>497798.58292740607</v>
      </c>
      <c r="X8" s="15">
        <v>506254.27414420154</v>
      </c>
      <c r="Y8" s="15">
        <v>514776.40596159932</v>
      </c>
      <c r="Z8" s="15">
        <v>523365.7641477841</v>
      </c>
      <c r="AA8" s="15">
        <v>532015.62108015642</v>
      </c>
      <c r="AB8" s="15">
        <v>540714.48653675755</v>
      </c>
      <c r="AC8" s="15">
        <v>549488.76433314534</v>
      </c>
      <c r="AD8" s="15">
        <v>558344.49368802574</v>
      </c>
    </row>
    <row r="9" spans="1:60" x14ac:dyDescent="0.3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60" x14ac:dyDescent="0.35">
      <c r="A10" s="4" t="s">
        <v>126</v>
      </c>
      <c r="B10" s="5">
        <v>100</v>
      </c>
      <c r="C10" s="5">
        <v>101.25778000000001</v>
      </c>
      <c r="D10" s="5">
        <v>102.41087322130601</v>
      </c>
      <c r="E10" s="5">
        <v>103.48912658219118</v>
      </c>
      <c r="F10" s="5">
        <v>104.49946712251399</v>
      </c>
      <c r="G10" s="5">
        <v>105.50932802789788</v>
      </c>
      <c r="H10" s="5">
        <v>106.56228368919101</v>
      </c>
      <c r="I10" s="5">
        <v>107.65899074423506</v>
      </c>
      <c r="J10" s="5">
        <v>108.82726304819521</v>
      </c>
      <c r="K10" s="5">
        <v>110.04239561921244</v>
      </c>
      <c r="L10" s="5">
        <v>111.28548954132488</v>
      </c>
      <c r="M10" s="5">
        <v>112.55004881608085</v>
      </c>
      <c r="N10" s="5">
        <v>113.81853288625759</v>
      </c>
      <c r="O10" s="5">
        <v>115.09039808199508</v>
      </c>
      <c r="P10" s="5">
        <v>116.39147201423242</v>
      </c>
      <c r="Q10" s="5">
        <v>117.71440076344059</v>
      </c>
      <c r="R10" s="5">
        <v>119.0573455045503</v>
      </c>
      <c r="S10" s="5">
        <v>120.41650416083026</v>
      </c>
      <c r="T10" s="5">
        <v>121.7920820961115</v>
      </c>
      <c r="U10" s="5">
        <v>123.18579760837015</v>
      </c>
      <c r="V10" s="5">
        <v>124.59652136258121</v>
      </c>
      <c r="W10" s="5">
        <v>126.02384927270239</v>
      </c>
      <c r="X10" s="5">
        <v>127.46801957344292</v>
      </c>
      <c r="Y10" s="5">
        <v>128.93000127713856</v>
      </c>
      <c r="Z10" s="5">
        <v>130.4113683128125</v>
      </c>
      <c r="AA10" s="5">
        <v>131.91237707981932</v>
      </c>
      <c r="AB10" s="5">
        <v>133.43225829729528</v>
      </c>
      <c r="AC10" s="5">
        <v>134.974188130953</v>
      </c>
      <c r="AD10" s="5">
        <v>136.5415084035296</v>
      </c>
    </row>
    <row r="11" spans="1:60" x14ac:dyDescent="0.35">
      <c r="A11" s="4" t="s">
        <v>128</v>
      </c>
      <c r="B11" s="14">
        <v>2891.4</v>
      </c>
      <c r="C11" s="14">
        <v>2915.5677379859999</v>
      </c>
      <c r="D11" s="14">
        <v>2937.1175154964212</v>
      </c>
      <c r="E11" s="14">
        <v>2959.2316900652718</v>
      </c>
      <c r="F11" s="14">
        <v>2980.749980038117</v>
      </c>
      <c r="G11" s="14">
        <v>3005.3071868236593</v>
      </c>
      <c r="H11" s="14">
        <v>3031.5786506056434</v>
      </c>
      <c r="I11" s="14">
        <v>3057.1351011565407</v>
      </c>
      <c r="J11" s="14">
        <v>3083.5949111705604</v>
      </c>
      <c r="K11" s="14">
        <v>3107.9650242927778</v>
      </c>
      <c r="L11" s="14">
        <v>3130.6392763664562</v>
      </c>
      <c r="M11" s="14">
        <v>3152.3763066668371</v>
      </c>
      <c r="N11" s="14">
        <v>3172.5843312668571</v>
      </c>
      <c r="O11" s="14">
        <v>3192.2643160355119</v>
      </c>
      <c r="P11" s="14">
        <v>3212.9055290256406</v>
      </c>
      <c r="Q11" s="14">
        <v>3232.6396445916898</v>
      </c>
      <c r="R11" s="14">
        <v>3251.7954912920254</v>
      </c>
      <c r="S11" s="14">
        <v>3270.2785342747552</v>
      </c>
      <c r="T11" s="14">
        <v>3288.3235060906741</v>
      </c>
      <c r="U11" s="14">
        <v>3306.0217564489799</v>
      </c>
      <c r="V11" s="14">
        <v>3323.2259961275827</v>
      </c>
      <c r="W11" s="14">
        <v>3339.9846925034549</v>
      </c>
      <c r="X11" s="14">
        <v>3356.3317131833628</v>
      </c>
      <c r="Y11" s="14">
        <v>3372.3332595691845</v>
      </c>
      <c r="Z11" s="14">
        <v>3388.0146766728462</v>
      </c>
      <c r="AA11" s="14">
        <v>3403.3107498145014</v>
      </c>
      <c r="AB11" s="14">
        <v>3418.1746754812084</v>
      </c>
      <c r="AC11" s="14">
        <v>3432.8180674274768</v>
      </c>
      <c r="AD11" s="14">
        <v>3447.2494972702189</v>
      </c>
    </row>
    <row r="12" spans="1:60" x14ac:dyDescent="0.3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60" x14ac:dyDescent="0.35">
      <c r="A13" s="4" t="s">
        <v>130</v>
      </c>
      <c r="B13" s="6">
        <v>79</v>
      </c>
      <c r="C13" s="6">
        <v>63</v>
      </c>
      <c r="D13" s="6">
        <v>62</v>
      </c>
      <c r="E13" s="6">
        <v>64.36</v>
      </c>
      <c r="F13" s="6">
        <v>66.81</v>
      </c>
      <c r="G13" s="6">
        <v>69.350000000000009</v>
      </c>
      <c r="H13" s="6">
        <v>71.98</v>
      </c>
      <c r="I13" s="6">
        <v>74.72</v>
      </c>
      <c r="J13" s="6">
        <v>77.56</v>
      </c>
      <c r="K13" s="6">
        <v>75.888997000000003</v>
      </c>
      <c r="L13" s="6">
        <v>77.685119999999998</v>
      </c>
      <c r="M13" s="6">
        <v>79.357579999999999</v>
      </c>
      <c r="N13" s="6">
        <v>80.407150000000001</v>
      </c>
      <c r="O13" s="6">
        <v>81.405090000000001</v>
      </c>
      <c r="P13" s="6">
        <v>79.02579999999999</v>
      </c>
      <c r="Q13" s="6">
        <v>76.278199999999998</v>
      </c>
      <c r="R13" s="6">
        <v>74.273899999999983</v>
      </c>
      <c r="S13" s="6">
        <v>72.337399999999988</v>
      </c>
      <c r="T13" s="6">
        <v>70.047579999999982</v>
      </c>
      <c r="U13" s="6">
        <v>68.045779999999993</v>
      </c>
      <c r="V13" s="6">
        <v>66.022739999999985</v>
      </c>
      <c r="W13" s="6">
        <v>64.024739999999994</v>
      </c>
      <c r="X13" s="6">
        <v>61.919185999999989</v>
      </c>
      <c r="Y13" s="6">
        <v>59.774864999999984</v>
      </c>
      <c r="Z13" s="6">
        <v>57.531185999999991</v>
      </c>
      <c r="AA13" s="6">
        <v>55.205759999999991</v>
      </c>
      <c r="AB13" s="6">
        <v>52.766950999999985</v>
      </c>
      <c r="AC13" s="6">
        <v>50.220089999999985</v>
      </c>
      <c r="AD13" s="6">
        <v>47.542349999999985</v>
      </c>
      <c r="AF13" s="6">
        <v>79</v>
      </c>
      <c r="AG13" s="6">
        <v>63</v>
      </c>
      <c r="AH13" s="6">
        <v>62</v>
      </c>
      <c r="AI13" s="6">
        <v>64.36</v>
      </c>
      <c r="AJ13" s="6">
        <v>66.81</v>
      </c>
      <c r="AK13" s="6">
        <v>69.350000000000009</v>
      </c>
      <c r="AL13" s="6">
        <v>71.98</v>
      </c>
      <c r="AM13" s="6">
        <v>74.72</v>
      </c>
      <c r="AN13" s="6">
        <v>77.56</v>
      </c>
      <c r="AO13" s="6">
        <v>76.09</v>
      </c>
      <c r="AP13" s="6">
        <v>74.64</v>
      </c>
      <c r="AQ13" s="6">
        <v>73.22</v>
      </c>
      <c r="AR13" s="6">
        <v>71.83</v>
      </c>
      <c r="AS13" s="6">
        <v>70.47</v>
      </c>
      <c r="AT13" s="6">
        <v>69.13</v>
      </c>
      <c r="AU13" s="6">
        <v>67.819999999999993</v>
      </c>
      <c r="AV13" s="6">
        <v>66.529999999999987</v>
      </c>
      <c r="AW13" s="6">
        <v>65.269999999999982</v>
      </c>
      <c r="AX13" s="6">
        <v>64.029999999999987</v>
      </c>
      <c r="AY13" s="6">
        <v>62.809999999999988</v>
      </c>
      <c r="AZ13" s="6">
        <v>61.61999999999999</v>
      </c>
      <c r="BA13" s="6">
        <v>60.449999999999989</v>
      </c>
      <c r="BB13" s="6">
        <v>59.29999999999999</v>
      </c>
      <c r="BC13" s="6">
        <v>58.169999999999987</v>
      </c>
      <c r="BD13" s="6">
        <v>57.059999999999988</v>
      </c>
      <c r="BE13" s="6">
        <v>55.97999999999999</v>
      </c>
      <c r="BF13" s="6">
        <v>54.919999999999987</v>
      </c>
      <c r="BG13" s="6">
        <v>53.879999999999988</v>
      </c>
      <c r="BH13" s="6">
        <v>52.859999999999985</v>
      </c>
    </row>
    <row r="14" spans="1:60" x14ac:dyDescent="0.35">
      <c r="A14" s="4" t="s">
        <v>132</v>
      </c>
      <c r="B14" s="6">
        <v>79</v>
      </c>
      <c r="C14" s="6">
        <v>63</v>
      </c>
      <c r="D14" s="6">
        <v>62</v>
      </c>
      <c r="E14" s="6">
        <v>64.36</v>
      </c>
      <c r="F14" s="6">
        <v>66.81</v>
      </c>
      <c r="G14" s="6">
        <v>69.350000000000009</v>
      </c>
      <c r="H14" s="6">
        <v>71.98</v>
      </c>
      <c r="I14" s="6">
        <v>74.72</v>
      </c>
      <c r="J14" s="6">
        <v>77.56</v>
      </c>
      <c r="K14" s="6">
        <v>76.095698800000008</v>
      </c>
      <c r="L14" s="6">
        <v>74.547839999999994</v>
      </c>
      <c r="M14" s="6">
        <v>73.037120000000002</v>
      </c>
      <c r="N14" s="6">
        <v>71.575119999999998</v>
      </c>
      <c r="O14" s="6">
        <v>70.145129999999995</v>
      </c>
      <c r="P14" s="6">
        <v>68.830359999999985</v>
      </c>
      <c r="Q14" s="6">
        <v>67.552400000000006</v>
      </c>
      <c r="R14" s="6">
        <v>66.284959999999984</v>
      </c>
      <c r="S14" s="6">
        <v>65.045779999999993</v>
      </c>
      <c r="T14" s="6">
        <v>63.83517999999998</v>
      </c>
      <c r="U14" s="6">
        <v>62.636059999999993</v>
      </c>
      <c r="V14" s="6">
        <v>61.467029999999987</v>
      </c>
      <c r="W14" s="6">
        <v>60.316529999999993</v>
      </c>
      <c r="X14" s="6">
        <v>59.187217999999987</v>
      </c>
      <c r="Y14" s="6">
        <v>58.077269999999984</v>
      </c>
      <c r="Z14" s="6">
        <v>56.987492999999994</v>
      </c>
      <c r="AA14" s="6">
        <v>55.927436999999991</v>
      </c>
      <c r="AB14" s="6">
        <v>54.887032999999988</v>
      </c>
      <c r="AC14" s="6">
        <v>53.865569999999984</v>
      </c>
      <c r="AD14" s="6">
        <v>52.862849999999987</v>
      </c>
      <c r="AF14" s="6">
        <v>79</v>
      </c>
      <c r="AG14" s="6">
        <v>63</v>
      </c>
      <c r="AH14" s="6">
        <v>62</v>
      </c>
      <c r="AI14" s="6">
        <v>64.36</v>
      </c>
      <c r="AJ14" s="6">
        <v>66.81</v>
      </c>
      <c r="AK14" s="6">
        <v>69.350000000000009</v>
      </c>
      <c r="AL14" s="6">
        <v>71.98</v>
      </c>
      <c r="AM14" s="6">
        <v>74.72</v>
      </c>
      <c r="AN14" s="6">
        <v>77.56</v>
      </c>
      <c r="AO14" s="6">
        <v>76.09</v>
      </c>
      <c r="AP14" s="6">
        <v>74.64</v>
      </c>
      <c r="AQ14" s="6">
        <v>73.22</v>
      </c>
      <c r="AR14" s="6">
        <v>71.83</v>
      </c>
      <c r="AS14" s="6">
        <v>70.47</v>
      </c>
      <c r="AT14" s="6">
        <v>69.13</v>
      </c>
      <c r="AU14" s="6">
        <v>67.819999999999993</v>
      </c>
      <c r="AV14" s="6">
        <v>66.529999999999987</v>
      </c>
      <c r="AW14" s="6">
        <v>65.269999999999982</v>
      </c>
      <c r="AX14" s="6">
        <v>64.029999999999987</v>
      </c>
      <c r="AY14" s="6">
        <v>62.809999999999988</v>
      </c>
      <c r="AZ14" s="6">
        <v>61.61999999999999</v>
      </c>
      <c r="BA14" s="6">
        <v>60.449999999999989</v>
      </c>
      <c r="BB14" s="6">
        <v>59.29999999999999</v>
      </c>
      <c r="BC14" s="6">
        <v>58.169999999999987</v>
      </c>
      <c r="BD14" s="6">
        <v>57.059999999999988</v>
      </c>
      <c r="BE14" s="6">
        <v>55.97999999999999</v>
      </c>
      <c r="BF14" s="6">
        <v>54.919999999999987</v>
      </c>
      <c r="BG14" s="6">
        <v>53.879999999999988</v>
      </c>
      <c r="BH14" s="6">
        <v>52.859999999999985</v>
      </c>
    </row>
    <row r="15" spans="1:60" x14ac:dyDescent="0.35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60" ht="20" thickBot="1" x14ac:dyDescent="0.5">
      <c r="A16" s="3" t="s">
        <v>134</v>
      </c>
    </row>
    <row r="17" spans="1:41" ht="15" thickTop="1" x14ac:dyDescent="0.35">
      <c r="B17" s="1">
        <v>2022</v>
      </c>
      <c r="C17" s="2">
        <v>2023</v>
      </c>
      <c r="D17" s="1">
        <v>2024</v>
      </c>
      <c r="E17" s="2">
        <v>2025</v>
      </c>
      <c r="F17" s="1">
        <v>2026</v>
      </c>
      <c r="G17" s="2">
        <v>2027</v>
      </c>
      <c r="H17" s="1">
        <v>2028</v>
      </c>
      <c r="I17" s="2">
        <v>2029</v>
      </c>
      <c r="J17" s="1">
        <v>2030</v>
      </c>
      <c r="K17" s="2">
        <v>2031</v>
      </c>
      <c r="L17" s="1">
        <v>2032</v>
      </c>
      <c r="M17" s="2">
        <v>2033</v>
      </c>
      <c r="N17" s="1">
        <v>2034</v>
      </c>
      <c r="O17" s="2">
        <v>2035</v>
      </c>
      <c r="P17" s="1">
        <v>2036</v>
      </c>
      <c r="Q17" s="2">
        <v>2037</v>
      </c>
      <c r="R17" s="1">
        <v>2038</v>
      </c>
      <c r="S17" s="2">
        <v>2039</v>
      </c>
      <c r="T17" s="1">
        <v>2040</v>
      </c>
      <c r="U17" s="2">
        <v>2041</v>
      </c>
      <c r="V17" s="1">
        <v>2042</v>
      </c>
      <c r="W17" s="2">
        <v>2043</v>
      </c>
      <c r="X17" s="1">
        <v>2044</v>
      </c>
      <c r="Y17" s="2">
        <v>2045</v>
      </c>
      <c r="Z17" s="1">
        <v>2046</v>
      </c>
      <c r="AA17" s="2">
        <v>2047</v>
      </c>
      <c r="AB17" s="1">
        <v>2048</v>
      </c>
      <c r="AC17" s="2">
        <v>2049</v>
      </c>
      <c r="AD17" s="1">
        <v>2050</v>
      </c>
      <c r="AG17" t="s">
        <v>260</v>
      </c>
      <c r="AH17" t="s">
        <v>260</v>
      </c>
      <c r="AO17" s="16"/>
    </row>
    <row r="18" spans="1:41" x14ac:dyDescent="0.35">
      <c r="A18" t="s">
        <v>135</v>
      </c>
      <c r="B18" s="14">
        <v>1761.425293</v>
      </c>
      <c r="C18" s="14">
        <v>1784.3958641034837</v>
      </c>
      <c r="D18" s="14">
        <v>1804.775984586169</v>
      </c>
      <c r="E18" s="14">
        <v>1823.6781253831336</v>
      </c>
      <c r="F18" s="14">
        <v>1840.0516911698235</v>
      </c>
      <c r="G18" s="14">
        <v>1855.7275515398219</v>
      </c>
      <c r="H18" s="14">
        <v>1871.9920014361908</v>
      </c>
      <c r="I18" s="14">
        <v>1887.6379421049144</v>
      </c>
      <c r="J18" s="14">
        <v>1903.7678083202009</v>
      </c>
      <c r="K18" s="14">
        <v>1914.0325245514236</v>
      </c>
      <c r="L18" s="14">
        <v>1924.72446335617</v>
      </c>
      <c r="M18" s="14">
        <v>1935.3566990334832</v>
      </c>
      <c r="N18" s="14">
        <v>1948.0478973552301</v>
      </c>
      <c r="O18" s="14">
        <v>1960.6881762663202</v>
      </c>
      <c r="P18" s="14">
        <v>1977.8944306397264</v>
      </c>
      <c r="Q18" s="14">
        <v>1993.6193045105856</v>
      </c>
      <c r="R18" s="14">
        <v>2009.1066363967107</v>
      </c>
      <c r="S18" s="14">
        <v>2023.864770287159</v>
      </c>
      <c r="T18" s="14">
        <v>2038.1456660724978</v>
      </c>
      <c r="U18" s="14">
        <v>2054.2863734272823</v>
      </c>
      <c r="V18" s="14">
        <v>2069.7935238886453</v>
      </c>
      <c r="W18" s="14">
        <v>2084.5590376272976</v>
      </c>
      <c r="X18" s="14">
        <v>2098.7580948944574</v>
      </c>
      <c r="Y18" s="14">
        <v>2112.2956722587928</v>
      </c>
      <c r="Z18" s="14">
        <v>2126.1124728494751</v>
      </c>
      <c r="AA18" s="14">
        <v>2139.3871537294572</v>
      </c>
      <c r="AB18" s="14">
        <v>2152.2276912445268</v>
      </c>
      <c r="AC18" s="14">
        <v>2164.5089481190753</v>
      </c>
      <c r="AD18" s="14">
        <v>2176.2761062097193</v>
      </c>
      <c r="AG18" t="s">
        <v>261</v>
      </c>
      <c r="AH18">
        <v>1761.425293</v>
      </c>
    </row>
    <row r="19" spans="1:41" x14ac:dyDescent="0.35">
      <c r="A19" t="s">
        <v>136</v>
      </c>
      <c r="B19" s="14">
        <v>1755.041504</v>
      </c>
      <c r="C19" s="14">
        <v>1777.2515542331203</v>
      </c>
      <c r="D19" s="14">
        <v>1796.7250772380078</v>
      </c>
      <c r="E19" s="14">
        <v>1814.6077920955038</v>
      </c>
      <c r="F19" s="14">
        <v>1829.7684409847473</v>
      </c>
      <c r="G19" s="14">
        <v>1844.1588378657159</v>
      </c>
      <c r="H19" s="14">
        <v>1859.2662423902771</v>
      </c>
      <c r="I19" s="14">
        <v>1873.6808546775924</v>
      </c>
      <c r="J19" s="14">
        <v>1888.6975823082571</v>
      </c>
      <c r="K19" s="14">
        <v>1897.3586016984239</v>
      </c>
      <c r="L19" s="14">
        <v>1906.9021636762786</v>
      </c>
      <c r="M19" s="14">
        <v>1916.0289597430442</v>
      </c>
      <c r="N19" s="14">
        <v>1927.5218187714022</v>
      </c>
      <c r="O19" s="14">
        <v>1938.7027560351128</v>
      </c>
      <c r="P19" s="14">
        <v>1954.9422802840136</v>
      </c>
      <c r="Q19" s="14">
        <v>1969.2631904088112</v>
      </c>
      <c r="R19" s="14">
        <v>1983.5477332762391</v>
      </c>
      <c r="S19" s="14">
        <v>1996.9937868150948</v>
      </c>
      <c r="T19" s="14">
        <v>2009.9743462790825</v>
      </c>
      <c r="U19" s="14">
        <v>2025.0361091426682</v>
      </c>
      <c r="V19" s="14">
        <v>2039.2415956957764</v>
      </c>
      <c r="W19" s="14">
        <v>2052.7448621624108</v>
      </c>
      <c r="X19" s="14">
        <v>2065.6686769577532</v>
      </c>
      <c r="Y19" s="14">
        <v>2077.9425084158743</v>
      </c>
      <c r="Z19" s="14">
        <v>2090.5682948912599</v>
      </c>
      <c r="AA19" s="14">
        <v>2102.578986047703</v>
      </c>
      <c r="AB19" s="14">
        <v>2114.1339191234265</v>
      </c>
      <c r="AC19" s="14">
        <v>2125.1460833053738</v>
      </c>
      <c r="AD19" s="14">
        <v>2135.6619436693936</v>
      </c>
      <c r="AG19" t="s">
        <v>262</v>
      </c>
      <c r="AH19">
        <v>1755.041504</v>
      </c>
    </row>
    <row r="20" spans="1:41" x14ac:dyDescent="0.35">
      <c r="A20" t="s">
        <v>137</v>
      </c>
      <c r="B20" s="14">
        <v>7655.3994140000004</v>
      </c>
      <c r="C20" s="14">
        <v>7750.9770756837906</v>
      </c>
      <c r="D20" s="14">
        <v>7830.2680209726213</v>
      </c>
      <c r="E20" s="14">
        <v>7897.7607812713541</v>
      </c>
      <c r="F20" s="14">
        <v>7950.5208244393434</v>
      </c>
      <c r="G20" s="14">
        <v>7996.2488810027726</v>
      </c>
      <c r="H20" s="14">
        <v>8046.6501172871094</v>
      </c>
      <c r="I20" s="14">
        <v>8099.7042564384201</v>
      </c>
      <c r="J20" s="14">
        <v>8156.1513383926676</v>
      </c>
      <c r="K20" s="14">
        <v>8199.7110589686472</v>
      </c>
      <c r="L20" s="14">
        <v>8239.2531815851962</v>
      </c>
      <c r="M20" s="14">
        <v>8278.3944953571026</v>
      </c>
      <c r="N20" s="14">
        <v>8321.594386407729</v>
      </c>
      <c r="O20" s="14">
        <v>8359.7834312861123</v>
      </c>
      <c r="P20" s="14">
        <v>8410.9759862907758</v>
      </c>
      <c r="Q20" s="14">
        <v>8456.1288810072601</v>
      </c>
      <c r="R20" s="14">
        <v>8501.1186154219049</v>
      </c>
      <c r="S20" s="14">
        <v>8542.6944411560453</v>
      </c>
      <c r="T20" s="14">
        <v>8582.6959495845349</v>
      </c>
      <c r="U20" s="14">
        <v>8626.1266225903801</v>
      </c>
      <c r="V20" s="14">
        <v>8666.6341368586673</v>
      </c>
      <c r="W20" s="14">
        <v>8704.6098543185781</v>
      </c>
      <c r="X20" s="14">
        <v>8740.6938569625709</v>
      </c>
      <c r="Y20" s="14">
        <v>8774.6955056939096</v>
      </c>
      <c r="Z20" s="14">
        <v>8808.9004094855209</v>
      </c>
      <c r="AA20" s="14">
        <v>8841.1897862925071</v>
      </c>
      <c r="AB20" s="14">
        <v>8872.1510140408191</v>
      </c>
      <c r="AC20" s="14">
        <v>8901.6291793925211</v>
      </c>
      <c r="AD20" s="14">
        <v>8929.4223801141725</v>
      </c>
      <c r="AG20" t="s">
        <v>263</v>
      </c>
      <c r="AH20">
        <v>7655.3994140000004</v>
      </c>
    </row>
    <row r="21" spans="1:41" x14ac:dyDescent="0.35">
      <c r="A21" t="s">
        <v>138</v>
      </c>
      <c r="B21" s="14">
        <v>516.20983899999999</v>
      </c>
      <c r="C21" s="14">
        <v>523.19560350921915</v>
      </c>
      <c r="D21" s="14">
        <v>529.52077675784392</v>
      </c>
      <c r="E21" s="14">
        <v>535.86205281990749</v>
      </c>
      <c r="F21" s="14">
        <v>541.59888478498681</v>
      </c>
      <c r="G21" s="14">
        <v>547.99576337307076</v>
      </c>
      <c r="H21" s="14">
        <v>554.60524987426606</v>
      </c>
      <c r="I21" s="14">
        <v>560.91721222308513</v>
      </c>
      <c r="J21" s="14">
        <v>567.07698068083414</v>
      </c>
      <c r="K21" s="14">
        <v>571.88387675681292</v>
      </c>
      <c r="L21" s="14">
        <v>575.76722562773625</v>
      </c>
      <c r="M21" s="14">
        <v>579.66717341518131</v>
      </c>
      <c r="N21" s="14">
        <v>583.75231405643581</v>
      </c>
      <c r="O21" s="14">
        <v>587.84827638076729</v>
      </c>
      <c r="P21" s="14">
        <v>593.51769090508014</v>
      </c>
      <c r="Q21" s="14">
        <v>598.86616370631748</v>
      </c>
      <c r="R21" s="14">
        <v>604.23939454158619</v>
      </c>
      <c r="S21" s="14">
        <v>609.44588975098713</v>
      </c>
      <c r="T21" s="14">
        <v>614.62771561751265</v>
      </c>
      <c r="U21" s="14">
        <v>619.94674689240662</v>
      </c>
      <c r="V21" s="14">
        <v>625.1153545116631</v>
      </c>
      <c r="W21" s="14">
        <v>630.10339372029989</v>
      </c>
      <c r="X21" s="14">
        <v>634.97396693307905</v>
      </c>
      <c r="Y21" s="14">
        <v>639.67548562722266</v>
      </c>
      <c r="Z21" s="14">
        <v>644.39312431749772</v>
      </c>
      <c r="AA21" s="14">
        <v>648.98836257024948</v>
      </c>
      <c r="AB21" s="14">
        <v>653.50707384231737</v>
      </c>
      <c r="AC21" s="14">
        <v>657.85876437689194</v>
      </c>
      <c r="AD21" s="14">
        <v>662.0565808881438</v>
      </c>
      <c r="AG21" t="s">
        <v>264</v>
      </c>
      <c r="AH21">
        <v>516.20983899999999</v>
      </c>
    </row>
    <row r="22" spans="1:41" x14ac:dyDescent="0.35">
      <c r="A22" t="s">
        <v>139</v>
      </c>
      <c r="B22" s="14">
        <v>435.99707000000001</v>
      </c>
      <c r="C22" s="14">
        <v>441.27668931975103</v>
      </c>
      <c r="D22" s="14">
        <v>446.079677189314</v>
      </c>
      <c r="E22" s="14">
        <v>450.7712309782172</v>
      </c>
      <c r="F22" s="14">
        <v>454.94220816303408</v>
      </c>
      <c r="G22" s="14">
        <v>459.00251277782417</v>
      </c>
      <c r="H22" s="14">
        <v>462.91845599538715</v>
      </c>
      <c r="I22" s="14">
        <v>466.61061953345342</v>
      </c>
      <c r="J22" s="14">
        <v>470.06193297746984</v>
      </c>
      <c r="K22" s="14">
        <v>473.19201898173486</v>
      </c>
      <c r="L22" s="14">
        <v>475.30272510584422</v>
      </c>
      <c r="M22" s="14">
        <v>477.39082979080644</v>
      </c>
      <c r="N22" s="14">
        <v>479.50545634090628</v>
      </c>
      <c r="O22" s="14">
        <v>481.52637044709149</v>
      </c>
      <c r="P22" s="14">
        <v>484.25634568223165</v>
      </c>
      <c r="Q22" s="14">
        <v>486.81125310667034</v>
      </c>
      <c r="R22" s="14">
        <v>489.38968298553755</v>
      </c>
      <c r="S22" s="14">
        <v>491.8383687338399</v>
      </c>
      <c r="T22" s="14">
        <v>494.2536099008791</v>
      </c>
      <c r="U22" s="14">
        <v>496.50477199028637</v>
      </c>
      <c r="V22" s="14">
        <v>498.66343075251626</v>
      </c>
      <c r="W22" s="14">
        <v>500.69483098373848</v>
      </c>
      <c r="X22" s="14">
        <v>502.63406712667324</v>
      </c>
      <c r="Y22" s="14">
        <v>504.45737723151598</v>
      </c>
      <c r="Z22" s="14">
        <v>506.19437531853725</v>
      </c>
      <c r="AA22" s="14">
        <v>507.84348572611248</v>
      </c>
      <c r="AB22" s="14">
        <v>509.42143161278636</v>
      </c>
      <c r="AC22" s="14">
        <v>510.89782152324358</v>
      </c>
      <c r="AD22" s="14">
        <v>512.26733422361872</v>
      </c>
      <c r="AG22" t="s">
        <v>265</v>
      </c>
      <c r="AH22">
        <v>435.99707000000001</v>
      </c>
    </row>
    <row r="23" spans="1:41" x14ac:dyDescent="0.35">
      <c r="A23" t="s">
        <v>140</v>
      </c>
      <c r="B23" s="14">
        <v>2506.5527339999999</v>
      </c>
      <c r="C23" s="14">
        <v>2539.802406671783</v>
      </c>
      <c r="D23" s="14">
        <v>2570.8837465839106</v>
      </c>
      <c r="E23" s="14">
        <v>2602.5295258857359</v>
      </c>
      <c r="F23" s="14">
        <v>2632.0913985173197</v>
      </c>
      <c r="G23" s="14">
        <v>2663.6222742167179</v>
      </c>
      <c r="H23" s="14">
        <v>2695.6795010113706</v>
      </c>
      <c r="I23" s="14">
        <v>2727.2006205525968</v>
      </c>
      <c r="J23" s="14">
        <v>2757.3784590193213</v>
      </c>
      <c r="K23" s="14">
        <v>2785.8679689957548</v>
      </c>
      <c r="L23" s="14">
        <v>2808.3754420561468</v>
      </c>
      <c r="M23" s="14">
        <v>2831.3424768400537</v>
      </c>
      <c r="N23" s="14">
        <v>2853.9532947258508</v>
      </c>
      <c r="O23" s="14">
        <v>2876.2040274300493</v>
      </c>
      <c r="P23" s="14">
        <v>2902.1425844967425</v>
      </c>
      <c r="Q23" s="14">
        <v>2927.2561882874079</v>
      </c>
      <c r="R23" s="14">
        <v>2951.9446669794243</v>
      </c>
      <c r="S23" s="14">
        <v>2975.8652487576987</v>
      </c>
      <c r="T23" s="14">
        <v>2999.5636111834851</v>
      </c>
      <c r="U23" s="14">
        <v>3021.8082249458412</v>
      </c>
      <c r="V23" s="14">
        <v>3043.2230546020583</v>
      </c>
      <c r="W23" s="14">
        <v>3063.7183402045785</v>
      </c>
      <c r="X23" s="14">
        <v>3083.5867681010891</v>
      </c>
      <c r="Y23" s="14">
        <v>3102.611696727713</v>
      </c>
      <c r="Z23" s="14">
        <v>3121.0331744419814</v>
      </c>
      <c r="AA23" s="14">
        <v>3138.9224684429068</v>
      </c>
      <c r="AB23" s="14">
        <v>3156.6308564947508</v>
      </c>
      <c r="AC23" s="14">
        <v>3173.6299449831467</v>
      </c>
      <c r="AD23" s="14">
        <v>3189.9073342894681</v>
      </c>
      <c r="AG23" t="s">
        <v>266</v>
      </c>
      <c r="AH23">
        <v>2506.5527339999999</v>
      </c>
    </row>
    <row r="24" spans="1:41" x14ac:dyDescent="0.35">
      <c r="A24" t="s">
        <v>141</v>
      </c>
      <c r="B24" s="14">
        <v>3336.7739259999998</v>
      </c>
      <c r="C24" s="14">
        <v>3389.6350985356917</v>
      </c>
      <c r="D24" s="14">
        <v>3438.8295506477593</v>
      </c>
      <c r="E24" s="14">
        <v>3486.2475713216413</v>
      </c>
      <c r="F24" s="14">
        <v>3536.6580139534381</v>
      </c>
      <c r="G24" s="14">
        <v>3586.3890842824458</v>
      </c>
      <c r="H24" s="14">
        <v>3633.9051532601043</v>
      </c>
      <c r="I24" s="14">
        <v>3679.7951977070188</v>
      </c>
      <c r="J24" s="14">
        <v>3727.2071509523548</v>
      </c>
      <c r="K24" s="14">
        <v>3781.965787531286</v>
      </c>
      <c r="L24" s="14">
        <v>3838.1831961766229</v>
      </c>
      <c r="M24" s="14">
        <v>3886.3462541955255</v>
      </c>
      <c r="N24" s="14">
        <v>3932.8234576840746</v>
      </c>
      <c r="O24" s="14">
        <v>3975.306209956324</v>
      </c>
      <c r="P24" s="14">
        <v>4018.9184993245126</v>
      </c>
      <c r="Q24" s="14">
        <v>4056.6785294092106</v>
      </c>
      <c r="R24" s="14">
        <v>4100.2533418328594</v>
      </c>
      <c r="S24" s="14">
        <v>4142.3424423867737</v>
      </c>
      <c r="T24" s="14">
        <v>4184.6701401658147</v>
      </c>
      <c r="U24" s="14">
        <v>4227.7057063542943</v>
      </c>
      <c r="V24" s="14">
        <v>4271.7309197274153</v>
      </c>
      <c r="W24" s="14">
        <v>4317.3077256023553</v>
      </c>
      <c r="X24" s="14">
        <v>4363.1683269175664</v>
      </c>
      <c r="Y24" s="14">
        <v>4411.3307241774128</v>
      </c>
      <c r="Z24" s="14">
        <v>4458.5531373135873</v>
      </c>
      <c r="AA24" s="14">
        <v>4504.1543270914035</v>
      </c>
      <c r="AB24" s="14">
        <v>4543.2766458702836</v>
      </c>
      <c r="AC24" s="14">
        <v>4582.5237866083999</v>
      </c>
      <c r="AD24" s="14">
        <v>4621.4815626773971</v>
      </c>
      <c r="AG24" t="s">
        <v>267</v>
      </c>
      <c r="AH24">
        <v>3336.7739259999998</v>
      </c>
    </row>
    <row r="25" spans="1:41" x14ac:dyDescent="0.35">
      <c r="A25" t="s">
        <v>142</v>
      </c>
      <c r="B25" s="14">
        <v>365.82318099999998</v>
      </c>
      <c r="C25" s="14">
        <v>375.12840576118839</v>
      </c>
      <c r="D25" s="14">
        <v>384.3801226067954</v>
      </c>
      <c r="E25" s="14">
        <v>393.74331488939879</v>
      </c>
      <c r="F25" s="14">
        <v>403.04270512612516</v>
      </c>
      <c r="G25" s="14">
        <v>412.91962935367548</v>
      </c>
      <c r="H25" s="14">
        <v>423.31281642450745</v>
      </c>
      <c r="I25" s="14">
        <v>434.10746256845897</v>
      </c>
      <c r="J25" s="14">
        <v>445.33239628182292</v>
      </c>
      <c r="K25" s="14">
        <v>456.71246486964822</v>
      </c>
      <c r="L25" s="14">
        <v>468.19357683902035</v>
      </c>
      <c r="M25" s="14">
        <v>479.93643357843519</v>
      </c>
      <c r="N25" s="14">
        <v>491.66368033292423</v>
      </c>
      <c r="O25" s="14">
        <v>503.54576566189809</v>
      </c>
      <c r="P25" s="14">
        <v>515.65599097149016</v>
      </c>
      <c r="Q25" s="14">
        <v>528.02699071968902</v>
      </c>
      <c r="R25" s="14">
        <v>540.48372826045625</v>
      </c>
      <c r="S25" s="14">
        <v>553.09180838307918</v>
      </c>
      <c r="T25" s="14">
        <v>565.85312975035947</v>
      </c>
      <c r="U25" s="14">
        <v>578.68798019529606</v>
      </c>
      <c r="V25" s="14">
        <v>591.60921476108672</v>
      </c>
      <c r="W25" s="14">
        <v>604.59888248498851</v>
      </c>
      <c r="X25" s="14">
        <v>617.66257145861823</v>
      </c>
      <c r="Y25" s="14">
        <v>630.7673329384844</v>
      </c>
      <c r="Z25" s="14">
        <v>643.91971490451795</v>
      </c>
      <c r="AA25" s="14">
        <v>657.12786048861085</v>
      </c>
      <c r="AB25" s="14">
        <v>670.44113951653799</v>
      </c>
      <c r="AC25" s="14">
        <v>683.79149983950288</v>
      </c>
      <c r="AD25" s="14">
        <v>697.15579442896603</v>
      </c>
      <c r="AG25" t="s">
        <v>268</v>
      </c>
      <c r="AH25">
        <v>365.82318099999998</v>
      </c>
    </row>
    <row r="26" spans="1:41" x14ac:dyDescent="0.35">
      <c r="A26" t="s">
        <v>143</v>
      </c>
      <c r="B26" s="14">
        <v>1850.0629879999999</v>
      </c>
      <c r="C26" s="14">
        <v>1883.810726989303</v>
      </c>
      <c r="D26" s="14">
        <v>1916.4339960160858</v>
      </c>
      <c r="E26" s="14">
        <v>1948.018553061027</v>
      </c>
      <c r="F26" s="14">
        <v>1995.0659283434252</v>
      </c>
      <c r="G26" s="14">
        <v>2041.6231858604328</v>
      </c>
      <c r="H26" s="14">
        <v>2079.5479698363392</v>
      </c>
      <c r="I26" s="14">
        <v>2114.1620457942649</v>
      </c>
      <c r="J26" s="14">
        <v>2148.5560796200643</v>
      </c>
      <c r="K26" s="14">
        <v>2211.2483677560822</v>
      </c>
      <c r="L26" s="14">
        <v>2281.2823626851423</v>
      </c>
      <c r="M26" s="14">
        <v>2330.2240819812446</v>
      </c>
      <c r="N26" s="14">
        <v>2372.3981085737983</v>
      </c>
      <c r="O26" s="14">
        <v>2405.5433570283049</v>
      </c>
      <c r="P26" s="14">
        <v>2430.9661014427224</v>
      </c>
      <c r="Q26" s="14">
        <v>2444.4341398379356</v>
      </c>
      <c r="R26" s="14">
        <v>2472.9614195800864</v>
      </c>
      <c r="S26" s="14">
        <v>2499.3145329478416</v>
      </c>
      <c r="T26" s="14">
        <v>2526.8709752623113</v>
      </c>
      <c r="U26" s="14">
        <v>2554.3769765764318</v>
      </c>
      <c r="V26" s="14">
        <v>2585.94652162994</v>
      </c>
      <c r="W26" s="14">
        <v>2622.9811547394634</v>
      </c>
      <c r="X26" s="14">
        <v>2661.7810788747161</v>
      </c>
      <c r="Y26" s="14">
        <v>2707.7580234501193</v>
      </c>
      <c r="Z26" s="14">
        <v>2751.1138325941956</v>
      </c>
      <c r="AA26" s="14">
        <v>2791.3430950568372</v>
      </c>
      <c r="AB26" s="14">
        <v>2815.6013180512905</v>
      </c>
      <c r="AC26" s="14">
        <v>2841.2548247803193</v>
      </c>
      <c r="AD26" s="14">
        <v>2867.2479877197252</v>
      </c>
      <c r="AG26" t="s">
        <v>269</v>
      </c>
      <c r="AH26">
        <v>1850.0629879999999</v>
      </c>
    </row>
    <row r="27" spans="1:41" x14ac:dyDescent="0.35">
      <c r="A27" t="s">
        <v>144</v>
      </c>
      <c r="B27" s="14">
        <v>172.309662</v>
      </c>
      <c r="C27" s="14">
        <v>173.53179240108767</v>
      </c>
      <c r="D27" s="14">
        <v>173.2939393145152</v>
      </c>
      <c r="E27" s="14">
        <v>172.66569159750011</v>
      </c>
      <c r="F27" s="14">
        <v>170.73606616105226</v>
      </c>
      <c r="G27" s="14">
        <v>170.70190095223867</v>
      </c>
      <c r="H27" s="14">
        <v>171.89919384340362</v>
      </c>
      <c r="I27" s="14">
        <v>173.16920571542198</v>
      </c>
      <c r="J27" s="14">
        <v>175.58510662127841</v>
      </c>
      <c r="K27" s="14">
        <v>176.6887450530954</v>
      </c>
      <c r="L27" s="14">
        <v>178.93405261860661</v>
      </c>
      <c r="M27" s="14">
        <v>181.27692563656836</v>
      </c>
      <c r="N27" s="14">
        <v>182.53947954270339</v>
      </c>
      <c r="O27" s="14">
        <v>183.81106963654062</v>
      </c>
      <c r="P27" s="14">
        <v>185.12027133246966</v>
      </c>
      <c r="Q27" s="14">
        <v>186.48165506386221</v>
      </c>
      <c r="R27" s="14">
        <v>187.80844779702645</v>
      </c>
      <c r="S27" s="14">
        <v>189.15295720629851</v>
      </c>
      <c r="T27" s="14">
        <v>190.49340287824796</v>
      </c>
      <c r="U27" s="14">
        <v>191.83352968229852</v>
      </c>
      <c r="V27" s="14">
        <v>193.17451127817787</v>
      </c>
      <c r="W27" s="14">
        <v>194.51564850366799</v>
      </c>
      <c r="X27" s="14">
        <v>195.85284243899349</v>
      </c>
      <c r="Y27" s="14">
        <v>197.18010581574774</v>
      </c>
      <c r="Z27" s="14">
        <v>198.49675033891864</v>
      </c>
      <c r="AA27" s="14">
        <v>199.80789878863985</v>
      </c>
      <c r="AB27" s="14">
        <v>201.12414730846294</v>
      </c>
      <c r="AC27" s="14">
        <v>202.42325041199925</v>
      </c>
      <c r="AD27" s="14">
        <v>203.70089536278721</v>
      </c>
      <c r="AG27" t="s">
        <v>270</v>
      </c>
      <c r="AH27">
        <v>172.309662</v>
      </c>
    </row>
    <row r="28" spans="1:41" x14ac:dyDescent="0.35">
      <c r="A28" t="s">
        <v>145</v>
      </c>
      <c r="B28" s="14">
        <v>456.812592</v>
      </c>
      <c r="C28" s="14">
        <v>463.91630189315521</v>
      </c>
      <c r="D28" s="14">
        <v>469.89687889901086</v>
      </c>
      <c r="E28" s="14">
        <v>475.20868719746107</v>
      </c>
      <c r="F28" s="14">
        <v>478.77464368201714</v>
      </c>
      <c r="G28" s="14">
        <v>483.8677047091133</v>
      </c>
      <c r="H28" s="14">
        <v>490.0004859324489</v>
      </c>
      <c r="I28" s="14">
        <v>496.04282892462771</v>
      </c>
      <c r="J28" s="14">
        <v>503.09774845472532</v>
      </c>
      <c r="K28" s="14">
        <v>508.61627796730011</v>
      </c>
      <c r="L28" s="14">
        <v>515.63228349046449</v>
      </c>
      <c r="M28" s="14">
        <v>522.58233634994747</v>
      </c>
      <c r="N28" s="14">
        <v>528.37970801471283</v>
      </c>
      <c r="O28" s="14">
        <v>534.03474467771105</v>
      </c>
      <c r="P28" s="14">
        <v>539.43549145411123</v>
      </c>
      <c r="Q28" s="14">
        <v>544.68160410124585</v>
      </c>
      <c r="R28" s="14">
        <v>549.773925013861</v>
      </c>
      <c r="S28" s="14">
        <v>554.72000461442303</v>
      </c>
      <c r="T28" s="14">
        <v>559.48179324763385</v>
      </c>
      <c r="U28" s="14">
        <v>564.1099105636473</v>
      </c>
      <c r="V28" s="14">
        <v>568.58256881153329</v>
      </c>
      <c r="W28" s="14">
        <v>572.90586597505137</v>
      </c>
      <c r="X28" s="14">
        <v>577.06862291346067</v>
      </c>
      <c r="Y28" s="14">
        <v>581.07572395342322</v>
      </c>
      <c r="Z28" s="14">
        <v>584.92245105675215</v>
      </c>
      <c r="AA28" s="14">
        <v>588.61329417524678</v>
      </c>
      <c r="AB28" s="14">
        <v>592.15158406759178</v>
      </c>
      <c r="AC28" s="14">
        <v>595.53261565320577</v>
      </c>
      <c r="AD28" s="14">
        <v>598.75358953692307</v>
      </c>
      <c r="AG28" t="s">
        <v>271</v>
      </c>
      <c r="AH28">
        <v>456.812592</v>
      </c>
    </row>
    <row r="29" spans="1:41" x14ac:dyDescent="0.35">
      <c r="A29" t="s">
        <v>146</v>
      </c>
      <c r="B29" s="14">
        <v>626.30883800000004</v>
      </c>
      <c r="C29" s="14">
        <v>622.8155378251713</v>
      </c>
      <c r="D29" s="14">
        <v>619.01321782597176</v>
      </c>
      <c r="E29" s="14">
        <v>615.37949262482198</v>
      </c>
      <c r="F29" s="14">
        <v>611.12750955914601</v>
      </c>
      <c r="G29" s="14">
        <v>606.06353589923629</v>
      </c>
      <c r="H29" s="14">
        <v>601.33134938648755</v>
      </c>
      <c r="I29" s="14">
        <v>595.70965293391066</v>
      </c>
      <c r="J29" s="14">
        <v>594.58851545289599</v>
      </c>
      <c r="K29" s="14">
        <v>587.53324704623503</v>
      </c>
      <c r="L29" s="14">
        <v>580.87232387114716</v>
      </c>
      <c r="M29" s="14">
        <v>574.31909657493009</v>
      </c>
      <c r="N29" s="14">
        <v>567.40601760945765</v>
      </c>
      <c r="O29" s="14">
        <v>560.53796495050756</v>
      </c>
      <c r="P29" s="14">
        <v>554.12030973599269</v>
      </c>
      <c r="Q29" s="14">
        <v>547.76216706598893</v>
      </c>
      <c r="R29" s="14">
        <v>541.38106647697043</v>
      </c>
      <c r="S29" s="14">
        <v>535.03559313490052</v>
      </c>
      <c r="T29" s="14">
        <v>528.72891458438221</v>
      </c>
      <c r="U29" s="14">
        <v>522.47976179712646</v>
      </c>
      <c r="V29" s="14">
        <v>516.26058069650287</v>
      </c>
      <c r="W29" s="14">
        <v>510.07371389743599</v>
      </c>
      <c r="X29" s="14">
        <v>503.92446923217403</v>
      </c>
      <c r="Y29" s="14">
        <v>497.81493935965011</v>
      </c>
      <c r="Z29" s="14">
        <v>491.7590704038339</v>
      </c>
      <c r="AA29" s="14">
        <v>485.75356110834116</v>
      </c>
      <c r="AB29" s="14">
        <v>479.8053630265012</v>
      </c>
      <c r="AC29" s="14">
        <v>473.91671180607693</v>
      </c>
      <c r="AD29" s="14">
        <v>468.09644588504415</v>
      </c>
      <c r="AG29" t="s">
        <v>272</v>
      </c>
      <c r="AH29">
        <v>626.30883800000004</v>
      </c>
    </row>
    <row r="30" spans="1:41" x14ac:dyDescent="0.35">
      <c r="A30" t="s">
        <v>147</v>
      </c>
      <c r="B30" s="14">
        <v>163.597061</v>
      </c>
      <c r="C30" s="14">
        <v>166.36190041001831</v>
      </c>
      <c r="D30" s="14">
        <v>169.03220854587957</v>
      </c>
      <c r="E30" s="14">
        <v>171.7293371751002</v>
      </c>
      <c r="F30" s="14">
        <v>174.39364914963699</v>
      </c>
      <c r="G30" s="14">
        <v>177.30084359905615</v>
      </c>
      <c r="H30" s="14">
        <v>180.26946254377259</v>
      </c>
      <c r="I30" s="14">
        <v>183.24713549912437</v>
      </c>
      <c r="J30" s="14">
        <v>186.13628313625776</v>
      </c>
      <c r="K30" s="14">
        <v>188.90684725622771</v>
      </c>
      <c r="L30" s="14">
        <v>191.5553779268142</v>
      </c>
      <c r="M30" s="14">
        <v>194.20204111701563</v>
      </c>
      <c r="N30" s="14">
        <v>196.739038321556</v>
      </c>
      <c r="O30" s="14">
        <v>199.27596854680863</v>
      </c>
      <c r="P30" s="14">
        <v>201.80290739356329</v>
      </c>
      <c r="Q30" s="14">
        <v>204.34544240410554</v>
      </c>
      <c r="R30" s="14">
        <v>206.81332231201989</v>
      </c>
      <c r="S30" s="14">
        <v>209.25942756299753</v>
      </c>
      <c r="T30" s="14">
        <v>211.68168914081022</v>
      </c>
      <c r="U30" s="14">
        <v>214.04839626624906</v>
      </c>
      <c r="V30" s="14">
        <v>216.37634381436152</v>
      </c>
      <c r="W30" s="14">
        <v>218.66101835342863</v>
      </c>
      <c r="X30" s="14">
        <v>220.90983759668447</v>
      </c>
      <c r="Y30" s="14">
        <v>223.10916513053439</v>
      </c>
      <c r="Z30" s="14">
        <v>225.27001978556498</v>
      </c>
      <c r="AA30" s="14">
        <v>227.39872235372985</v>
      </c>
      <c r="AB30" s="14">
        <v>229.51958609959578</v>
      </c>
      <c r="AC30" s="14">
        <v>231.59591208328715</v>
      </c>
      <c r="AD30" s="14">
        <v>233.62498639994507</v>
      </c>
      <c r="AG30" t="s">
        <v>273</v>
      </c>
      <c r="AH30">
        <v>163.597061</v>
      </c>
    </row>
    <row r="31" spans="1:41" x14ac:dyDescent="0.35">
      <c r="A31" t="s">
        <v>148</v>
      </c>
      <c r="B31" s="14">
        <v>1142.709961</v>
      </c>
      <c r="C31" s="14">
        <v>1160.9215581904491</v>
      </c>
      <c r="D31" s="14">
        <v>1177.3085464450862</v>
      </c>
      <c r="E31" s="14">
        <v>1193.8384293605939</v>
      </c>
      <c r="F31" s="14">
        <v>1209.0876857703456</v>
      </c>
      <c r="G31" s="14">
        <v>1227.0976513937378</v>
      </c>
      <c r="H31" s="14">
        <v>1247.47287163654</v>
      </c>
      <c r="I31" s="14">
        <v>1267.9581226508324</v>
      </c>
      <c r="J31" s="14">
        <v>1289.7640860567446</v>
      </c>
      <c r="K31" s="14">
        <v>1309.74472434871</v>
      </c>
      <c r="L31" s="14">
        <v>1329.4751117997162</v>
      </c>
      <c r="M31" s="14">
        <v>1349.4008859328369</v>
      </c>
      <c r="N31" s="14">
        <v>1368.0231579190645</v>
      </c>
      <c r="O31" s="14">
        <v>1386.7657591941345</v>
      </c>
      <c r="P31" s="14">
        <v>1406.4869550556343</v>
      </c>
      <c r="Q31" s="14">
        <v>1426.4932474504321</v>
      </c>
      <c r="R31" s="14">
        <v>1446.0220826573534</v>
      </c>
      <c r="S31" s="14">
        <v>1465.5290651546095</v>
      </c>
      <c r="T31" s="14">
        <v>1485.0282224723046</v>
      </c>
      <c r="U31" s="14">
        <v>1504.2955726419493</v>
      </c>
      <c r="V31" s="14">
        <v>1523.4738368975613</v>
      </c>
      <c r="W31" s="14">
        <v>1542.5044626785509</v>
      </c>
      <c r="X31" s="14">
        <v>1561.4206576557169</v>
      </c>
      <c r="Y31" s="14">
        <v>1580.1452141823243</v>
      </c>
      <c r="Z31" s="14">
        <v>1598.7183990443448</v>
      </c>
      <c r="AA31" s="14">
        <v>1617.1623335985996</v>
      </c>
      <c r="AB31" s="14">
        <v>1635.5732416179196</v>
      </c>
      <c r="AC31" s="14">
        <v>1653.7629423099252</v>
      </c>
      <c r="AD31" s="14">
        <v>1671.709908512461</v>
      </c>
      <c r="AG31" t="s">
        <v>274</v>
      </c>
      <c r="AH31">
        <v>1142.709961</v>
      </c>
    </row>
    <row r="32" spans="1:41" x14ac:dyDescent="0.35">
      <c r="A32" t="s">
        <v>149</v>
      </c>
      <c r="B32" s="14">
        <v>3008.857422</v>
      </c>
      <c r="C32" s="14">
        <v>3047.0374155992426</v>
      </c>
      <c r="D32" s="14">
        <v>3080.5008946085782</v>
      </c>
      <c r="E32" s="14">
        <v>3110.9847613364013</v>
      </c>
      <c r="F32" s="14">
        <v>3136.6324663452015</v>
      </c>
      <c r="G32" s="14">
        <v>3160.3636316254006</v>
      </c>
      <c r="H32" s="14">
        <v>3184.8676374577531</v>
      </c>
      <c r="I32" s="14">
        <v>3208.0310523902781</v>
      </c>
      <c r="J32" s="14">
        <v>3232.2382131054046</v>
      </c>
      <c r="K32" s="14">
        <v>3244.4019982056379</v>
      </c>
      <c r="L32" s="14">
        <v>3258.1822063647764</v>
      </c>
      <c r="M32" s="14">
        <v>3271.3510620428178</v>
      </c>
      <c r="N32" s="14">
        <v>3289.4945311625875</v>
      </c>
      <c r="O32" s="14">
        <v>3307.2374067647725</v>
      </c>
      <c r="P32" s="14">
        <v>3334.7822626649981</v>
      </c>
      <c r="Q32" s="14">
        <v>3358.6901170537867</v>
      </c>
      <c r="R32" s="14">
        <v>3382.561604017933</v>
      </c>
      <c r="S32" s="14">
        <v>3404.8417254888141</v>
      </c>
      <c r="T32" s="14">
        <v>3426.2166408730873</v>
      </c>
      <c r="U32" s="14">
        <v>3451.7910182698888</v>
      </c>
      <c r="V32" s="14">
        <v>3475.9463756724604</v>
      </c>
      <c r="W32" s="14">
        <v>3498.7256426507925</v>
      </c>
      <c r="X32" s="14">
        <v>3520.4205756029978</v>
      </c>
      <c r="Y32" s="14">
        <v>3540.9283280114983</v>
      </c>
      <c r="Z32" s="14">
        <v>3562.1758100808647</v>
      </c>
      <c r="AA32" s="14">
        <v>3582.315105349528</v>
      </c>
      <c r="AB32" s="14">
        <v>3601.5089347450839</v>
      </c>
      <c r="AC32" s="14">
        <v>3619.7362795090971</v>
      </c>
      <c r="AD32" s="14">
        <v>3637.0923358115383</v>
      </c>
      <c r="AG32" t="s">
        <v>275</v>
      </c>
      <c r="AH32">
        <v>3008.857422</v>
      </c>
    </row>
    <row r="33" spans="1:34" x14ac:dyDescent="0.35">
      <c r="A33" t="s">
        <v>150</v>
      </c>
      <c r="B33" s="14">
        <v>3564.9916990000002</v>
      </c>
      <c r="C33" s="14">
        <v>3607.4154567172704</v>
      </c>
      <c r="D33" s="14">
        <v>3643.0509856390609</v>
      </c>
      <c r="E33" s="14">
        <v>3672.8940578421993</v>
      </c>
      <c r="F33" s="14">
        <v>3696.5135580336087</v>
      </c>
      <c r="G33" s="14">
        <v>3717.5950705761588</v>
      </c>
      <c r="H33" s="14">
        <v>3741.0109379433939</v>
      </c>
      <c r="I33" s="14">
        <v>3767.4010391726001</v>
      </c>
      <c r="J33" s="14">
        <v>3790.8760917877885</v>
      </c>
      <c r="K33" s="14">
        <v>3808.0504284690674</v>
      </c>
      <c r="L33" s="14">
        <v>3822.8074997309836</v>
      </c>
      <c r="M33" s="14">
        <v>3837.1721194200481</v>
      </c>
      <c r="N33" s="14">
        <v>3854.3711306654336</v>
      </c>
      <c r="O33" s="14">
        <v>3868.8550479565374</v>
      </c>
      <c r="P33" s="14">
        <v>3889.1777953264991</v>
      </c>
      <c r="Q33" s="14">
        <v>3906.1687186033873</v>
      </c>
      <c r="R33" s="14">
        <v>3923.2097702551669</v>
      </c>
      <c r="S33" s="14">
        <v>3938.4136989346184</v>
      </c>
      <c r="T33" s="14">
        <v>3952.7286512061364</v>
      </c>
      <c r="U33" s="14">
        <v>3968.7711957099218</v>
      </c>
      <c r="V33" s="14">
        <v>3983.2752684832035</v>
      </c>
      <c r="W33" s="14">
        <v>3996.4685931619683</v>
      </c>
      <c r="X33" s="14">
        <v>4008.6672140723058</v>
      </c>
      <c r="Y33" s="14">
        <v>4019.8087834670823</v>
      </c>
      <c r="Z33" s="14">
        <v>4031.0343808815292</v>
      </c>
      <c r="AA33" s="14">
        <v>4041.2673632091155</v>
      </c>
      <c r="AB33" s="14">
        <v>4050.7877404506899</v>
      </c>
      <c r="AC33" s="14">
        <v>4059.5975961680092</v>
      </c>
      <c r="AD33" s="14">
        <v>4067.595571776124</v>
      </c>
      <c r="AG33" t="s">
        <v>276</v>
      </c>
      <c r="AH33">
        <v>3564.9916990000002</v>
      </c>
    </row>
    <row r="34" spans="1:34" x14ac:dyDescent="0.35">
      <c r="A34" t="s">
        <v>151</v>
      </c>
      <c r="B34" s="14">
        <v>3782.001953</v>
      </c>
      <c r="C34" s="14">
        <v>3861.8108928127913</v>
      </c>
      <c r="D34" s="14">
        <v>3939.0544481097436</v>
      </c>
      <c r="E34" s="14">
        <v>4016.6077338004629</v>
      </c>
      <c r="F34" s="14">
        <v>4091.6644758788989</v>
      </c>
      <c r="G34" s="14">
        <v>4169.6008641496492</v>
      </c>
      <c r="H34" s="14">
        <v>4257.5068913281702</v>
      </c>
      <c r="I34" s="14">
        <v>4347.482487465365</v>
      </c>
      <c r="J34" s="14">
        <v>4438.1953180558221</v>
      </c>
      <c r="K34" s="14">
        <v>4526.111972930722</v>
      </c>
      <c r="L34" s="14">
        <v>4612.2900501177182</v>
      </c>
      <c r="M34" s="14">
        <v>4699.5370511637557</v>
      </c>
      <c r="N34" s="14">
        <v>4785.5042725795784</v>
      </c>
      <c r="O34" s="14">
        <v>4872.0496387987532</v>
      </c>
      <c r="P34" s="14">
        <v>4961.1501697980684</v>
      </c>
      <c r="Q34" s="14">
        <v>5051.5299230163646</v>
      </c>
      <c r="R34" s="14">
        <v>5140.6884158516186</v>
      </c>
      <c r="S34" s="14">
        <v>5230.1158315337734</v>
      </c>
      <c r="T34" s="14">
        <v>5319.5387829865886</v>
      </c>
      <c r="U34" s="14">
        <v>5408.7149991906972</v>
      </c>
      <c r="V34" s="14">
        <v>5497.6721347823868</v>
      </c>
      <c r="W34" s="14">
        <v>5586.3072542409882</v>
      </c>
      <c r="X34" s="14">
        <v>5674.7044216013719</v>
      </c>
      <c r="Y34" s="14">
        <v>5762.5721123358908</v>
      </c>
      <c r="Z34" s="14">
        <v>5850.151683299172</v>
      </c>
      <c r="AA34" s="14">
        <v>5937.6225662526931</v>
      </c>
      <c r="AB34" s="14">
        <v>6025.6412894125669</v>
      </c>
      <c r="AC34" s="14">
        <v>6113.3692035092536</v>
      </c>
      <c r="AD34" s="14">
        <v>6200.65955701848</v>
      </c>
      <c r="AG34" t="s">
        <v>277</v>
      </c>
      <c r="AH34">
        <v>3782.001953</v>
      </c>
    </row>
    <row r="35" spans="1:34" x14ac:dyDescent="0.35">
      <c r="A35" t="s">
        <v>152</v>
      </c>
      <c r="B35" s="14">
        <v>1901.3889160000001</v>
      </c>
      <c r="C35" s="14">
        <v>1945.514068295829</v>
      </c>
      <c r="D35" s="14">
        <v>1989.2155671577377</v>
      </c>
      <c r="E35" s="14">
        <v>2033.182800995512</v>
      </c>
      <c r="F35" s="14">
        <v>2076.100443468606</v>
      </c>
      <c r="G35" s="14">
        <v>2119.5588312216009</v>
      </c>
      <c r="H35" s="14">
        <v>2167.5278388662755</v>
      </c>
      <c r="I35" s="14">
        <v>2216.5850629377683</v>
      </c>
      <c r="J35" s="14">
        <v>2265.6833087158648</v>
      </c>
      <c r="K35" s="14">
        <v>2313.8453919458998</v>
      </c>
      <c r="L35" s="14">
        <v>2361.6677171220986</v>
      </c>
      <c r="M35" s="14">
        <v>2410.3551502779728</v>
      </c>
      <c r="N35" s="14">
        <v>2458.916575490623</v>
      </c>
      <c r="O35" s="14">
        <v>2508.0142545367594</v>
      </c>
      <c r="P35" s="14">
        <v>2558.2021277842946</v>
      </c>
      <c r="Q35" s="14">
        <v>2609.2027012240151</v>
      </c>
      <c r="R35" s="14">
        <v>2659.7745288994092</v>
      </c>
      <c r="S35" s="14">
        <v>2710.6975081199062</v>
      </c>
      <c r="T35" s="14">
        <v>2761.7754523351605</v>
      </c>
      <c r="U35" s="14">
        <v>2812.8669173156345</v>
      </c>
      <c r="V35" s="14">
        <v>2864.054906903561</v>
      </c>
      <c r="W35" s="14">
        <v>2915.3077422735814</v>
      </c>
      <c r="X35" s="14">
        <v>2966.6649695845699</v>
      </c>
      <c r="Y35" s="14">
        <v>3017.9921302228431</v>
      </c>
      <c r="Z35" s="14">
        <v>3069.3864236060467</v>
      </c>
      <c r="AA35" s="14">
        <v>3120.9625514364684</v>
      </c>
      <c r="AB35" s="14">
        <v>3173.0461107836054</v>
      </c>
      <c r="AC35" s="14">
        <v>3225.1741815100027</v>
      </c>
      <c r="AD35" s="14">
        <v>3277.287513487096</v>
      </c>
      <c r="AG35" t="s">
        <v>278</v>
      </c>
      <c r="AH35">
        <v>1901.3889160000001</v>
      </c>
    </row>
    <row r="36" spans="1:34" x14ac:dyDescent="0.35">
      <c r="A36" t="s">
        <v>153</v>
      </c>
      <c r="B36" s="14">
        <v>1177.8149410000001</v>
      </c>
      <c r="C36" s="14">
        <v>1200.5474760502648</v>
      </c>
      <c r="D36" s="14">
        <v>1222.8188322784731</v>
      </c>
      <c r="E36" s="14">
        <v>1245.1368656320371</v>
      </c>
      <c r="F36" s="14">
        <v>1267.4833369595353</v>
      </c>
      <c r="G36" s="14">
        <v>1290.9126396948986</v>
      </c>
      <c r="H36" s="14">
        <v>1314.3183058564707</v>
      </c>
      <c r="I36" s="14">
        <v>1337.6761079244907</v>
      </c>
      <c r="J36" s="14">
        <v>1360.8700739597934</v>
      </c>
      <c r="K36" s="14">
        <v>1382.5294098829227</v>
      </c>
      <c r="L36" s="14">
        <v>1404.3180733826775</v>
      </c>
      <c r="M36" s="14">
        <v>1425.6760660971399</v>
      </c>
      <c r="N36" s="14">
        <v>1447.2067686149455</v>
      </c>
      <c r="O36" s="14">
        <v>1468.6459791265611</v>
      </c>
      <c r="P36" s="14">
        <v>1490.8539624353255</v>
      </c>
      <c r="Q36" s="14">
        <v>1512.6514400492999</v>
      </c>
      <c r="R36" s="14">
        <v>1534.4166790898814</v>
      </c>
      <c r="S36" s="14">
        <v>1555.9703232977213</v>
      </c>
      <c r="T36" s="14">
        <v>1577.4218637568977</v>
      </c>
      <c r="U36" s="14">
        <v>1599.2376081326556</v>
      </c>
      <c r="V36" s="14">
        <v>1620.5981450932013</v>
      </c>
      <c r="W36" s="14">
        <v>1641.7516506212883</v>
      </c>
      <c r="X36" s="14">
        <v>1662.6432687257743</v>
      </c>
      <c r="Y36" s="14">
        <v>1683.1968648137622</v>
      </c>
      <c r="Z36" s="14">
        <v>1703.669251641119</v>
      </c>
      <c r="AA36" s="14">
        <v>1723.7699933066069</v>
      </c>
      <c r="AB36" s="14">
        <v>1743.6910859882535</v>
      </c>
      <c r="AC36" s="14">
        <v>1763.2662852268832</v>
      </c>
      <c r="AD36" s="14">
        <v>1782.4536199628367</v>
      </c>
      <c r="AG36" t="s">
        <v>279</v>
      </c>
      <c r="AH36">
        <v>1177.8149410000001</v>
      </c>
    </row>
    <row r="37" spans="1:34" x14ac:dyDescent="0.35">
      <c r="A37" t="s">
        <v>108</v>
      </c>
      <c r="B37" s="14">
        <v>2056.029297</v>
      </c>
      <c r="C37" s="14">
        <v>2096.2211745065451</v>
      </c>
      <c r="D37" s="14">
        <v>2135.0693934230876</v>
      </c>
      <c r="E37" s="14">
        <v>2174.5250487996673</v>
      </c>
      <c r="F37" s="14">
        <v>2215.0610225918567</v>
      </c>
      <c r="G37" s="14">
        <v>2259.5496372062048</v>
      </c>
      <c r="H37" s="14">
        <v>2305.9085911578009</v>
      </c>
      <c r="I37" s="14">
        <v>2352.9472816905468</v>
      </c>
      <c r="J37" s="14">
        <v>2400.8019940950257</v>
      </c>
      <c r="K37" s="14">
        <v>2450.3319797144027</v>
      </c>
      <c r="L37" s="14">
        <v>2500.6230833324571</v>
      </c>
      <c r="M37" s="14">
        <v>2550.3092136867313</v>
      </c>
      <c r="N37" s="14">
        <v>2598.4309982397863</v>
      </c>
      <c r="O37" s="14">
        <v>2646.0888211785023</v>
      </c>
      <c r="P37" s="14">
        <v>2693.6014628338189</v>
      </c>
      <c r="Q37" s="14">
        <v>2740.3842024004634</v>
      </c>
      <c r="R37" s="14">
        <v>2787.6530895076694</v>
      </c>
      <c r="S37" s="14">
        <v>2834.884853333816</v>
      </c>
      <c r="T37" s="14">
        <v>2882.3487634562134</v>
      </c>
      <c r="U37" s="14">
        <v>2929.62677728368</v>
      </c>
      <c r="V37" s="14">
        <v>2977.2674890478343</v>
      </c>
      <c r="W37" s="14">
        <v>3025.4527769975798</v>
      </c>
      <c r="X37" s="14">
        <v>3074.0112940683907</v>
      </c>
      <c r="Y37" s="14">
        <v>3123.3089057902362</v>
      </c>
      <c r="Z37" s="14">
        <v>3172.633449354038</v>
      </c>
      <c r="AA37" s="14">
        <v>3221.8609817442502</v>
      </c>
      <c r="AB37" s="14">
        <v>3269.8982846098611</v>
      </c>
      <c r="AC37" s="14">
        <v>3317.634875687223</v>
      </c>
      <c r="AD37" s="14">
        <v>3365.0279534133902</v>
      </c>
      <c r="AG37" t="s">
        <v>280</v>
      </c>
      <c r="AH37">
        <v>2056.029297</v>
      </c>
    </row>
    <row r="38" spans="1:34" x14ac:dyDescent="0.35">
      <c r="A38" t="s">
        <v>154</v>
      </c>
      <c r="B38" s="14">
        <v>816.71167000000003</v>
      </c>
      <c r="C38" s="14">
        <v>835.28418340280211</v>
      </c>
      <c r="D38" s="14">
        <v>853.57523645095671</v>
      </c>
      <c r="E38" s="14">
        <v>872.40169186611911</v>
      </c>
      <c r="F38" s="14">
        <v>891.43566473908493</v>
      </c>
      <c r="G38" s="14">
        <v>912.68490582303696</v>
      </c>
      <c r="H38" s="14">
        <v>934.62877155072135</v>
      </c>
      <c r="I38" s="14">
        <v>956.81265275786336</v>
      </c>
      <c r="J38" s="14">
        <v>978.93052540154474</v>
      </c>
      <c r="K38" s="14">
        <v>1000.9497076024542</v>
      </c>
      <c r="L38" s="14">
        <v>1023.0016306106437</v>
      </c>
      <c r="M38" s="14">
        <v>1045.2830153259956</v>
      </c>
      <c r="N38" s="14">
        <v>1066.9277952526527</v>
      </c>
      <c r="O38" s="14">
        <v>1088.8095240982689</v>
      </c>
      <c r="P38" s="14">
        <v>1110.8297167945848</v>
      </c>
      <c r="Q38" s="14">
        <v>1133.0908554021198</v>
      </c>
      <c r="R38" s="14">
        <v>1155.2611376970888</v>
      </c>
      <c r="S38" s="14">
        <v>1177.5716563144088</v>
      </c>
      <c r="T38" s="14">
        <v>1200.0437272605191</v>
      </c>
      <c r="U38" s="14">
        <v>1222.3850613353009</v>
      </c>
      <c r="V38" s="14">
        <v>1244.8314737395888</v>
      </c>
      <c r="W38" s="14">
        <v>1267.3804755380552</v>
      </c>
      <c r="X38" s="14">
        <v>1290.0387036797247</v>
      </c>
      <c r="Y38" s="14">
        <v>1312.7917613158759</v>
      </c>
      <c r="Z38" s="14">
        <v>1335.5584585989682</v>
      </c>
      <c r="AA38" s="14">
        <v>1358.3649890613876</v>
      </c>
      <c r="AB38" s="14">
        <v>1381.1476224944242</v>
      </c>
      <c r="AC38" s="14">
        <v>1403.8423639977282</v>
      </c>
      <c r="AD38" s="14">
        <v>1426.4244318807591</v>
      </c>
      <c r="AG38" t="s">
        <v>281</v>
      </c>
      <c r="AH38">
        <v>816.71167000000003</v>
      </c>
    </row>
    <row r="39" spans="1:34" x14ac:dyDescent="0.35">
      <c r="A39" t="s">
        <v>155</v>
      </c>
      <c r="B39" s="14">
        <v>1194.0349120000001</v>
      </c>
      <c r="C39" s="14">
        <v>1176.4377030809089</v>
      </c>
      <c r="D39" s="14">
        <v>1152.7074252407531</v>
      </c>
      <c r="E39" s="14">
        <v>1127.088848527005</v>
      </c>
      <c r="F39" s="14">
        <v>1096.1166723872525</v>
      </c>
      <c r="G39" s="14">
        <v>1070.6589242243897</v>
      </c>
      <c r="H39" s="14">
        <v>1050.4679029019042</v>
      </c>
      <c r="I39" s="14">
        <v>1030.0990151242654</v>
      </c>
      <c r="J39" s="14">
        <v>1015.9740914090785</v>
      </c>
      <c r="K39" s="14">
        <v>998.77761234047921</v>
      </c>
      <c r="L39" s="14">
        <v>979.82251118019792</v>
      </c>
      <c r="M39" s="14">
        <v>960.95044373910946</v>
      </c>
      <c r="N39" s="14">
        <v>936.77427590525463</v>
      </c>
      <c r="O39" s="14">
        <v>912.25486497542772</v>
      </c>
      <c r="P39" s="14">
        <v>894.34493011331119</v>
      </c>
      <c r="Q39" s="14">
        <v>876.78786592127085</v>
      </c>
      <c r="R39" s="14">
        <v>857.22252005081089</v>
      </c>
      <c r="S39" s="14">
        <v>836.86468531113223</v>
      </c>
      <c r="T39" s="14">
        <v>816.35781831639417</v>
      </c>
      <c r="U39" s="14">
        <v>794.49004143715297</v>
      </c>
      <c r="V39" s="14">
        <v>772.96261872337607</v>
      </c>
      <c r="W39" s="14">
        <v>750.29193430126702</v>
      </c>
      <c r="X39" s="14">
        <v>726.54256855886183</v>
      </c>
      <c r="Y39" s="14">
        <v>701.45730594848681</v>
      </c>
      <c r="Z39" s="14">
        <v>674.9117063908252</v>
      </c>
      <c r="AA39" s="14">
        <v>646.64910377400304</v>
      </c>
      <c r="AB39" s="14">
        <v>616.3789419070589</v>
      </c>
      <c r="AC39" s="14">
        <v>583.85441264155497</v>
      </c>
      <c r="AD39" s="14">
        <v>548.72482679997279</v>
      </c>
      <c r="AG39" t="s">
        <v>282</v>
      </c>
      <c r="AH39">
        <v>1194.0349120000001</v>
      </c>
    </row>
    <row r="40" spans="1:34" x14ac:dyDescent="0.35">
      <c r="A40" t="s">
        <v>156</v>
      </c>
      <c r="B40" s="14">
        <v>1650.8249510000001</v>
      </c>
      <c r="C40" s="14">
        <v>1691.5648345532536</v>
      </c>
      <c r="D40" s="14">
        <v>1722.082863202879</v>
      </c>
      <c r="E40" s="14">
        <v>1749.9818110447698</v>
      </c>
      <c r="F40" s="14">
        <v>1769.0842624977722</v>
      </c>
      <c r="G40" s="14">
        <v>1772.5356574396922</v>
      </c>
      <c r="H40" s="14">
        <v>1771.2198038956565</v>
      </c>
      <c r="I40" s="14">
        <v>1754.7392058351409</v>
      </c>
      <c r="J40" s="14">
        <v>1783.2058135496425</v>
      </c>
      <c r="K40" s="14">
        <v>1813.5948503829929</v>
      </c>
      <c r="L40" s="14">
        <v>1847.5346457725452</v>
      </c>
      <c r="M40" s="14">
        <v>1883.280930852417</v>
      </c>
      <c r="N40" s="14">
        <v>1914.4998905150644</v>
      </c>
      <c r="O40" s="14">
        <v>1946.906438711824</v>
      </c>
      <c r="P40" s="14">
        <v>1985.3155930066623</v>
      </c>
      <c r="Q40" s="14">
        <v>2025.695125384384</v>
      </c>
      <c r="R40" s="14">
        <v>2065.9521697501727</v>
      </c>
      <c r="S40" s="14">
        <v>2107.1617176801792</v>
      </c>
      <c r="T40" s="14">
        <v>2149.4457104365238</v>
      </c>
      <c r="U40" s="14">
        <v>2192.1463839754852</v>
      </c>
      <c r="V40" s="14">
        <v>2235.4702113912695</v>
      </c>
      <c r="W40" s="14">
        <v>2279.2995109968701</v>
      </c>
      <c r="X40" s="14">
        <v>2323.6489812320915</v>
      </c>
      <c r="Y40" s="14">
        <v>2368.3857303379568</v>
      </c>
      <c r="Z40" s="14">
        <v>2413.4582423334455</v>
      </c>
      <c r="AA40" s="14">
        <v>2458.8158111565631</v>
      </c>
      <c r="AB40" s="14">
        <v>2504.3823398873351</v>
      </c>
      <c r="AC40" s="14">
        <v>2549.977375205558</v>
      </c>
      <c r="AD40" s="14">
        <v>2595.5311910271798</v>
      </c>
      <c r="AG40" t="s">
        <v>283</v>
      </c>
      <c r="AH40">
        <v>1650.8249510000001</v>
      </c>
    </row>
    <row r="41" spans="1:34" x14ac:dyDescent="0.35">
      <c r="A41" t="s">
        <v>157</v>
      </c>
      <c r="B41" s="14">
        <v>745.046875</v>
      </c>
      <c r="C41" s="14">
        <v>758.55703349843748</v>
      </c>
      <c r="D41" s="14">
        <v>770.59154083489022</v>
      </c>
      <c r="E41" s="14">
        <v>781.85712680697179</v>
      </c>
      <c r="F41" s="14">
        <v>791.88890104389407</v>
      </c>
      <c r="G41" s="14">
        <v>802.42601232785444</v>
      </c>
      <c r="H41" s="14">
        <v>813.13920201844348</v>
      </c>
      <c r="I41" s="14">
        <v>823.62162341342378</v>
      </c>
      <c r="J41" s="14">
        <v>834.09800810108015</v>
      </c>
      <c r="K41" s="14">
        <v>843.92218126009629</v>
      </c>
      <c r="L41" s="14">
        <v>853.37326576802809</v>
      </c>
      <c r="M41" s="14">
        <v>862.69218716754165</v>
      </c>
      <c r="N41" s="14">
        <v>871.56281958209183</v>
      </c>
      <c r="O41" s="14">
        <v>880.3034616308347</v>
      </c>
      <c r="P41" s="14">
        <v>889.65536545546979</v>
      </c>
      <c r="Q41" s="14">
        <v>899.01898817688857</v>
      </c>
      <c r="R41" s="14">
        <v>908.23968652722601</v>
      </c>
      <c r="S41" s="14">
        <v>917.36486148173367</v>
      </c>
      <c r="T41" s="14">
        <v>926.426288853046</v>
      </c>
      <c r="U41" s="14">
        <v>935.49018426382327</v>
      </c>
      <c r="V41" s="14">
        <v>944.42485456078839</v>
      </c>
      <c r="W41" s="14">
        <v>953.19471765050014</v>
      </c>
      <c r="X41" s="14">
        <v>961.81983350042117</v>
      </c>
      <c r="Y41" s="14">
        <v>970.24791444624532</v>
      </c>
      <c r="Z41" s="14">
        <v>978.57557170089581</v>
      </c>
      <c r="AA41" s="14">
        <v>986.75395832685172</v>
      </c>
      <c r="AB41" s="14">
        <v>994.8435646280069</v>
      </c>
      <c r="AC41" s="14">
        <v>1002.7440650543219</v>
      </c>
      <c r="AD41" s="14">
        <v>1010.4363554359294</v>
      </c>
      <c r="AG41" t="s">
        <v>284</v>
      </c>
      <c r="AH41">
        <v>745.046875</v>
      </c>
    </row>
    <row r="42" spans="1:34" x14ac:dyDescent="0.35">
      <c r="A42" t="s">
        <v>158</v>
      </c>
      <c r="B42" s="14">
        <v>2603.5036620000001</v>
      </c>
      <c r="C42" s="14">
        <v>2660.0106261807805</v>
      </c>
      <c r="D42" s="14">
        <v>2713.869191334376</v>
      </c>
      <c r="E42" s="14">
        <v>2767.1082488084589</v>
      </c>
      <c r="F42" s="14">
        <v>2818.6298674254981</v>
      </c>
      <c r="G42" s="14">
        <v>2875.0486903038341</v>
      </c>
      <c r="H42" s="14">
        <v>2934.4362710604878</v>
      </c>
      <c r="I42" s="14">
        <v>2995.5861081822363</v>
      </c>
      <c r="J42" s="14">
        <v>3056.7580734215935</v>
      </c>
      <c r="K42" s="14">
        <v>3117.7083010265833</v>
      </c>
      <c r="L42" s="14">
        <v>3178.4200583141342</v>
      </c>
      <c r="M42" s="14">
        <v>3239.7435413932294</v>
      </c>
      <c r="N42" s="14">
        <v>3299.4721012710634</v>
      </c>
      <c r="O42" s="14">
        <v>3359.3373931293158</v>
      </c>
      <c r="P42" s="14">
        <v>3419.9925812984407</v>
      </c>
      <c r="Q42" s="14">
        <v>3481.5278238152273</v>
      </c>
      <c r="R42" s="14">
        <v>3542.8044542782868</v>
      </c>
      <c r="S42" s="14">
        <v>3604.3450933317731</v>
      </c>
      <c r="T42" s="14">
        <v>3666.2032242580422</v>
      </c>
      <c r="U42" s="14">
        <v>3727.8819608216695</v>
      </c>
      <c r="V42" s="14">
        <v>3789.5377733598948</v>
      </c>
      <c r="W42" s="14">
        <v>3851.091993320134</v>
      </c>
      <c r="X42" s="14">
        <v>3912.6197347698117</v>
      </c>
      <c r="Y42" s="14">
        <v>3973.941050086939</v>
      </c>
      <c r="Z42" s="14">
        <v>4035.137755287753</v>
      </c>
      <c r="AA42" s="14">
        <v>4096.2842152625062</v>
      </c>
      <c r="AB42" s="14">
        <v>4157.6940697040363</v>
      </c>
      <c r="AC42" s="14">
        <v>4218.9543656658689</v>
      </c>
      <c r="AD42" s="14">
        <v>4279.9427261850615</v>
      </c>
      <c r="AG42" t="s">
        <v>285</v>
      </c>
      <c r="AH42">
        <v>2603.5036620000001</v>
      </c>
    </row>
    <row r="43" spans="1:34" x14ac:dyDescent="0.35">
      <c r="A43" t="s">
        <v>159</v>
      </c>
      <c r="B43" s="14">
        <v>1892.3614500000001</v>
      </c>
      <c r="C43" s="14">
        <v>1929.490149357435</v>
      </c>
      <c r="D43" s="14">
        <v>1963.2969392133416</v>
      </c>
      <c r="E43" s="14">
        <v>1996.4623254183909</v>
      </c>
      <c r="F43" s="14">
        <v>2025.7709912942305</v>
      </c>
      <c r="G43" s="14">
        <v>2054.6362021491818</v>
      </c>
      <c r="H43" s="14">
        <v>2096.1515648589475</v>
      </c>
      <c r="I43" s="14">
        <v>2139.4435927431359</v>
      </c>
      <c r="J43" s="14">
        <v>2185.0751432996763</v>
      </c>
      <c r="K43" s="14">
        <v>2229.6058821825518</v>
      </c>
      <c r="L43" s="14">
        <v>2274.1603194867939</v>
      </c>
      <c r="M43" s="14">
        <v>2319.8904996872261</v>
      </c>
      <c r="N43" s="14">
        <v>2364.9546046327005</v>
      </c>
      <c r="O43" s="14">
        <v>2410.2380459158262</v>
      </c>
      <c r="P43" s="14">
        <v>2459.1359912961484</v>
      </c>
      <c r="Q43" s="14">
        <v>2508.9632506653902</v>
      </c>
      <c r="R43" s="14">
        <v>2558.049109494058</v>
      </c>
      <c r="S43" s="14">
        <v>2607.4591070684905</v>
      </c>
      <c r="T43" s="14">
        <v>2656.8404713677069</v>
      </c>
      <c r="U43" s="14">
        <v>2706.485129679495</v>
      </c>
      <c r="V43" s="14">
        <v>2756.2803963379033</v>
      </c>
      <c r="W43" s="14">
        <v>2806.2280559121014</v>
      </c>
      <c r="X43" s="14">
        <v>2856.2673114910981</v>
      </c>
      <c r="Y43" s="14">
        <v>2906.3690964019634</v>
      </c>
      <c r="Z43" s="14">
        <v>2956.5426180238792</v>
      </c>
      <c r="AA43" s="14">
        <v>3006.8801213298302</v>
      </c>
      <c r="AB43" s="14">
        <v>3057.5274087174853</v>
      </c>
      <c r="AC43" s="14">
        <v>3108.2539286972947</v>
      </c>
      <c r="AD43" s="14">
        <v>3159.0269457971717</v>
      </c>
      <c r="AG43" t="s">
        <v>286</v>
      </c>
      <c r="AH43">
        <v>1892.3614500000001</v>
      </c>
    </row>
    <row r="44" spans="1:34" x14ac:dyDescent="0.35">
      <c r="A44" t="s">
        <v>160</v>
      </c>
      <c r="B44" s="14">
        <v>216.24118000000001</v>
      </c>
      <c r="C44" s="14">
        <v>222.42595886153401</v>
      </c>
      <c r="D44" s="14">
        <v>226.9886492834483</v>
      </c>
      <c r="E44" s="14">
        <v>232.17402338540924</v>
      </c>
      <c r="F44" s="14">
        <v>236.62470654409816</v>
      </c>
      <c r="G44" s="14">
        <v>244.9742459392132</v>
      </c>
      <c r="H44" s="14">
        <v>255.29008693828888</v>
      </c>
      <c r="I44" s="14">
        <v>265.94832042291898</v>
      </c>
      <c r="J44" s="14">
        <v>277.48747231325285</v>
      </c>
      <c r="K44" s="14">
        <v>288.09323774629604</v>
      </c>
      <c r="L44" s="14">
        <v>298.69504008603599</v>
      </c>
      <c r="M44" s="14">
        <v>309.5801444758593</v>
      </c>
      <c r="N44" s="14">
        <v>319.23012907534519</v>
      </c>
      <c r="O44" s="14">
        <v>329.26260626480894</v>
      </c>
      <c r="P44" s="14">
        <v>340.69364909276493</v>
      </c>
      <c r="Q44" s="14">
        <v>352.63721007155038</v>
      </c>
      <c r="R44" s="14">
        <v>364.39205409579648</v>
      </c>
      <c r="S44" s="14">
        <v>376.3857999211271</v>
      </c>
      <c r="T44" s="14">
        <v>388.70927322782467</v>
      </c>
      <c r="U44" s="14">
        <v>401.05374684328461</v>
      </c>
      <c r="V44" s="14">
        <v>413.59116823410193</v>
      </c>
      <c r="W44" s="14">
        <v>426.28585283364583</v>
      </c>
      <c r="X44" s="14">
        <v>439.18543325473308</v>
      </c>
      <c r="Y44" s="14">
        <v>452.21641640774766</v>
      </c>
      <c r="Z44" s="14">
        <v>465.40797626913644</v>
      </c>
      <c r="AA44" s="14">
        <v>478.77942667213449</v>
      </c>
      <c r="AB44" s="14">
        <v>492.40079711684206</v>
      </c>
      <c r="AC44" s="14">
        <v>506.11883712411867</v>
      </c>
      <c r="AD44" s="14">
        <v>519.91669947368007</v>
      </c>
      <c r="AG44" t="s">
        <v>287</v>
      </c>
      <c r="AH44">
        <v>216.24118000000001</v>
      </c>
    </row>
    <row r="45" spans="1:34" x14ac:dyDescent="0.35">
      <c r="A45" t="s">
        <v>161</v>
      </c>
      <c r="B45" s="14">
        <v>3290.9101559999999</v>
      </c>
      <c r="C45" s="14">
        <v>3342.7311309534853</v>
      </c>
      <c r="D45" s="14">
        <v>3383.8246618387484</v>
      </c>
      <c r="E45" s="14">
        <v>3423.0763511511454</v>
      </c>
      <c r="F45" s="14">
        <v>3450.4025985085673</v>
      </c>
      <c r="G45" s="14">
        <v>3475.7780323548827</v>
      </c>
      <c r="H45" s="14">
        <v>3543.7517378668276</v>
      </c>
      <c r="I45" s="14">
        <v>3614.1745899024122</v>
      </c>
      <c r="J45" s="14">
        <v>3690.8297872844064</v>
      </c>
      <c r="K45" s="14">
        <v>3761.8487340513329</v>
      </c>
      <c r="L45" s="14">
        <v>3832.0365553615156</v>
      </c>
      <c r="M45" s="14">
        <v>3904.3762086390079</v>
      </c>
      <c r="N45" s="14">
        <v>3974.1282800439649</v>
      </c>
      <c r="O45" s="14">
        <v>4043.2920215657095</v>
      </c>
      <c r="P45" s="14">
        <v>4123.0738554060417</v>
      </c>
      <c r="Q45" s="14">
        <v>4203.7896230437836</v>
      </c>
      <c r="R45" s="14">
        <v>4281.009875387399</v>
      </c>
      <c r="S45" s="14">
        <v>4358.3501716951605</v>
      </c>
      <c r="T45" s="14">
        <v>4434.8182971275864</v>
      </c>
      <c r="U45" s="14">
        <v>4511.9251524142546</v>
      </c>
      <c r="V45" s="14">
        <v>4589.0217710711031</v>
      </c>
      <c r="W45" s="14">
        <v>4666.2256377388949</v>
      </c>
      <c r="X45" s="14">
        <v>4743.3410824958592</v>
      </c>
      <c r="Y45" s="14">
        <v>4820.437925448422</v>
      </c>
      <c r="Z45" s="14">
        <v>4897.5683065621442</v>
      </c>
      <c r="AA45" s="14">
        <v>4975.001800029876</v>
      </c>
      <c r="AB45" s="14">
        <v>5053.0655482745051</v>
      </c>
      <c r="AC45" s="14">
        <v>5131.3203531944127</v>
      </c>
      <c r="AD45" s="14">
        <v>5209.7515585289193</v>
      </c>
      <c r="AG45" t="s">
        <v>288</v>
      </c>
      <c r="AH45">
        <v>3290.9101559999999</v>
      </c>
    </row>
    <row r="46" spans="1:34" x14ac:dyDescent="0.35">
      <c r="A46" t="s">
        <v>162</v>
      </c>
      <c r="B46" s="14">
        <v>1018.303589</v>
      </c>
      <c r="C46" s="14">
        <v>1036.580101815372</v>
      </c>
      <c r="D46" s="14">
        <v>1054.4469074242922</v>
      </c>
      <c r="E46" s="14">
        <v>1072.9225043574177</v>
      </c>
      <c r="F46" s="14">
        <v>1091.866024094352</v>
      </c>
      <c r="G46" s="14">
        <v>1112.7420657286264</v>
      </c>
      <c r="H46" s="14">
        <v>1134.7015852989546</v>
      </c>
      <c r="I46" s="14">
        <v>1157.1854702713363</v>
      </c>
      <c r="J46" s="14">
        <v>1180.1190347953616</v>
      </c>
      <c r="K46" s="14">
        <v>1203.0088596180594</v>
      </c>
      <c r="L46" s="14">
        <v>1225.3151701939832</v>
      </c>
      <c r="M46" s="14">
        <v>1247.8059526744107</v>
      </c>
      <c r="N46" s="14">
        <v>1269.8479457060232</v>
      </c>
      <c r="O46" s="14">
        <v>1292.1038087416453</v>
      </c>
      <c r="P46" s="14">
        <v>1314.7580063995506</v>
      </c>
      <c r="Q46" s="14">
        <v>1337.7030316514349</v>
      </c>
      <c r="R46" s="14">
        <v>1360.5389601047566</v>
      </c>
      <c r="S46" s="14">
        <v>1383.4803680500429</v>
      </c>
      <c r="T46" s="14">
        <v>1406.5620778145162</v>
      </c>
      <c r="U46" s="14">
        <v>1429.6029712111958</v>
      </c>
      <c r="V46" s="14">
        <v>1452.6729032385224</v>
      </c>
      <c r="W46" s="14">
        <v>1475.7464332971115</v>
      </c>
      <c r="X46" s="14">
        <v>1498.8595739354109</v>
      </c>
      <c r="Y46" s="14">
        <v>1521.9508546455024</v>
      </c>
      <c r="Z46" s="14">
        <v>1545.0633525192345</v>
      </c>
      <c r="AA46" s="14">
        <v>1568.2189079707698</v>
      </c>
      <c r="AB46" s="14">
        <v>1591.5257773810313</v>
      </c>
      <c r="AC46" s="14">
        <v>1614.838765273264</v>
      </c>
      <c r="AD46" s="14">
        <v>1638.1328144623308</v>
      </c>
      <c r="AG46" t="s">
        <v>289</v>
      </c>
      <c r="AH46">
        <v>1018.303589</v>
      </c>
    </row>
    <row r="47" spans="1:34" x14ac:dyDescent="0.35">
      <c r="A47" t="s">
        <v>163</v>
      </c>
      <c r="B47" s="14">
        <v>2938.0812989999999</v>
      </c>
      <c r="C47" s="14">
        <v>3001.1977490813774</v>
      </c>
      <c r="D47" s="14">
        <v>3064.3939700837841</v>
      </c>
      <c r="E47" s="14">
        <v>3128.8847540629918</v>
      </c>
      <c r="F47" s="14">
        <v>3194.6154263109206</v>
      </c>
      <c r="G47" s="14">
        <v>3263.4900570560135</v>
      </c>
      <c r="H47" s="14">
        <v>3334.1168771257917</v>
      </c>
      <c r="I47" s="14">
        <v>3406.0121064056939</v>
      </c>
      <c r="J47" s="14">
        <v>3478.8537625157073</v>
      </c>
      <c r="K47" s="14">
        <v>3552.145905699012</v>
      </c>
      <c r="L47" s="14">
        <v>3624.9091280751218</v>
      </c>
      <c r="M47" s="14">
        <v>3698.4839086476627</v>
      </c>
      <c r="N47" s="14">
        <v>3771.7482859392367</v>
      </c>
      <c r="O47" s="14">
        <v>3845.7967569881107</v>
      </c>
      <c r="P47" s="14">
        <v>3920.3113766328097</v>
      </c>
      <c r="Q47" s="14">
        <v>3995.645256139599</v>
      </c>
      <c r="R47" s="14">
        <v>4070.90762974877</v>
      </c>
      <c r="S47" s="14">
        <v>4146.5560849601025</v>
      </c>
      <c r="T47" s="14">
        <v>4222.5935571680575</v>
      </c>
      <c r="U47" s="14">
        <v>4298.549992333752</v>
      </c>
      <c r="V47" s="14">
        <v>4374.5745773531653</v>
      </c>
      <c r="W47" s="14">
        <v>4450.5775611451845</v>
      </c>
      <c r="X47" s="14">
        <v>4526.5947610628127</v>
      </c>
      <c r="Y47" s="14">
        <v>4602.4437408576096</v>
      </c>
      <c r="Z47" s="14">
        <v>4678.1539403947172</v>
      </c>
      <c r="AA47" s="14">
        <v>4753.7931401953838</v>
      </c>
      <c r="AB47" s="14">
        <v>4829.6613018163316</v>
      </c>
      <c r="AC47" s="14">
        <v>4905.3942547578527</v>
      </c>
      <c r="AD47" s="14">
        <v>4980.8907250357042</v>
      </c>
      <c r="AG47" t="s">
        <v>290</v>
      </c>
      <c r="AH47">
        <v>2938.0812989999999</v>
      </c>
    </row>
    <row r="48" spans="1:34" x14ac:dyDescent="0.35">
      <c r="A48" t="s">
        <v>164</v>
      </c>
      <c r="B48" s="14">
        <v>1853.2238769999999</v>
      </c>
      <c r="C48" s="14">
        <v>1888.2876140423907</v>
      </c>
      <c r="D48" s="14">
        <v>1922.1532970851954</v>
      </c>
      <c r="E48" s="14">
        <v>1956.1957852685525</v>
      </c>
      <c r="F48" s="14">
        <v>1990.2214635183568</v>
      </c>
      <c r="G48" s="14">
        <v>2026.0902298446165</v>
      </c>
      <c r="H48" s="14">
        <v>2064.6596938960306</v>
      </c>
      <c r="I48" s="14">
        <v>2104.8138150208288</v>
      </c>
      <c r="J48" s="14">
        <v>2146.4268260693166</v>
      </c>
      <c r="K48" s="14">
        <v>2188.6371681747</v>
      </c>
      <c r="L48" s="14">
        <v>2230.5215553894932</v>
      </c>
      <c r="M48" s="14">
        <v>2273.0952972650571</v>
      </c>
      <c r="N48" s="14">
        <v>2315.3537300079229</v>
      </c>
      <c r="O48" s="14">
        <v>2358.0905291564095</v>
      </c>
      <c r="P48" s="14">
        <v>2401.6586097731033</v>
      </c>
      <c r="Q48" s="14">
        <v>2446.0592733212834</v>
      </c>
      <c r="R48" s="14">
        <v>2490.467968640286</v>
      </c>
      <c r="S48" s="14">
        <v>2535.2037466673778</v>
      </c>
      <c r="T48" s="14">
        <v>2580.2337820953089</v>
      </c>
      <c r="U48" s="14">
        <v>2625.2446703070709</v>
      </c>
      <c r="V48" s="14">
        <v>2670.2930812761397</v>
      </c>
      <c r="W48" s="14">
        <v>2715.3083479816764</v>
      </c>
      <c r="X48" s="14">
        <v>2760.3034510852463</v>
      </c>
      <c r="Y48" s="14">
        <v>2805.1437525570909</v>
      </c>
      <c r="Z48" s="14">
        <v>2849.8439987684637</v>
      </c>
      <c r="AA48" s="14">
        <v>2894.4557417095848</v>
      </c>
      <c r="AB48" s="14">
        <v>2939.2106847246209</v>
      </c>
      <c r="AC48" s="14">
        <v>2983.8596463941358</v>
      </c>
      <c r="AD48" s="14">
        <v>3028.3116954762922</v>
      </c>
      <c r="AG48" t="s">
        <v>291</v>
      </c>
      <c r="AH48">
        <v>1853.2238769999999</v>
      </c>
    </row>
    <row r="49" spans="1:34" x14ac:dyDescent="0.35">
      <c r="A49" t="s">
        <v>165</v>
      </c>
      <c r="B49" s="14">
        <v>1156.033447</v>
      </c>
      <c r="C49" s="14">
        <v>1177.6780924348705</v>
      </c>
      <c r="D49" s="14">
        <v>1198.7240243213464</v>
      </c>
      <c r="E49" s="14">
        <v>1220.068983788022</v>
      </c>
      <c r="F49" s="14">
        <v>1241.6969026498355</v>
      </c>
      <c r="G49" s="14">
        <v>1264.8266117039452</v>
      </c>
      <c r="H49" s="14">
        <v>1289.6454189267836</v>
      </c>
      <c r="I49" s="14">
        <v>1315.5979854081822</v>
      </c>
      <c r="J49" s="14">
        <v>1342.4840720771779</v>
      </c>
      <c r="K49" s="14">
        <v>1369.6793089188741</v>
      </c>
      <c r="L49" s="14">
        <v>1396.6619913045761</v>
      </c>
      <c r="M49" s="14">
        <v>1423.9420123173345</v>
      </c>
      <c r="N49" s="14">
        <v>1450.9326907666084</v>
      </c>
      <c r="O49" s="14">
        <v>1478.0893626598797</v>
      </c>
      <c r="P49" s="14">
        <v>1505.5283179704252</v>
      </c>
      <c r="Q49" s="14">
        <v>1533.3399425882928</v>
      </c>
      <c r="R49" s="14">
        <v>1561.089868867273</v>
      </c>
      <c r="S49" s="14">
        <v>1588.93596551218</v>
      </c>
      <c r="T49" s="14">
        <v>1616.8836013159773</v>
      </c>
      <c r="U49" s="14">
        <v>1644.7399187528895</v>
      </c>
      <c r="V49" s="14">
        <v>1672.5600365826272</v>
      </c>
      <c r="W49" s="14">
        <v>1700.3310561740414</v>
      </c>
      <c r="X49" s="14">
        <v>1728.0802889776962</v>
      </c>
      <c r="Y49" s="14">
        <v>1755.7522114531248</v>
      </c>
      <c r="Z49" s="14">
        <v>1783.3586057746868</v>
      </c>
      <c r="AA49" s="14">
        <v>1810.9412783226221</v>
      </c>
      <c r="AB49" s="14">
        <v>1838.6300271857917</v>
      </c>
      <c r="AC49" s="14">
        <v>1866.288906410753</v>
      </c>
      <c r="AD49" s="14">
        <v>1893.8573528784711</v>
      </c>
      <c r="AG49" t="s">
        <v>292</v>
      </c>
      <c r="AH49">
        <v>1156.033447</v>
      </c>
    </row>
    <row r="50" spans="1:34" x14ac:dyDescent="0.35">
      <c r="A50" t="s">
        <v>166</v>
      </c>
      <c r="B50" s="14">
        <v>87.488990999999999</v>
      </c>
      <c r="C50" s="14">
        <v>87.488990999999999</v>
      </c>
      <c r="D50" s="14">
        <v>87.488990999999999</v>
      </c>
      <c r="E50" s="14">
        <v>87.488990999999999</v>
      </c>
      <c r="F50" s="14">
        <v>87.488990999999999</v>
      </c>
      <c r="G50" s="14">
        <v>87.488990999999999</v>
      </c>
      <c r="H50" s="14">
        <v>87.488990999999999</v>
      </c>
      <c r="I50" s="14">
        <v>87.488990999999999</v>
      </c>
      <c r="J50" s="14">
        <v>87.488990999999999</v>
      </c>
      <c r="K50" s="14">
        <v>87.488990999999999</v>
      </c>
      <c r="L50" s="14">
        <v>87.488990999999999</v>
      </c>
      <c r="M50" s="14">
        <v>87.488990999999999</v>
      </c>
      <c r="N50" s="14">
        <v>87.488990999999999</v>
      </c>
      <c r="O50" s="14">
        <v>87.488990999999999</v>
      </c>
      <c r="P50" s="14">
        <v>87.488990999999999</v>
      </c>
      <c r="Q50" s="14">
        <v>87.488990999999999</v>
      </c>
      <c r="R50" s="14">
        <v>87.488990999999999</v>
      </c>
      <c r="S50" s="14">
        <v>87.488990999999999</v>
      </c>
      <c r="T50" s="14">
        <v>87.488990999999999</v>
      </c>
      <c r="U50" s="14">
        <v>87.488990999999999</v>
      </c>
      <c r="V50" s="14">
        <v>87.488990999999999</v>
      </c>
      <c r="W50" s="14">
        <v>87.488990999999999</v>
      </c>
      <c r="X50" s="14">
        <v>87.488990999999999</v>
      </c>
      <c r="Y50" s="14">
        <v>87.488990999999999</v>
      </c>
      <c r="Z50" s="14">
        <v>87.488990999999999</v>
      </c>
      <c r="AA50" s="14">
        <v>87.488990999999999</v>
      </c>
      <c r="AB50" s="14">
        <v>87.488990999999999</v>
      </c>
      <c r="AC50" s="14">
        <v>87.488990999999999</v>
      </c>
      <c r="AD50" s="14">
        <v>87.488990999999999</v>
      </c>
      <c r="AG50" t="s">
        <v>293</v>
      </c>
      <c r="AH50">
        <v>87.488990999999999</v>
      </c>
    </row>
    <row r="51" spans="1:34" x14ac:dyDescent="0.35">
      <c r="A51" t="s">
        <v>167</v>
      </c>
      <c r="B51" s="14">
        <v>155.145355</v>
      </c>
      <c r="C51" s="14">
        <v>148.16381402499999</v>
      </c>
      <c r="D51" s="14">
        <v>142.97808053412498</v>
      </c>
      <c r="E51" s="14">
        <v>138.68873811810124</v>
      </c>
      <c r="F51" s="14">
        <v>135.22151966514872</v>
      </c>
      <c r="G51" s="14">
        <v>132.51708927184575</v>
      </c>
      <c r="H51" s="14">
        <v>130.52933293276806</v>
      </c>
      <c r="I51" s="14">
        <v>129.22403960344039</v>
      </c>
      <c r="J51" s="14">
        <v>129.22403960344039</v>
      </c>
      <c r="K51" s="14">
        <v>129.22403960344039</v>
      </c>
      <c r="L51" s="14">
        <v>129.22403960344039</v>
      </c>
      <c r="M51" s="14">
        <v>129.22403960344039</v>
      </c>
      <c r="N51" s="14">
        <v>129.22403960344039</v>
      </c>
      <c r="O51" s="14">
        <v>129.22403960344039</v>
      </c>
      <c r="P51" s="14">
        <v>129.22403960344039</v>
      </c>
      <c r="Q51" s="14">
        <v>129.22403960344039</v>
      </c>
      <c r="R51" s="14">
        <v>129.22403960344039</v>
      </c>
      <c r="S51" s="14">
        <v>129.22403960344039</v>
      </c>
      <c r="T51" s="14">
        <v>129.22403960344039</v>
      </c>
      <c r="U51" s="14">
        <v>129.22403960344039</v>
      </c>
      <c r="V51" s="14">
        <v>129.22403960344039</v>
      </c>
      <c r="W51" s="14">
        <v>129.22403960344039</v>
      </c>
      <c r="X51" s="14">
        <v>129.22403960344039</v>
      </c>
      <c r="Y51" s="14">
        <v>129.22403960344039</v>
      </c>
      <c r="Z51" s="14">
        <v>129.22403960344039</v>
      </c>
      <c r="AA51" s="14">
        <v>129.22403960344039</v>
      </c>
      <c r="AB51" s="14">
        <v>129.22403960344039</v>
      </c>
      <c r="AC51" s="14">
        <v>129.22403960344039</v>
      </c>
      <c r="AD51" s="14">
        <v>129.22403960344039</v>
      </c>
      <c r="AG51" t="s">
        <v>294</v>
      </c>
      <c r="AH51">
        <v>155.145355</v>
      </c>
    </row>
    <row r="52" spans="1:34" x14ac:dyDescent="0.35">
      <c r="A52" t="s">
        <v>168</v>
      </c>
      <c r="B52" s="14">
        <v>597.13091999999995</v>
      </c>
      <c r="C52" s="14">
        <v>689.64321917375992</v>
      </c>
      <c r="D52" s="14">
        <v>783.81675932481357</v>
      </c>
      <c r="E52" s="14">
        <v>880.17448881565031</v>
      </c>
      <c r="F52" s="14">
        <v>981.41655939167038</v>
      </c>
      <c r="G52" s="14">
        <v>1077.8716509735227</v>
      </c>
      <c r="H52" s="14">
        <v>1167.5646924531477</v>
      </c>
      <c r="I52" s="14">
        <v>1256.0613091258572</v>
      </c>
      <c r="J52" s="14">
        <v>1331.3983591736553</v>
      </c>
      <c r="K52" s="14">
        <v>1418.4867235252352</v>
      </c>
      <c r="L52" s="14">
        <v>1511.3302257967705</v>
      </c>
      <c r="M52" s="14">
        <v>1604.1434330913114</v>
      </c>
      <c r="N52" s="14">
        <v>1706.1205956907022</v>
      </c>
      <c r="O52" s="14">
        <v>1809.3466925400151</v>
      </c>
      <c r="P52" s="14">
        <v>1901.5068519325564</v>
      </c>
      <c r="Q52" s="14">
        <v>1993.3256738945645</v>
      </c>
      <c r="R52" s="14">
        <v>2089.8664229326259</v>
      </c>
      <c r="S52" s="14">
        <v>2188.8855479710278</v>
      </c>
      <c r="T52" s="14">
        <v>2289.2288770382252</v>
      </c>
      <c r="U52" s="14">
        <v>2393.8148164374811</v>
      </c>
      <c r="V52" s="14">
        <v>2501.9439104589255</v>
      </c>
      <c r="W52" s="14">
        <v>2614.3492449128958</v>
      </c>
      <c r="X52" s="14">
        <v>2731.1147095432143</v>
      </c>
      <c r="Y52" s="14">
        <v>2853.2444240130967</v>
      </c>
      <c r="Z52" s="14">
        <v>2981.2831968917999</v>
      </c>
      <c r="AA52" s="14">
        <v>3116.1492936395125</v>
      </c>
      <c r="AB52" s="14">
        <v>3258.7084495995796</v>
      </c>
      <c r="AC52" s="14">
        <v>3410.4785593186953</v>
      </c>
      <c r="AD52" s="14">
        <v>3573.0461818535955</v>
      </c>
      <c r="AG52" t="s">
        <v>295</v>
      </c>
      <c r="AH52">
        <v>597.13091999999995</v>
      </c>
    </row>
    <row r="53" spans="1:34" x14ac:dyDescent="0.35">
      <c r="A53" t="s">
        <v>169</v>
      </c>
      <c r="B53" s="14">
        <v>2167.0878910000001</v>
      </c>
      <c r="C53" s="14">
        <v>2167.0878910000001</v>
      </c>
      <c r="D53" s="14">
        <v>2167.0878910000001</v>
      </c>
      <c r="E53" s="14">
        <v>2167.0878910000001</v>
      </c>
      <c r="F53" s="14">
        <v>2167.0878910000001</v>
      </c>
      <c r="G53" s="14">
        <v>2167.0878910000001</v>
      </c>
      <c r="H53" s="14">
        <v>2167.0878910000001</v>
      </c>
      <c r="I53" s="14">
        <v>2167.0878910000001</v>
      </c>
      <c r="J53" s="14">
        <v>2167.0878910000001</v>
      </c>
      <c r="K53" s="14">
        <v>2167.0878910000001</v>
      </c>
      <c r="L53" s="14">
        <v>2167.0878910000001</v>
      </c>
      <c r="M53" s="14">
        <v>2167.0878910000001</v>
      </c>
      <c r="N53" s="14">
        <v>2167.0878910000001</v>
      </c>
      <c r="O53" s="14">
        <v>2167.0878910000001</v>
      </c>
      <c r="P53" s="14">
        <v>2167.0878910000001</v>
      </c>
      <c r="Q53" s="14">
        <v>2167.0878910000001</v>
      </c>
      <c r="R53" s="14">
        <v>2167.0878910000001</v>
      </c>
      <c r="S53" s="14">
        <v>2167.0878910000001</v>
      </c>
      <c r="T53" s="14">
        <v>2167.0878910000001</v>
      </c>
      <c r="U53" s="14">
        <v>2167.0878910000001</v>
      </c>
      <c r="V53" s="14">
        <v>2167.0878910000001</v>
      </c>
      <c r="W53" s="14">
        <v>2167.0878910000001</v>
      </c>
      <c r="X53" s="14">
        <v>2167.0878910000001</v>
      </c>
      <c r="Y53" s="14">
        <v>2167.0878910000001</v>
      </c>
      <c r="Z53" s="14">
        <v>2167.0878910000001</v>
      </c>
      <c r="AA53" s="14">
        <v>2167.0878910000001</v>
      </c>
      <c r="AB53" s="14">
        <v>2167.0878910000001</v>
      </c>
      <c r="AC53" s="14">
        <v>2167.0878910000001</v>
      </c>
      <c r="AD53" s="14">
        <v>2167.0878910000001</v>
      </c>
      <c r="AG53" t="s">
        <v>296</v>
      </c>
      <c r="AH53">
        <v>2167.0878910000001</v>
      </c>
    </row>
    <row r="54" spans="1:34" x14ac:dyDescent="0.35">
      <c r="A54" t="s">
        <v>170</v>
      </c>
      <c r="B54" s="14">
        <v>173.65542600000001</v>
      </c>
      <c r="C54" s="14">
        <v>200.62029323842802</v>
      </c>
      <c r="D54" s="14">
        <v>228.06494873315171</v>
      </c>
      <c r="E54" s="14">
        <v>256.16323461192218</v>
      </c>
      <c r="F54" s="14">
        <v>285.68476658477317</v>
      </c>
      <c r="G54" s="14">
        <v>313.87762491214482</v>
      </c>
      <c r="H54" s="14">
        <v>340.14073880918119</v>
      </c>
      <c r="I54" s="14">
        <v>366.07405514413568</v>
      </c>
      <c r="J54" s="14">
        <v>388.19752102233849</v>
      </c>
      <c r="K54" s="14">
        <v>413.69091806490064</v>
      </c>
      <c r="L54" s="14">
        <v>440.88249115657214</v>
      </c>
      <c r="M54" s="14">
        <v>468.07709315259001</v>
      </c>
      <c r="N54" s="14">
        <v>497.9325480005603</v>
      </c>
      <c r="O54" s="14">
        <v>528.16631520958708</v>
      </c>
      <c r="P54" s="14">
        <v>555.20098340327343</v>
      </c>
      <c r="Q54" s="14">
        <v>582.14733001216132</v>
      </c>
      <c r="R54" s="14">
        <v>610.47787911560124</v>
      </c>
      <c r="S54" s="14">
        <v>639.54364665711364</v>
      </c>
      <c r="T54" s="14">
        <v>669.00985272446417</v>
      </c>
      <c r="U54" s="14">
        <v>699.72543308274976</v>
      </c>
      <c r="V54" s="14">
        <v>731.489189227368</v>
      </c>
      <c r="W54" s="14">
        <v>764.51556037638898</v>
      </c>
      <c r="X54" s="14">
        <v>798.83045904610299</v>
      </c>
      <c r="Y54" s="14">
        <v>834.72766315034949</v>
      </c>
      <c r="Z54" s="14">
        <v>872.36770377372295</v>
      </c>
      <c r="AA54" s="14">
        <v>912.02030538105384</v>
      </c>
      <c r="AB54" s="14">
        <v>953.93995068743595</v>
      </c>
      <c r="AC54" s="14">
        <v>998.57212994823919</v>
      </c>
      <c r="AD54" s="14">
        <v>1046.3826651008178</v>
      </c>
      <c r="AG54" t="s">
        <v>297</v>
      </c>
      <c r="AH54">
        <v>173.65542600000001</v>
      </c>
    </row>
    <row r="55" spans="1:34" x14ac:dyDescent="0.35">
      <c r="A55" t="s">
        <v>171</v>
      </c>
      <c r="B55" s="14">
        <v>2053.1286620000001</v>
      </c>
      <c r="C55" s="14">
        <v>2155.0845676005256</v>
      </c>
      <c r="D55" s="14">
        <v>2262.1286956155272</v>
      </c>
      <c r="E55" s="14">
        <v>2373.4041634300725</v>
      </c>
      <c r="F55" s="14">
        <v>2492.0843398990628</v>
      </c>
      <c r="G55" s="14">
        <v>2606.2546981797263</v>
      </c>
      <c r="H55" s="14">
        <v>2713.3754150314908</v>
      </c>
      <c r="I55" s="14">
        <v>2820.206974547194</v>
      </c>
      <c r="J55" s="14">
        <v>2913.0983878334346</v>
      </c>
      <c r="K55" s="14">
        <v>3020.377314303144</v>
      </c>
      <c r="L55" s="14">
        <v>3134.7626276485817</v>
      </c>
      <c r="M55" s="14">
        <v>3249.1256647829828</v>
      </c>
      <c r="N55" s="14">
        <v>3374.7498594861522</v>
      </c>
      <c r="O55" s="14">
        <v>3501.9286578408314</v>
      </c>
      <c r="P55" s="14">
        <v>3615.5266709939324</v>
      </c>
      <c r="Q55" s="14">
        <v>3728.7186875880739</v>
      </c>
      <c r="R55" s="14">
        <v>3847.7300662991665</v>
      </c>
      <c r="S55" s="14">
        <v>3969.8066133396337</v>
      </c>
      <c r="T55" s="14">
        <v>4093.5304002122989</v>
      </c>
      <c r="U55" s="14">
        <v>4222.4897071162668</v>
      </c>
      <c r="V55" s="14">
        <v>4355.8274870875848</v>
      </c>
      <c r="W55" s="14">
        <v>4494.4469054539113</v>
      </c>
      <c r="X55" s="14">
        <v>4638.4525798621798</v>
      </c>
      <c r="Y55" s="14">
        <v>4789.0812250953668</v>
      </c>
      <c r="Z55" s="14">
        <v>4947.0050097578669</v>
      </c>
      <c r="AA55" s="14">
        <v>5113.3569578199922</v>
      </c>
      <c r="AB55" s="14">
        <v>5289.2042809280301</v>
      </c>
      <c r="AC55" s="14">
        <v>5476.4183110536178</v>
      </c>
      <c r="AD55" s="14">
        <v>5676.9554396932726</v>
      </c>
      <c r="AG55" t="s">
        <v>298</v>
      </c>
      <c r="AH55">
        <v>2053.1286620000001</v>
      </c>
    </row>
    <row r="56" spans="1:34" x14ac:dyDescent="0.35">
      <c r="A56" t="s">
        <v>172</v>
      </c>
      <c r="B56" s="14">
        <v>535.37127699999996</v>
      </c>
      <c r="C56" s="14">
        <v>550.19763499672717</v>
      </c>
      <c r="D56" s="14">
        <v>564.59366615594342</v>
      </c>
      <c r="E56" s="14">
        <v>579.0907941811962</v>
      </c>
      <c r="F56" s="14">
        <v>593.49949968569513</v>
      </c>
      <c r="G56" s="14">
        <v>607.39522217173624</v>
      </c>
      <c r="H56" s="14">
        <v>620.84368126488516</v>
      </c>
      <c r="I56" s="14">
        <v>633.63902119828197</v>
      </c>
      <c r="J56" s="14">
        <v>647.33075653223648</v>
      </c>
      <c r="K56" s="14">
        <v>661.99344549844818</v>
      </c>
      <c r="L56" s="14">
        <v>677.52017076589152</v>
      </c>
      <c r="M56" s="14">
        <v>693.19751325329469</v>
      </c>
      <c r="N56" s="14">
        <v>709.31387019817453</v>
      </c>
      <c r="O56" s="14">
        <v>725.6358916653046</v>
      </c>
      <c r="P56" s="14">
        <v>741.45693101128325</v>
      </c>
      <c r="Q56" s="14">
        <v>757.31654647422829</v>
      </c>
      <c r="R56" s="14">
        <v>773.55523079034731</v>
      </c>
      <c r="S56" s="14">
        <v>790.07798374241372</v>
      </c>
      <c r="T56" s="14">
        <v>806.80393465824056</v>
      </c>
      <c r="U56" s="14">
        <v>823.94295132257901</v>
      </c>
      <c r="V56" s="14">
        <v>841.45528199287457</v>
      </c>
      <c r="W56" s="14">
        <v>859.39754882528041</v>
      </c>
      <c r="X56" s="14">
        <v>877.78307028607412</v>
      </c>
      <c r="Y56" s="14">
        <v>896.69262429940477</v>
      </c>
      <c r="Z56" s="14">
        <v>916.17811370248057</v>
      </c>
      <c r="AA56" s="14">
        <v>936.31506731698141</v>
      </c>
      <c r="AB56" s="14">
        <v>957.17523070173638</v>
      </c>
      <c r="AC56" s="14">
        <v>978.88884652772822</v>
      </c>
      <c r="AD56" s="14">
        <v>1001.5968163228246</v>
      </c>
      <c r="AG56" t="s">
        <v>299</v>
      </c>
      <c r="AH56">
        <v>535.37127699999996</v>
      </c>
    </row>
    <row r="57" spans="1:34" x14ac:dyDescent="0.35">
      <c r="A57" t="s">
        <v>173</v>
      </c>
      <c r="B57" s="14">
        <v>2292.6328130000002</v>
      </c>
      <c r="C57" s="14">
        <v>2339.8906239110879</v>
      </c>
      <c r="D57" s="14">
        <v>2386.1657048239276</v>
      </c>
      <c r="E57" s="14">
        <v>2432.4659096940491</v>
      </c>
      <c r="F57" s="14">
        <v>2477.8226420325682</v>
      </c>
      <c r="G57" s="14">
        <v>2524.1418195914039</v>
      </c>
      <c r="H57" s="14">
        <v>2571.6093161655481</v>
      </c>
      <c r="I57" s="14">
        <v>2619.3815881100923</v>
      </c>
      <c r="J57" s="14">
        <v>2668.3585231064162</v>
      </c>
      <c r="K57" s="14">
        <v>2717.0469937341295</v>
      </c>
      <c r="L57" s="14">
        <v>2767.5794488376951</v>
      </c>
      <c r="M57" s="14">
        <v>2818.29783305915</v>
      </c>
      <c r="N57" s="14">
        <v>2869.3146604331869</v>
      </c>
      <c r="O57" s="14">
        <v>2920.4177283984341</v>
      </c>
      <c r="P57" s="14">
        <v>2971.7834956143702</v>
      </c>
      <c r="Q57" s="14">
        <v>3023.0818279589662</v>
      </c>
      <c r="R57" s="14">
        <v>3074.9542844285484</v>
      </c>
      <c r="S57" s="14">
        <v>3127.0784494947538</v>
      </c>
      <c r="T57" s="14">
        <v>3179.4235537843815</v>
      </c>
      <c r="U57" s="14">
        <v>3232.4105549623305</v>
      </c>
      <c r="V57" s="14">
        <v>3285.7947850006999</v>
      </c>
      <c r="W57" s="14">
        <v>3339.6256323838879</v>
      </c>
      <c r="X57" s="14">
        <v>3393.8898734342406</v>
      </c>
      <c r="Y57" s="14">
        <v>3448.699497945267</v>
      </c>
      <c r="Z57" s="14">
        <v>3504.0987169403602</v>
      </c>
      <c r="AA57" s="14">
        <v>3560.0609254992564</v>
      </c>
      <c r="AB57" s="14">
        <v>3616.5395120518392</v>
      </c>
      <c r="AC57" s="14">
        <v>3673.766186674743</v>
      </c>
      <c r="AD57" s="14">
        <v>3731.8425520601722</v>
      </c>
      <c r="AG57" t="s">
        <v>300</v>
      </c>
      <c r="AH57">
        <v>2292.6328130000002</v>
      </c>
    </row>
    <row r="58" spans="1:34" x14ac:dyDescent="0.35">
      <c r="A58" t="s">
        <v>174</v>
      </c>
      <c r="B58" s="14">
        <v>23387.443359000001</v>
      </c>
      <c r="C58" s="14">
        <v>23752.769256733598</v>
      </c>
      <c r="D58" s="14">
        <v>24104.794798226096</v>
      </c>
      <c r="E58" s="14">
        <v>24476.290664217919</v>
      </c>
      <c r="F58" s="14">
        <v>24855.164062667478</v>
      </c>
      <c r="G58" s="14">
        <v>25274.5974417414</v>
      </c>
      <c r="H58" s="14">
        <v>25744.272758541534</v>
      </c>
      <c r="I58" s="14">
        <v>26226.702409045673</v>
      </c>
      <c r="J58" s="14">
        <v>26737.257624842561</v>
      </c>
      <c r="K58" s="14">
        <v>27246.241429617872</v>
      </c>
      <c r="L58" s="14">
        <v>27745.763121491917</v>
      </c>
      <c r="M58" s="14">
        <v>28241.968349156679</v>
      </c>
      <c r="N58" s="14">
        <v>28727.396949535658</v>
      </c>
      <c r="O58" s="14">
        <v>29211.95919032165</v>
      </c>
      <c r="P58" s="14">
        <v>29717.419562583622</v>
      </c>
      <c r="Q58" s="14">
        <v>30221.982714110858</v>
      </c>
      <c r="R58" s="14">
        <v>30729.660646337306</v>
      </c>
      <c r="S58" s="14">
        <v>31237.354588773636</v>
      </c>
      <c r="T58" s="14">
        <v>31747.173205546089</v>
      </c>
      <c r="U58" s="14">
        <v>32260.801196686658</v>
      </c>
      <c r="V58" s="14">
        <v>32776.280408607912</v>
      </c>
      <c r="W58" s="14">
        <v>33293.932593241261</v>
      </c>
      <c r="X58" s="14">
        <v>33813.344576841904</v>
      </c>
      <c r="Y58" s="14">
        <v>34335.72017454062</v>
      </c>
      <c r="Z58" s="14">
        <v>34860.366545235578</v>
      </c>
      <c r="AA58" s="14">
        <v>35386.182884020636</v>
      </c>
      <c r="AB58" s="14">
        <v>35911.062596121024</v>
      </c>
      <c r="AC58" s="14">
        <v>36438.904940796368</v>
      </c>
      <c r="AD58" s="14">
        <v>36969.695893506971</v>
      </c>
      <c r="AG58" t="s">
        <v>301</v>
      </c>
      <c r="AH58">
        <v>23387.443359000001</v>
      </c>
    </row>
    <row r="59" spans="1:34" x14ac:dyDescent="0.35">
      <c r="A59" t="s">
        <v>175</v>
      </c>
      <c r="B59" s="14">
        <v>13664.914062</v>
      </c>
      <c r="C59" s="14">
        <v>13909.326081404337</v>
      </c>
      <c r="D59" s="14">
        <v>14145.941800172932</v>
      </c>
      <c r="E59" s="14">
        <v>14383.098514452829</v>
      </c>
      <c r="F59" s="14">
        <v>14616.454219680865</v>
      </c>
      <c r="G59" s="14">
        <v>14859.353379194365</v>
      </c>
      <c r="H59" s="14">
        <v>15115.244817802135</v>
      </c>
      <c r="I59" s="14">
        <v>15375.753039187992</v>
      </c>
      <c r="J59" s="14">
        <v>15644.458161725537</v>
      </c>
      <c r="K59" s="14">
        <v>15909.770963244426</v>
      </c>
      <c r="L59" s="14">
        <v>16173.96543790587</v>
      </c>
      <c r="M59" s="14">
        <v>16439.883221067023</v>
      </c>
      <c r="N59" s="14">
        <v>16703.238642350261</v>
      </c>
      <c r="O59" s="14">
        <v>16967.325196905138</v>
      </c>
      <c r="P59" s="14">
        <v>17238.734530754831</v>
      </c>
      <c r="Q59" s="14">
        <v>17511.897794255718</v>
      </c>
      <c r="R59" s="14">
        <v>17785.060634378973</v>
      </c>
      <c r="S59" s="14">
        <v>18058.715805348034</v>
      </c>
      <c r="T59" s="14">
        <v>18333.141468340844</v>
      </c>
      <c r="U59" s="14">
        <v>18608.329255037228</v>
      </c>
      <c r="V59" s="14">
        <v>18883.896281309222</v>
      </c>
      <c r="W59" s="14">
        <v>19159.644599977782</v>
      </c>
      <c r="X59" s="14">
        <v>19435.583717471123</v>
      </c>
      <c r="Y59" s="14">
        <v>19711.524304416664</v>
      </c>
      <c r="Z59" s="14">
        <v>19987.655163787513</v>
      </c>
      <c r="AA59" s="14">
        <v>20263.612726040828</v>
      </c>
      <c r="AB59" s="14">
        <v>20539.28904537225</v>
      </c>
      <c r="AC59" s="14">
        <v>20814.281370685123</v>
      </c>
      <c r="AD59" s="14">
        <v>21088.351339205481</v>
      </c>
      <c r="AG59" t="s">
        <v>302</v>
      </c>
      <c r="AH59">
        <v>13664.914062</v>
      </c>
    </row>
    <row r="60" spans="1:34" x14ac:dyDescent="0.35">
      <c r="A60" t="s">
        <v>176</v>
      </c>
      <c r="B60" s="14">
        <v>24104.832031000002</v>
      </c>
      <c r="C60" s="14">
        <v>24549.720452896952</v>
      </c>
      <c r="D60" s="14">
        <v>24982.048394988604</v>
      </c>
      <c r="E60" s="14">
        <v>25412.941263910205</v>
      </c>
      <c r="F60" s="14">
        <v>25832.092151940633</v>
      </c>
      <c r="G60" s="14">
        <v>26267.595393530199</v>
      </c>
      <c r="H60" s="14">
        <v>26722.954666715199</v>
      </c>
      <c r="I60" s="14">
        <v>27186.079504862173</v>
      </c>
      <c r="J60" s="14">
        <v>27665.342900453386</v>
      </c>
      <c r="K60" s="14">
        <v>28140.118916105228</v>
      </c>
      <c r="L60" s="14">
        <v>28620.811241442032</v>
      </c>
      <c r="M60" s="14">
        <v>29104.316916149332</v>
      </c>
      <c r="N60" s="14">
        <v>29582.777334092367</v>
      </c>
      <c r="O60" s="14">
        <v>30061.571626966921</v>
      </c>
      <c r="P60" s="14">
        <v>30555.251774696455</v>
      </c>
      <c r="Q60" s="14">
        <v>31050.818236654726</v>
      </c>
      <c r="R60" s="14">
        <v>31547.485389595488</v>
      </c>
      <c r="S60" s="14">
        <v>32044.932448715703</v>
      </c>
      <c r="T60" s="14">
        <v>32544.073930016631</v>
      </c>
      <c r="U60" s="14">
        <v>33044.741726578184</v>
      </c>
      <c r="V60" s="14">
        <v>33546.532738644615</v>
      </c>
      <c r="W60" s="14">
        <v>34049.247659652843</v>
      </c>
      <c r="X60" s="14">
        <v>34552.563638557833</v>
      </c>
      <c r="Y60" s="14">
        <v>35056.671721018938</v>
      </c>
      <c r="Z60" s="14">
        <v>35560.986483396002</v>
      </c>
      <c r="AA60" s="14">
        <v>36064.515827606294</v>
      </c>
      <c r="AB60" s="14">
        <v>36565.466378258076</v>
      </c>
      <c r="AC60" s="14">
        <v>37064.833639492666</v>
      </c>
      <c r="AD60" s="14">
        <v>37562.225174517836</v>
      </c>
      <c r="AG60" t="s">
        <v>303</v>
      </c>
      <c r="AH60">
        <v>24104.832031000002</v>
      </c>
    </row>
    <row r="61" spans="1:34" x14ac:dyDescent="0.35">
      <c r="A61" t="s">
        <v>177</v>
      </c>
      <c r="B61" s="14">
        <v>2374.7719729999999</v>
      </c>
      <c r="C61" s="14">
        <v>2431.37418802206</v>
      </c>
      <c r="D61" s="14">
        <v>2488.8936934629355</v>
      </c>
      <c r="E61" s="14">
        <v>2548.2333991237401</v>
      </c>
      <c r="F61" s="14">
        <v>2609.1259844292008</v>
      </c>
      <c r="G61" s="14">
        <v>2673.7321184052425</v>
      </c>
      <c r="H61" s="14">
        <v>2740.1936124188655</v>
      </c>
      <c r="I61" s="14">
        <v>2808.3657932247897</v>
      </c>
      <c r="J61" s="14">
        <v>2877.2215865796547</v>
      </c>
      <c r="K61" s="14">
        <v>2946.0360952658802</v>
      </c>
      <c r="L61" s="14">
        <v>3014.4636756506211</v>
      </c>
      <c r="M61" s="14">
        <v>3083.8147284190068</v>
      </c>
      <c r="N61" s="14">
        <v>3153.0917011485212</v>
      </c>
      <c r="O61" s="14">
        <v>3223.3838897513951</v>
      </c>
      <c r="P61" s="14">
        <v>3294.2538526282469</v>
      </c>
      <c r="Q61" s="14">
        <v>3366.2339581589449</v>
      </c>
      <c r="R61" s="14">
        <v>3438.4423695486207</v>
      </c>
      <c r="S61" s="14">
        <v>3511.3789529357232</v>
      </c>
      <c r="T61" s="14">
        <v>3585.0638357114981</v>
      </c>
      <c r="U61" s="14">
        <v>3659.0351748465005</v>
      </c>
      <c r="V61" s="14">
        <v>3733.4830022244796</v>
      </c>
      <c r="W61" s="14">
        <v>3808.3497901714868</v>
      </c>
      <c r="X61" s="14">
        <v>3883.7162708490227</v>
      </c>
      <c r="Y61" s="14">
        <v>3959.4192218869207</v>
      </c>
      <c r="Z61" s="14">
        <v>4035.5390564276968</v>
      </c>
      <c r="AA61" s="14">
        <v>4112.1912959272013</v>
      </c>
      <c r="AB61" s="14">
        <v>4189.7464013301287</v>
      </c>
      <c r="AC61" s="14">
        <v>4267.8223255189159</v>
      </c>
      <c r="AD61" s="14">
        <v>4346.3357457125576</v>
      </c>
      <c r="AG61" t="s">
        <v>304</v>
      </c>
      <c r="AH61">
        <v>2374.7719729999999</v>
      </c>
    </row>
    <row r="62" spans="1:34" x14ac:dyDescent="0.35">
      <c r="A62" t="s">
        <v>178</v>
      </c>
      <c r="B62" s="14">
        <v>5858.6538090000004</v>
      </c>
      <c r="C62" s="14">
        <v>6004.645603266471</v>
      </c>
      <c r="D62" s="14">
        <v>6154.2579535820187</v>
      </c>
      <c r="E62" s="14">
        <v>6307.3906616862287</v>
      </c>
      <c r="F62" s="14">
        <v>6462.5631945278355</v>
      </c>
      <c r="G62" s="14">
        <v>6621.9997985873924</v>
      </c>
      <c r="H62" s="14">
        <v>6782.8137392961271</v>
      </c>
      <c r="I62" s="14">
        <v>6946.2958291661389</v>
      </c>
      <c r="J62" s="14">
        <v>7109.0197552601849</v>
      </c>
      <c r="K62" s="14">
        <v>7269.7532701226655</v>
      </c>
      <c r="L62" s="14">
        <v>7432.3609303427884</v>
      </c>
      <c r="M62" s="14">
        <v>7597.7443392925907</v>
      </c>
      <c r="N62" s="14">
        <v>7765.582310619734</v>
      </c>
      <c r="O62" s="14">
        <v>7936.1937071005113</v>
      </c>
      <c r="P62" s="14">
        <v>8107.5607314373037</v>
      </c>
      <c r="Q62" s="14">
        <v>8280.5995893722975</v>
      </c>
      <c r="R62" s="14">
        <v>8454.8109838333057</v>
      </c>
      <c r="S62" s="14">
        <v>8630.7200902007444</v>
      </c>
      <c r="T62" s="14">
        <v>8808.0874295584326</v>
      </c>
      <c r="U62" s="14">
        <v>8986.7207274823359</v>
      </c>
      <c r="V62" s="14">
        <v>9166.7651838970796</v>
      </c>
      <c r="W62" s="14">
        <v>9348.189217034178</v>
      </c>
      <c r="X62" s="14">
        <v>9531.0182972841667</v>
      </c>
      <c r="Y62" s="14">
        <v>9715.0965722705951</v>
      </c>
      <c r="Z62" s="14">
        <v>9900.5276490358665</v>
      </c>
      <c r="AA62" s="14">
        <v>10087.359516248058</v>
      </c>
      <c r="AB62" s="14">
        <v>10275.844855017009</v>
      </c>
      <c r="AC62" s="14">
        <v>10465.442413267958</v>
      </c>
      <c r="AD62" s="14">
        <v>10656.045329763841</v>
      </c>
      <c r="AG62" t="s">
        <v>305</v>
      </c>
      <c r="AH62">
        <v>5858.6538090000004</v>
      </c>
    </row>
    <row r="63" spans="1:34" x14ac:dyDescent="0.35">
      <c r="A63" t="s">
        <v>179</v>
      </c>
      <c r="B63" s="14">
        <v>5936.5595700000003</v>
      </c>
      <c r="C63" s="14">
        <v>6023.8186844956026</v>
      </c>
      <c r="D63" s="14">
        <v>6102.6517972377278</v>
      </c>
      <c r="E63" s="14">
        <v>6178.6328634392357</v>
      </c>
      <c r="F63" s="14">
        <v>6251.7013756822671</v>
      </c>
      <c r="G63" s="14">
        <v>6327.7058099869864</v>
      </c>
      <c r="H63" s="14">
        <v>6409.7913408364611</v>
      </c>
      <c r="I63" s="14">
        <v>6491.309144171817</v>
      </c>
      <c r="J63" s="14">
        <v>6581.6370091747967</v>
      </c>
      <c r="K63" s="14">
        <v>6673.6305241431364</v>
      </c>
      <c r="L63" s="14">
        <v>6766.4920907974301</v>
      </c>
      <c r="M63" s="14">
        <v>6854.7420339440278</v>
      </c>
      <c r="N63" s="14">
        <v>6938.8579443909621</v>
      </c>
      <c r="O63" s="14">
        <v>7020.4075662682108</v>
      </c>
      <c r="P63" s="14">
        <v>7109.15815463946</v>
      </c>
      <c r="Q63" s="14">
        <v>7194.690569145374</v>
      </c>
      <c r="R63" s="14">
        <v>7283.1766295171783</v>
      </c>
      <c r="S63" s="14">
        <v>7370.6643321439278</v>
      </c>
      <c r="T63" s="14">
        <v>7458.7201847871847</v>
      </c>
      <c r="U63" s="14">
        <v>7547.6251459017731</v>
      </c>
      <c r="V63" s="14">
        <v>7637.2433825966673</v>
      </c>
      <c r="W63" s="14">
        <v>7727.7538813724968</v>
      </c>
      <c r="X63" s="14">
        <v>7818.4035255025492</v>
      </c>
      <c r="Y63" s="14">
        <v>7910.399552425728</v>
      </c>
      <c r="Z63" s="14">
        <v>8001.7891894948571</v>
      </c>
      <c r="AA63" s="14">
        <v>8091.8229209182973</v>
      </c>
      <c r="AB63" s="14">
        <v>8177.2507230413084</v>
      </c>
      <c r="AC63" s="14">
        <v>8262.310485062384</v>
      </c>
      <c r="AD63" s="14">
        <v>8346.6075340172811</v>
      </c>
      <c r="AG63" t="s">
        <v>306</v>
      </c>
      <c r="AH63">
        <v>5936.5595700000003</v>
      </c>
    </row>
    <row r="64" spans="1:34" x14ac:dyDescent="0.35">
      <c r="A64" t="s">
        <v>180</v>
      </c>
      <c r="B64" s="14">
        <v>828.34167500000001</v>
      </c>
      <c r="C64" s="14">
        <v>848.2719898713375</v>
      </c>
      <c r="D64" s="14">
        <v>868.04783959840699</v>
      </c>
      <c r="E64" s="14">
        <v>888.13507424020179</v>
      </c>
      <c r="F64" s="14">
        <v>908.10345918188148</v>
      </c>
      <c r="G64" s="14">
        <v>929.28324697072651</v>
      </c>
      <c r="H64" s="14">
        <v>951.11740735657656</v>
      </c>
      <c r="I64" s="14">
        <v>973.40465622794113</v>
      </c>
      <c r="J64" s="14">
        <v>996.01577564699448</v>
      </c>
      <c r="K64" s="14">
        <v>1018.3312102956328</v>
      </c>
      <c r="L64" s="14">
        <v>1040.9094462240655</v>
      </c>
      <c r="M64" s="14">
        <v>1063.8837749754553</v>
      </c>
      <c r="N64" s="14">
        <v>1086.8347268762457</v>
      </c>
      <c r="O64" s="14">
        <v>1110.1198348491512</v>
      </c>
      <c r="P64" s="14">
        <v>1133.8482022711178</v>
      </c>
      <c r="Q64" s="14">
        <v>1157.9703692351547</v>
      </c>
      <c r="R64" s="14">
        <v>1182.2249849950804</v>
      </c>
      <c r="S64" s="14">
        <v>1206.7684485735722</v>
      </c>
      <c r="T64" s="14">
        <v>1231.5996402324913</v>
      </c>
      <c r="U64" s="14">
        <v>1256.639785157914</v>
      </c>
      <c r="V64" s="14">
        <v>1281.9534113261566</v>
      </c>
      <c r="W64" s="14">
        <v>1307.5333815004176</v>
      </c>
      <c r="X64" s="14">
        <v>1333.4071135602242</v>
      </c>
      <c r="Y64" s="14">
        <v>1359.5504267915314</v>
      </c>
      <c r="Z64" s="14">
        <v>1386.0042870859559</v>
      </c>
      <c r="AA64" s="14">
        <v>1412.7910375407514</v>
      </c>
      <c r="AB64" s="14">
        <v>1439.9725719866203</v>
      </c>
      <c r="AC64" s="14">
        <v>1467.4610723968162</v>
      </c>
      <c r="AD64" s="14">
        <v>1495.2737153558458</v>
      </c>
      <c r="AG64" t="s">
        <v>307</v>
      </c>
      <c r="AH64">
        <v>828.34167500000001</v>
      </c>
    </row>
    <row r="65" spans="1:34" x14ac:dyDescent="0.35">
      <c r="A65" t="s">
        <v>181</v>
      </c>
      <c r="B65" s="14">
        <v>403.78109699999999</v>
      </c>
      <c r="C65" s="14">
        <v>410.4237402048567</v>
      </c>
      <c r="D65" s="14">
        <v>416.54894514604803</v>
      </c>
      <c r="E65" s="14">
        <v>422.52938000640438</v>
      </c>
      <c r="F65" s="14">
        <v>428.25004753524911</v>
      </c>
      <c r="G65" s="14">
        <v>434.17407326780898</v>
      </c>
      <c r="H65" s="14">
        <v>440.45275137614942</v>
      </c>
      <c r="I65" s="14">
        <v>446.72695677422752</v>
      </c>
      <c r="J65" s="14">
        <v>453.63326618056567</v>
      </c>
      <c r="K65" s="14">
        <v>460.48072424358139</v>
      </c>
      <c r="L65" s="14">
        <v>467.36219423474984</v>
      </c>
      <c r="M65" s="14">
        <v>474.14305883846299</v>
      </c>
      <c r="N65" s="14">
        <v>480.73288872742347</v>
      </c>
      <c r="O65" s="14">
        <v>487.25441494932198</v>
      </c>
      <c r="P65" s="14">
        <v>494.20836378315425</v>
      </c>
      <c r="Q65" s="14">
        <v>501.08616274025167</v>
      </c>
      <c r="R65" s="14">
        <v>508.06243462377023</v>
      </c>
      <c r="S65" s="14">
        <v>515.02146740329897</v>
      </c>
      <c r="T65" s="14">
        <v>522.02941601240241</v>
      </c>
      <c r="U65" s="14">
        <v>529.09717227579426</v>
      </c>
      <c r="V65" s="14">
        <v>536.20030181359687</v>
      </c>
      <c r="W65" s="14">
        <v>543.34592151568552</v>
      </c>
      <c r="X65" s="14">
        <v>550.51406691987336</v>
      </c>
      <c r="Y65" s="14">
        <v>557.73846302006291</v>
      </c>
      <c r="Z65" s="14">
        <v>564.96630731003256</v>
      </c>
      <c r="AA65" s="14">
        <v>572.16166170330246</v>
      </c>
      <c r="AB65" s="14">
        <v>579.22133558239489</v>
      </c>
      <c r="AC65" s="14">
        <v>586.27260235537426</v>
      </c>
      <c r="AD65" s="14">
        <v>593.29890361282264</v>
      </c>
      <c r="AG65" t="s">
        <v>308</v>
      </c>
      <c r="AH65">
        <v>403.78109699999999</v>
      </c>
    </row>
    <row r="66" spans="1:34" x14ac:dyDescent="0.35">
      <c r="A66" t="s">
        <v>182</v>
      </c>
      <c r="B66" s="14">
        <v>664.20715299999995</v>
      </c>
      <c r="C66" s="14">
        <v>676.13764188218602</v>
      </c>
      <c r="D66" s="14">
        <v>687.02028006957232</v>
      </c>
      <c r="E66" s="14">
        <v>697.76919326545692</v>
      </c>
      <c r="F66" s="14">
        <v>707.67444562537605</v>
      </c>
      <c r="G66" s="14">
        <v>718.68911530175683</v>
      </c>
      <c r="H66" s="14">
        <v>731.13027070783403</v>
      </c>
      <c r="I66" s="14">
        <v>743.7383928871094</v>
      </c>
      <c r="J66" s="14">
        <v>757.32917078337141</v>
      </c>
      <c r="K66" s="14">
        <v>770.48935551699117</v>
      </c>
      <c r="L66" s="14">
        <v>783.59275979052643</v>
      </c>
      <c r="M66" s="14">
        <v>796.90842991692284</v>
      </c>
      <c r="N66" s="14">
        <v>809.67856874296956</v>
      </c>
      <c r="O66" s="14">
        <v>822.57545285733499</v>
      </c>
      <c r="P66" s="14">
        <v>836.43716535870567</v>
      </c>
      <c r="Q66" s="14">
        <v>850.58123418120476</v>
      </c>
      <c r="R66" s="14">
        <v>864.66728470986254</v>
      </c>
      <c r="S66" s="14">
        <v>878.88570060617462</v>
      </c>
      <c r="T66" s="14">
        <v>893.28510025919604</v>
      </c>
      <c r="U66" s="14">
        <v>907.74104370818054</v>
      </c>
      <c r="V66" s="14">
        <v>922.32708066900545</v>
      </c>
      <c r="W66" s="14">
        <v>937.00268801307038</v>
      </c>
      <c r="X66" s="14">
        <v>951.77640939497257</v>
      </c>
      <c r="Y66" s="14">
        <v>966.61898178892341</v>
      </c>
      <c r="Z66" s="14">
        <v>981.52501978329406</v>
      </c>
      <c r="AA66" s="14">
        <v>996.48473706731716</v>
      </c>
      <c r="AB66" s="14">
        <v>1011.4963810373415</v>
      </c>
      <c r="AC66" s="14">
        <v>1026.5076953794023</v>
      </c>
      <c r="AD66" s="14">
        <v>1041.4929626688595</v>
      </c>
      <c r="AG66" t="s">
        <v>309</v>
      </c>
      <c r="AH66">
        <v>664.20715299999995</v>
      </c>
    </row>
    <row r="67" spans="1:34" x14ac:dyDescent="0.35">
      <c r="A67" t="s">
        <v>183</v>
      </c>
      <c r="B67" s="14">
        <v>2646.8623050000001</v>
      </c>
      <c r="C67" s="14">
        <v>2712.5089898299188</v>
      </c>
      <c r="D67" s="14">
        <v>2775.1297011182337</v>
      </c>
      <c r="E67" s="14">
        <v>2839.4569300771841</v>
      </c>
      <c r="F67" s="14">
        <v>2902.6856730504496</v>
      </c>
      <c r="G67" s="14">
        <v>2975.3755984806808</v>
      </c>
      <c r="H67" s="14">
        <v>3052.7773168371173</v>
      </c>
      <c r="I67" s="14">
        <v>3132.2127195653406</v>
      </c>
      <c r="J67" s="14">
        <v>3214.7762807467234</v>
      </c>
      <c r="K67" s="14">
        <v>3295.4941695142243</v>
      </c>
      <c r="L67" s="14">
        <v>3375.4616423834054</v>
      </c>
      <c r="M67" s="14">
        <v>3457.6045140892979</v>
      </c>
      <c r="N67" s="14">
        <v>3537.4461344868428</v>
      </c>
      <c r="O67" s="14">
        <v>3619.2177393316401</v>
      </c>
      <c r="P67" s="14">
        <v>3705.3536738406374</v>
      </c>
      <c r="Q67" s="14">
        <v>3794.2143540405814</v>
      </c>
      <c r="R67" s="14">
        <v>3882.9234650594858</v>
      </c>
      <c r="S67" s="14">
        <v>3973.189398559377</v>
      </c>
      <c r="T67" s="14">
        <v>4065.2803797581259</v>
      </c>
      <c r="U67" s="14">
        <v>4158.1143094542067</v>
      </c>
      <c r="V67" s="14">
        <v>4252.3380113293006</v>
      </c>
      <c r="W67" s="14">
        <v>4347.8387193229391</v>
      </c>
      <c r="X67" s="14">
        <v>4444.9337840351145</v>
      </c>
      <c r="Y67" s="14">
        <v>4543.3050581029738</v>
      </c>
      <c r="Z67" s="14">
        <v>4643.3454551688601</v>
      </c>
      <c r="AA67" s="14">
        <v>4745.2246334661741</v>
      </c>
      <c r="AB67" s="14">
        <v>4849.563581751755</v>
      </c>
      <c r="AC67" s="14">
        <v>4955.5289707948214</v>
      </c>
      <c r="AD67" s="14">
        <v>5063.2012176135604</v>
      </c>
      <c r="AG67" t="s">
        <v>310</v>
      </c>
      <c r="AH67">
        <v>2646.8623050000001</v>
      </c>
    </row>
    <row r="68" spans="1:34" x14ac:dyDescent="0.35">
      <c r="A68" t="s">
        <v>184</v>
      </c>
      <c r="B68" s="14">
        <v>6755.451172</v>
      </c>
      <c r="C68" s="14">
        <v>6872.9534630504158</v>
      </c>
      <c r="D68" s="14">
        <v>6983.5557793592088</v>
      </c>
      <c r="E68" s="14">
        <v>7092.988098421768</v>
      </c>
      <c r="F68" s="14">
        <v>7198.6580165144351</v>
      </c>
      <c r="G68" s="14">
        <v>7311.3270925941097</v>
      </c>
      <c r="H68" s="14">
        <v>7429.8912283911623</v>
      </c>
      <c r="I68" s="14">
        <v>7549.9263221096826</v>
      </c>
      <c r="J68" s="14">
        <v>7676.2924589333616</v>
      </c>
      <c r="K68" s="14">
        <v>7799.202950898065</v>
      </c>
      <c r="L68" s="14">
        <v>7921.2986931740788</v>
      </c>
      <c r="M68" s="14">
        <v>8044.1707099831174</v>
      </c>
      <c r="N68" s="14">
        <v>8163.893711493939</v>
      </c>
      <c r="O68" s="14">
        <v>8284.3193076321859</v>
      </c>
      <c r="P68" s="14">
        <v>8411.27732945358</v>
      </c>
      <c r="Q68" s="14">
        <v>8539.4828596368443</v>
      </c>
      <c r="R68" s="14">
        <v>8667.901310776635</v>
      </c>
      <c r="S68" s="14">
        <v>8797.0175019118324</v>
      </c>
      <c r="T68" s="14">
        <v>8927.45879772843</v>
      </c>
      <c r="U68" s="14">
        <v>9058.6165586552579</v>
      </c>
      <c r="V68" s="14">
        <v>9190.6078488081112</v>
      </c>
      <c r="W68" s="14">
        <v>9323.356069515512</v>
      </c>
      <c r="X68" s="14">
        <v>9456.9261979098192</v>
      </c>
      <c r="Y68" s="14">
        <v>9591.2637259363673</v>
      </c>
      <c r="Z68" s="14">
        <v>9726.3298199777491</v>
      </c>
      <c r="AA68" s="14">
        <v>9861.8817881468512</v>
      </c>
      <c r="AB68" s="14">
        <v>9997.6187567025463</v>
      </c>
      <c r="AC68" s="14">
        <v>10133.678349886264</v>
      </c>
      <c r="AD68" s="14">
        <v>10269.934775611</v>
      </c>
      <c r="AG68" t="s">
        <v>311</v>
      </c>
      <c r="AH68">
        <v>6755.451172</v>
      </c>
    </row>
    <row r="69" spans="1:34" x14ac:dyDescent="0.35">
      <c r="A69" t="s">
        <v>185</v>
      </c>
      <c r="B69" s="14">
        <v>7044.0419920000004</v>
      </c>
      <c r="C69" s="14">
        <v>7177.6843742890214</v>
      </c>
      <c r="D69" s="14">
        <v>7310.3286992943204</v>
      </c>
      <c r="E69" s="14">
        <v>7443.6961429856356</v>
      </c>
      <c r="F69" s="14">
        <v>7577.3514290810144</v>
      </c>
      <c r="G69" s="14">
        <v>7712.6344305552557</v>
      </c>
      <c r="H69" s="14">
        <v>7849.8236867522</v>
      </c>
      <c r="I69" s="14">
        <v>7988.1273753419819</v>
      </c>
      <c r="J69" s="14">
        <v>8128.0562013885856</v>
      </c>
      <c r="K69" s="14">
        <v>8267.7490392937507</v>
      </c>
      <c r="L69" s="14">
        <v>8407.1664377935522</v>
      </c>
      <c r="M69" s="14">
        <v>8547.7578006994863</v>
      </c>
      <c r="N69" s="14">
        <v>8688.8428170789321</v>
      </c>
      <c r="O69" s="14">
        <v>8830.9862033763711</v>
      </c>
      <c r="P69" s="14">
        <v>8974.236279877201</v>
      </c>
      <c r="Q69" s="14">
        <v>9118.3185407742567</v>
      </c>
      <c r="R69" s="14">
        <v>9262.6761125843786</v>
      </c>
      <c r="S69" s="14">
        <v>9407.650887760492</v>
      </c>
      <c r="T69" s="14">
        <v>9553.185365463969</v>
      </c>
      <c r="U69" s="14">
        <v>9699.265988842888</v>
      </c>
      <c r="V69" s="14">
        <v>9845.7840707969463</v>
      </c>
      <c r="W69" s="14">
        <v>9992.7392901024414</v>
      </c>
      <c r="X69" s="14">
        <v>10140.170167040755</v>
      </c>
      <c r="Y69" s="14">
        <v>10287.984441582723</v>
      </c>
      <c r="Z69" s="14">
        <v>10436.349522811675</v>
      </c>
      <c r="AA69" s="14">
        <v>10585.242834183724</v>
      </c>
      <c r="AB69" s="14">
        <v>10734.876885412028</v>
      </c>
      <c r="AC69" s="14">
        <v>10884.95583170853</v>
      </c>
      <c r="AD69" s="14">
        <v>11035.46429298473</v>
      </c>
      <c r="AG69" t="s">
        <v>312</v>
      </c>
      <c r="AH69">
        <v>7044.0419920000004</v>
      </c>
    </row>
    <row r="70" spans="1:34" x14ac:dyDescent="0.35">
      <c r="A70" t="s">
        <v>186</v>
      </c>
      <c r="B70" s="14">
        <v>23573.167968999998</v>
      </c>
      <c r="C70" s="14">
        <v>24038.733321754156</v>
      </c>
      <c r="D70" s="14">
        <v>24500.426041678431</v>
      </c>
      <c r="E70" s="14">
        <v>24964.199506306573</v>
      </c>
      <c r="F70" s="14">
        <v>25426.803598098086</v>
      </c>
      <c r="G70" s="14">
        <v>25894.905966978349</v>
      </c>
      <c r="H70" s="14">
        <v>26371.242762240916</v>
      </c>
      <c r="I70" s="14">
        <v>26854.817515020677</v>
      </c>
      <c r="J70" s="14">
        <v>27346.478199567428</v>
      </c>
      <c r="K70" s="14">
        <v>27837.049406637288</v>
      </c>
      <c r="L70" s="14">
        <v>28330.282950253732</v>
      </c>
      <c r="M70" s="14">
        <v>28828.672120942887</v>
      </c>
      <c r="N70" s="14">
        <v>29329.302192393545</v>
      </c>
      <c r="O70" s="14">
        <v>29833.115079594045</v>
      </c>
      <c r="P70" s="14">
        <v>30341.271478679297</v>
      </c>
      <c r="Q70" s="14">
        <v>30851.951487191243</v>
      </c>
      <c r="R70" s="14">
        <v>31364.553575955775</v>
      </c>
      <c r="S70" s="14">
        <v>31879.434087458663</v>
      </c>
      <c r="T70" s="14">
        <v>32396.202901959772</v>
      </c>
      <c r="U70" s="14">
        <v>32915.021612194076</v>
      </c>
      <c r="V70" s="14">
        <v>33435.839290665986</v>
      </c>
      <c r="W70" s="14">
        <v>33958.458176698747</v>
      </c>
      <c r="X70" s="14">
        <v>34482.77677094697</v>
      </c>
      <c r="Y70" s="14">
        <v>35008.677047758356</v>
      </c>
      <c r="Z70" s="14">
        <v>35536.296320412825</v>
      </c>
      <c r="AA70" s="14">
        <v>36065.357146401497</v>
      </c>
      <c r="AB70" s="14">
        <v>36595.640518667897</v>
      </c>
      <c r="AC70" s="14">
        <v>37126.723773002908</v>
      </c>
      <c r="AD70" s="14">
        <v>37658.61235579208</v>
      </c>
      <c r="AG70" t="s">
        <v>313</v>
      </c>
      <c r="AH70">
        <v>23573.167968999998</v>
      </c>
    </row>
    <row r="71" spans="1:34" x14ac:dyDescent="0.35">
      <c r="A71" t="s">
        <v>187</v>
      </c>
      <c r="B71" s="14">
        <v>21520.464843999998</v>
      </c>
      <c r="C71" s="14">
        <v>21930.388810394994</v>
      </c>
      <c r="D71" s="14">
        <v>22353.110212948646</v>
      </c>
      <c r="E71" s="14">
        <v>22785.895485714605</v>
      </c>
      <c r="F71" s="14">
        <v>23225.095899791304</v>
      </c>
      <c r="G71" s="14">
        <v>23667.41320618365</v>
      </c>
      <c r="H71" s="14">
        <v>24110.334643889451</v>
      </c>
      <c r="I71" s="14">
        <v>24553.205325795734</v>
      </c>
      <c r="J71" s="14">
        <v>24996.250728655988</v>
      </c>
      <c r="K71" s="14">
        <v>25437.92698015612</v>
      </c>
      <c r="L71" s="14">
        <v>25877.156033944382</v>
      </c>
      <c r="M71" s="14">
        <v>26315.998959977234</v>
      </c>
      <c r="N71" s="14">
        <v>26753.978762268031</v>
      </c>
      <c r="O71" s="14">
        <v>27191.296623718186</v>
      </c>
      <c r="P71" s="14">
        <v>27627.080658187868</v>
      </c>
      <c r="Q71" s="14">
        <v>28060.060554387186</v>
      </c>
      <c r="R71" s="14">
        <v>28489.713395589904</v>
      </c>
      <c r="S71" s="14">
        <v>28915.92805490195</v>
      </c>
      <c r="T71" s="14">
        <v>29338.372414227237</v>
      </c>
      <c r="U71" s="14">
        <v>29756.579177643078</v>
      </c>
      <c r="V71" s="14">
        <v>30170.371192029463</v>
      </c>
      <c r="W71" s="14">
        <v>30579.487459467618</v>
      </c>
      <c r="X71" s="14">
        <v>30983.668777014387</v>
      </c>
      <c r="Y71" s="14">
        <v>31382.664070057264</v>
      </c>
      <c r="Z71" s="14">
        <v>31776.252889758296</v>
      </c>
      <c r="AA71" s="14">
        <v>32164.174207411175</v>
      </c>
      <c r="AB71" s="14">
        <v>32546.159156715814</v>
      </c>
      <c r="AC71" s="14">
        <v>32921.862254173197</v>
      </c>
      <c r="AD71" s="14">
        <v>33291.018387815464</v>
      </c>
      <c r="AG71" t="s">
        <v>314</v>
      </c>
      <c r="AH71">
        <v>21520.464843999998</v>
      </c>
    </row>
    <row r="72" spans="1:34" x14ac:dyDescent="0.35">
      <c r="A72" t="s">
        <v>188</v>
      </c>
      <c r="B72" s="14">
        <v>27157.4375</v>
      </c>
      <c r="C72" s="14">
        <v>27735.632923093752</v>
      </c>
      <c r="D72" s="14">
        <v>28306.839962454989</v>
      </c>
      <c r="E72" s="14">
        <v>28876.056545892006</v>
      </c>
      <c r="F72" s="14">
        <v>29443.20250969291</v>
      </c>
      <c r="G72" s="14">
        <v>30015.227992371478</v>
      </c>
      <c r="H72" s="14">
        <v>30599.444390014993</v>
      </c>
      <c r="I72" s="14">
        <v>31197.020939507594</v>
      </c>
      <c r="J72" s="14">
        <v>31807.42809061419</v>
      </c>
      <c r="K72" s="14">
        <v>32423.162645077922</v>
      </c>
      <c r="L72" s="14">
        <v>33043.738735788451</v>
      </c>
      <c r="M72" s="14">
        <v>33671.503684290961</v>
      </c>
      <c r="N72" s="14">
        <v>34303.531277046575</v>
      </c>
      <c r="O72" s="14">
        <v>34939.621657516851</v>
      </c>
      <c r="P72" s="14">
        <v>35581.399616046452</v>
      </c>
      <c r="Q72" s="14">
        <v>36228.280135486064</v>
      </c>
      <c r="R72" s="14">
        <v>36879.791411302576</v>
      </c>
      <c r="S72" s="14">
        <v>37535.838644759955</v>
      </c>
      <c r="T72" s="14">
        <v>38196.11281444061</v>
      </c>
      <c r="U72" s="14">
        <v>38860.625867518553</v>
      </c>
      <c r="V72" s="14">
        <v>39529.510504200633</v>
      </c>
      <c r="W72" s="14">
        <v>40202.705973989272</v>
      </c>
      <c r="X72" s="14">
        <v>40880.057245321434</v>
      </c>
      <c r="Y72" s="14">
        <v>41561.552327635291</v>
      </c>
      <c r="Z72" s="14">
        <v>42247.130914055801</v>
      </c>
      <c r="AA72" s="14">
        <v>42936.456225614995</v>
      </c>
      <c r="AB72" s="14">
        <v>43628.926804330469</v>
      </c>
      <c r="AC72" s="14">
        <v>44324.267188167163</v>
      </c>
      <c r="AD72" s="14">
        <v>45022.520666462522</v>
      </c>
      <c r="AG72" t="s">
        <v>315</v>
      </c>
      <c r="AH72">
        <v>27157.4375</v>
      </c>
    </row>
    <row r="73" spans="1:34" x14ac:dyDescent="0.35">
      <c r="A73" t="s">
        <v>189</v>
      </c>
      <c r="B73" s="14">
        <v>16750.800781000002</v>
      </c>
      <c r="C73" s="14">
        <v>17030.84904385715</v>
      </c>
      <c r="D73" s="14">
        <v>17303.22000644575</v>
      </c>
      <c r="E73" s="14">
        <v>17588.262870899933</v>
      </c>
      <c r="F73" s="14">
        <v>17880.799653100177</v>
      </c>
      <c r="G73" s="14">
        <v>18201.026894087547</v>
      </c>
      <c r="H73" s="14">
        <v>18544.38380613644</v>
      </c>
      <c r="I73" s="14">
        <v>18893.57269876761</v>
      </c>
      <c r="J73" s="14">
        <v>19258.16008177846</v>
      </c>
      <c r="K73" s="14">
        <v>19622.738236102618</v>
      </c>
      <c r="L73" s="14">
        <v>19975.425559515385</v>
      </c>
      <c r="M73" s="14">
        <v>20330.04529438835</v>
      </c>
      <c r="N73" s="14">
        <v>20678.272541222341</v>
      </c>
      <c r="O73" s="14">
        <v>21029.666697824348</v>
      </c>
      <c r="P73" s="14">
        <v>21393.254914263045</v>
      </c>
      <c r="Q73" s="14">
        <v>21760.087195603406</v>
      </c>
      <c r="R73" s="14">
        <v>22126.444375646024</v>
      </c>
      <c r="S73" s="14">
        <v>22494.477950235021</v>
      </c>
      <c r="T73" s="14">
        <v>22865.236434706385</v>
      </c>
      <c r="U73" s="14">
        <v>23237.894058119229</v>
      </c>
      <c r="V73" s="14">
        <v>23612.177522555736</v>
      </c>
      <c r="W73" s="14">
        <v>23987.908658601158</v>
      </c>
      <c r="X73" s="14">
        <v>24365.703827228932</v>
      </c>
      <c r="Y73" s="14">
        <v>24745.111947804246</v>
      </c>
      <c r="Z73" s="14">
        <v>25127.268033192551</v>
      </c>
      <c r="AA73" s="14">
        <v>25512.082092213681</v>
      </c>
      <c r="AB73" s="14">
        <v>25900.814789469161</v>
      </c>
      <c r="AC73" s="14">
        <v>26292.435109085935</v>
      </c>
      <c r="AD73" s="14">
        <v>26687.045121420651</v>
      </c>
      <c r="AG73" t="s">
        <v>316</v>
      </c>
      <c r="AH73">
        <v>16750.800781000002</v>
      </c>
    </row>
    <row r="74" spans="1:34" x14ac:dyDescent="0.35">
      <c r="A74" t="s">
        <v>190</v>
      </c>
      <c r="B74" s="14">
        <v>11607.386719</v>
      </c>
      <c r="C74" s="14">
        <v>11813.826413274759</v>
      </c>
      <c r="D74" s="14">
        <v>12014.373204935948</v>
      </c>
      <c r="E74" s="14">
        <v>12222.726465055946</v>
      </c>
      <c r="F74" s="14">
        <v>12434.459533337464</v>
      </c>
      <c r="G74" s="14">
        <v>12666.196825322415</v>
      </c>
      <c r="H74" s="14">
        <v>12912.130035981287</v>
      </c>
      <c r="I74" s="14">
        <v>13161.917773953353</v>
      </c>
      <c r="J74" s="14">
        <v>13422.361854289009</v>
      </c>
      <c r="K74" s="14">
        <v>13680.927548577662</v>
      </c>
      <c r="L74" s="14">
        <v>13931.976673372326</v>
      </c>
      <c r="M74" s="14">
        <v>14185.615274699408</v>
      </c>
      <c r="N74" s="14">
        <v>14434.429548056109</v>
      </c>
      <c r="O74" s="14">
        <v>14686.165999374205</v>
      </c>
      <c r="P74" s="14">
        <v>14947.009930922291</v>
      </c>
      <c r="Q74" s="14">
        <v>15210.920317066626</v>
      </c>
      <c r="R74" s="14">
        <v>15474.245685227555</v>
      </c>
      <c r="S74" s="14">
        <v>15739.161676509513</v>
      </c>
      <c r="T74" s="14">
        <v>16006.392180866464</v>
      </c>
      <c r="U74" s="14">
        <v>16274.704131715891</v>
      </c>
      <c r="V74" s="14">
        <v>16544.341802299747</v>
      </c>
      <c r="W74" s="14">
        <v>16815.106500236187</v>
      </c>
      <c r="X74" s="14">
        <v>17087.502817986762</v>
      </c>
      <c r="Y74" s="14">
        <v>17361.022475594276</v>
      </c>
      <c r="Z74" s="14">
        <v>17636.477666498795</v>
      </c>
      <c r="AA74" s="14">
        <v>17913.828914282152</v>
      </c>
      <c r="AB74" s="14">
        <v>18194.056731371158</v>
      </c>
      <c r="AC74" s="14">
        <v>18475.935432904618</v>
      </c>
      <c r="AD74" s="14">
        <v>18759.459747683799</v>
      </c>
      <c r="AG74" t="s">
        <v>317</v>
      </c>
      <c r="AH74">
        <v>11607.386719</v>
      </c>
    </row>
    <row r="75" spans="1:34" x14ac:dyDescent="0.35">
      <c r="A75" t="s">
        <v>191</v>
      </c>
      <c r="B75" s="14">
        <v>14920.959961</v>
      </c>
      <c r="C75" s="14">
        <v>15253.652605250418</v>
      </c>
      <c r="D75" s="14">
        <v>15592.350809158439</v>
      </c>
      <c r="E75" s="14">
        <v>15931.451695320937</v>
      </c>
      <c r="F75" s="14">
        <v>16268.859131340632</v>
      </c>
      <c r="G75" s="14">
        <v>16603.574639108836</v>
      </c>
      <c r="H75" s="14">
        <v>16940.894521834434</v>
      </c>
      <c r="I75" s="14">
        <v>17284.547343567654</v>
      </c>
      <c r="J75" s="14">
        <v>17627.332758030552</v>
      </c>
      <c r="K75" s="14">
        <v>17968.294730102585</v>
      </c>
      <c r="L75" s="14">
        <v>18321.838897212085</v>
      </c>
      <c r="M75" s="14">
        <v>18678.231643072872</v>
      </c>
      <c r="N75" s="14">
        <v>19042.720523178963</v>
      </c>
      <c r="O75" s="14">
        <v>19408.605451039271</v>
      </c>
      <c r="P75" s="14">
        <v>19773.300910906481</v>
      </c>
      <c r="Q75" s="14">
        <v>20138.662078487752</v>
      </c>
      <c r="R75" s="14">
        <v>20508.861034145553</v>
      </c>
      <c r="S75" s="14">
        <v>20881.394240400288</v>
      </c>
      <c r="T75" s="14">
        <v>21255.570031933446</v>
      </c>
      <c r="U75" s="14">
        <v>21633.693869459526</v>
      </c>
      <c r="V75" s="14">
        <v>22014.669708608872</v>
      </c>
      <c r="W75" s="14">
        <v>22398.858717028659</v>
      </c>
      <c r="X75" s="14">
        <v>22785.83707942515</v>
      </c>
      <c r="Y75" s="14">
        <v>23176.363541129416</v>
      </c>
      <c r="Z75" s="14">
        <v>23570.132275329557</v>
      </c>
      <c r="AA75" s="14">
        <v>23966.984949462509</v>
      </c>
      <c r="AB75" s="14">
        <v>24366.049629062029</v>
      </c>
      <c r="AC75" s="14">
        <v>24768.813119615534</v>
      </c>
      <c r="AD75" s="14">
        <v>25175.650782630466</v>
      </c>
      <c r="AG75" t="s">
        <v>318</v>
      </c>
      <c r="AH75">
        <v>14920.959961</v>
      </c>
    </row>
    <row r="76" spans="1:34" x14ac:dyDescent="0.35">
      <c r="A76" t="s">
        <v>192</v>
      </c>
      <c r="B76" s="14">
        <v>13843.191406</v>
      </c>
      <c r="C76" s="14">
        <v>14146.678459832019</v>
      </c>
      <c r="D76" s="14">
        <v>14456.101684444695</v>
      </c>
      <c r="E76" s="14">
        <v>14770.997501826785</v>
      </c>
      <c r="F76" s="14">
        <v>15088.048100604996</v>
      </c>
      <c r="G76" s="14">
        <v>15412.733842901156</v>
      </c>
      <c r="H76" s="14">
        <v>15740.78771765377</v>
      </c>
      <c r="I76" s="14">
        <v>16074.053249290708</v>
      </c>
      <c r="J76" s="14">
        <v>16405.426286646136</v>
      </c>
      <c r="K76" s="14">
        <v>16733.009838737886</v>
      </c>
      <c r="L76" s="14">
        <v>17067.004061721062</v>
      </c>
      <c r="M76" s="14">
        <v>17404.80103291227</v>
      </c>
      <c r="N76" s="14">
        <v>17746.774044567137</v>
      </c>
      <c r="O76" s="14">
        <v>18091.978969249845</v>
      </c>
      <c r="P76" s="14">
        <v>18437.331328200165</v>
      </c>
      <c r="Q76" s="14">
        <v>18785.146052507262</v>
      </c>
      <c r="R76" s="14">
        <v>19135.517204105603</v>
      </c>
      <c r="S76" s="14">
        <v>19488.489040900811</v>
      </c>
      <c r="T76" s="14">
        <v>19843.495254967667</v>
      </c>
      <c r="U76" s="14">
        <v>20201.057180316457</v>
      </c>
      <c r="V76" s="14">
        <v>20561.181426669958</v>
      </c>
      <c r="W76" s="14">
        <v>20923.995809652406</v>
      </c>
      <c r="X76" s="14">
        <v>21289.464782461702</v>
      </c>
      <c r="Y76" s="14">
        <v>21657.729944268725</v>
      </c>
      <c r="Z76" s="14">
        <v>22028.928275102531</v>
      </c>
      <c r="AA76" s="14">
        <v>22403.186549139558</v>
      </c>
      <c r="AB76" s="14">
        <v>22780.610792614258</v>
      </c>
      <c r="AC76" s="14">
        <v>23161.110778561135</v>
      </c>
      <c r="AD76" s="14">
        <v>23544.969131938538</v>
      </c>
      <c r="AG76" t="s">
        <v>319</v>
      </c>
      <c r="AH76">
        <v>13843.191406</v>
      </c>
    </row>
    <row r="77" spans="1:34" x14ac:dyDescent="0.35">
      <c r="A77" t="s">
        <v>193</v>
      </c>
      <c r="B77" s="14">
        <v>16572.544922000001</v>
      </c>
      <c r="C77" s="14">
        <v>16950.377401913203</v>
      </c>
      <c r="D77" s="14">
        <v>17335.937466448082</v>
      </c>
      <c r="E77" s="14">
        <v>17722.374582106422</v>
      </c>
      <c r="F77" s="14">
        <v>18106.930615926092</v>
      </c>
      <c r="G77" s="14">
        <v>18488.545042815105</v>
      </c>
      <c r="H77" s="14">
        <v>18872.524390536812</v>
      </c>
      <c r="I77" s="14">
        <v>19263.614051724591</v>
      </c>
      <c r="J77" s="14">
        <v>19652.916280818703</v>
      </c>
      <c r="K77" s="14">
        <v>20039.546137519621</v>
      </c>
      <c r="L77" s="14">
        <v>20441.16469352549</v>
      </c>
      <c r="M77" s="14">
        <v>20846.406695341695</v>
      </c>
      <c r="N77" s="14">
        <v>21261.354420612472</v>
      </c>
      <c r="O77" s="14">
        <v>21678.255562633611</v>
      </c>
      <c r="P77" s="14">
        <v>22093.630449643675</v>
      </c>
      <c r="Q77" s="14">
        <v>22509.786072793166</v>
      </c>
      <c r="R77" s="14">
        <v>22931.527173674411</v>
      </c>
      <c r="S77" s="14">
        <v>23356.090640378687</v>
      </c>
      <c r="T77" s="14">
        <v>23782.624238871409</v>
      </c>
      <c r="U77" s="14">
        <v>24213.760407598518</v>
      </c>
      <c r="V77" s="14">
        <v>24648.276338112875</v>
      </c>
      <c r="W77" s="14">
        <v>25086.559663819025</v>
      </c>
      <c r="X77" s="14">
        <v>25528.123252397705</v>
      </c>
      <c r="Y77" s="14">
        <v>25973.793228138064</v>
      </c>
      <c r="Z77" s="14">
        <v>26423.228161881831</v>
      </c>
      <c r="AA77" s="14">
        <v>26876.233270134762</v>
      </c>
      <c r="AB77" s="14">
        <v>27331.820363166793</v>
      </c>
      <c r="AC77" s="14">
        <v>27791.582579405804</v>
      </c>
      <c r="AD77" s="14">
        <v>28255.91044535123</v>
      </c>
      <c r="AG77" t="s">
        <v>320</v>
      </c>
      <c r="AH77">
        <v>16572.544922000001</v>
      </c>
    </row>
    <row r="78" spans="1:34" x14ac:dyDescent="0.35">
      <c r="A78" t="s">
        <v>194</v>
      </c>
      <c r="B78" s="14">
        <v>2934.1274410000001</v>
      </c>
      <c r="C78" s="14">
        <v>3005.1931812719963</v>
      </c>
      <c r="D78" s="14">
        <v>3077.7565758269898</v>
      </c>
      <c r="E78" s="14">
        <v>3151.2450929149841</v>
      </c>
      <c r="F78" s="14">
        <v>3224.8852789932771</v>
      </c>
      <c r="G78" s="14">
        <v>3299.5720096121217</v>
      </c>
      <c r="H78" s="14">
        <v>3374.8448159102018</v>
      </c>
      <c r="I78" s="14">
        <v>3451.3410734145118</v>
      </c>
      <c r="J78" s="14">
        <v>3527.5742950440917</v>
      </c>
      <c r="K78" s="14">
        <v>3603.0266399130787</v>
      </c>
      <c r="L78" s="14">
        <v>3680.4373069689468</v>
      </c>
      <c r="M78" s="14">
        <v>3758.8987096975643</v>
      </c>
      <c r="N78" s="14">
        <v>3838.6685545552823</v>
      </c>
      <c r="O78" s="14">
        <v>3919.3270420904537</v>
      </c>
      <c r="P78" s="14">
        <v>4000.1580672084146</v>
      </c>
      <c r="Q78" s="14">
        <v>4081.6840887287694</v>
      </c>
      <c r="R78" s="14">
        <v>4164.0051261038871</v>
      </c>
      <c r="S78" s="14">
        <v>4247.1057600050299</v>
      </c>
      <c r="T78" s="14">
        <v>4330.8463689856253</v>
      </c>
      <c r="U78" s="14">
        <v>4415.3740960769392</v>
      </c>
      <c r="V78" s="14">
        <v>4500.6592544297137</v>
      </c>
      <c r="W78" s="14">
        <v>4586.7208606929189</v>
      </c>
      <c r="X78" s="14">
        <v>4673.5387718162001</v>
      </c>
      <c r="Y78" s="14">
        <v>4761.1278987081932</v>
      </c>
      <c r="Z78" s="14">
        <v>4849.5072875535434</v>
      </c>
      <c r="AA78" s="14">
        <v>4938.6800275570786</v>
      </c>
      <c r="AB78" s="14">
        <v>5028.6514186951044</v>
      </c>
      <c r="AC78" s="14">
        <v>5119.3476728175483</v>
      </c>
      <c r="AD78" s="14">
        <v>5210.7879251451141</v>
      </c>
      <c r="AG78" t="s">
        <v>321</v>
      </c>
      <c r="AH78">
        <v>2934.1274410000001</v>
      </c>
    </row>
    <row r="79" spans="1:34" x14ac:dyDescent="0.35">
      <c r="A79" t="s">
        <v>195</v>
      </c>
      <c r="B79" s="14">
        <v>4280.9575199999999</v>
      </c>
      <c r="C79" s="14">
        <v>4382.3725474572966</v>
      </c>
      <c r="D79" s="14">
        <v>4488.2274416293631</v>
      </c>
      <c r="E79" s="14">
        <v>4596.0373577137652</v>
      </c>
      <c r="F79" s="14">
        <v>4704.8126930662484</v>
      </c>
      <c r="G79" s="14">
        <v>4813.7347526859639</v>
      </c>
      <c r="H79" s="14">
        <v>4923.3545645945542</v>
      </c>
      <c r="I79" s="14">
        <v>5034.9995067140389</v>
      </c>
      <c r="J79" s="14">
        <v>5145.3213809056506</v>
      </c>
      <c r="K79" s="14">
        <v>5254.0425362163251</v>
      </c>
      <c r="L79" s="14">
        <v>5367.5718873388878</v>
      </c>
      <c r="M79" s="14">
        <v>5482.1507606319674</v>
      </c>
      <c r="N79" s="14">
        <v>5599.774690921935</v>
      </c>
      <c r="O79" s="14">
        <v>5718.272083134003</v>
      </c>
      <c r="P79" s="14">
        <v>5836.1502593373525</v>
      </c>
      <c r="Q79" s="14">
        <v>5954.2681044360806</v>
      </c>
      <c r="R79" s="14">
        <v>6074.0459479053479</v>
      </c>
      <c r="S79" s="14">
        <v>6194.7123373018412</v>
      </c>
      <c r="T79" s="14">
        <v>6315.9905570278352</v>
      </c>
      <c r="U79" s="14">
        <v>6438.5864601359681</v>
      </c>
      <c r="V79" s="14">
        <v>6562.1558114788986</v>
      </c>
      <c r="W79" s="14">
        <v>6686.7888681595741</v>
      </c>
      <c r="X79" s="14">
        <v>6812.2985578571561</v>
      </c>
      <c r="Y79" s="14">
        <v>6938.8785585905562</v>
      </c>
      <c r="Z79" s="14">
        <v>7066.3367371697377</v>
      </c>
      <c r="AA79" s="14">
        <v>7194.56813667181</v>
      </c>
      <c r="AB79" s="14">
        <v>7323.2271597462841</v>
      </c>
      <c r="AC79" s="14">
        <v>7452.6637351493673</v>
      </c>
      <c r="AD79" s="14">
        <v>7582.8341957466064</v>
      </c>
      <c r="AG79" t="s">
        <v>322</v>
      </c>
      <c r="AH79">
        <v>4280.9575199999999</v>
      </c>
    </row>
    <row r="80" spans="1:34" x14ac:dyDescent="0.35">
      <c r="A80" t="s">
        <v>196</v>
      </c>
      <c r="B80" s="14">
        <v>3018.2666020000001</v>
      </c>
      <c r="C80" s="14">
        <v>3086.038156627988</v>
      </c>
      <c r="D80" s="14">
        <v>3155.0145040705961</v>
      </c>
      <c r="E80" s="14">
        <v>3224.3450012931958</v>
      </c>
      <c r="F80" s="14">
        <v>3293.3321196373645</v>
      </c>
      <c r="G80" s="14">
        <v>3362.3330262083705</v>
      </c>
      <c r="H80" s="14">
        <v>3431.9161719524504</v>
      </c>
      <c r="I80" s="14">
        <v>3502.6644374540156</v>
      </c>
      <c r="J80" s="14">
        <v>3573.1653667182027</v>
      </c>
      <c r="K80" s="14">
        <v>3642.6034039227106</v>
      </c>
      <c r="L80" s="14">
        <v>3714.3903747658578</v>
      </c>
      <c r="M80" s="14">
        <v>3786.8455020502652</v>
      </c>
      <c r="N80" s="14">
        <v>3860.8673497633922</v>
      </c>
      <c r="O80" s="14">
        <v>3935.3048722668304</v>
      </c>
      <c r="P80" s="14">
        <v>4009.9276973767028</v>
      </c>
      <c r="Q80" s="14">
        <v>4084.7028241135345</v>
      </c>
      <c r="R80" s="14">
        <v>4160.3253783180426</v>
      </c>
      <c r="S80" s="14">
        <v>4236.4056645438823</v>
      </c>
      <c r="T80" s="14">
        <v>4312.8325409350855</v>
      </c>
      <c r="U80" s="14">
        <v>4390.0814097087905</v>
      </c>
      <c r="V80" s="14">
        <v>4467.8288734584512</v>
      </c>
      <c r="W80" s="14">
        <v>4546.1168516765138</v>
      </c>
      <c r="X80" s="14">
        <v>4624.8783261318094</v>
      </c>
      <c r="Y80" s="14">
        <v>4704.1894395709787</v>
      </c>
      <c r="Z80" s="14">
        <v>4784.0477594971362</v>
      </c>
      <c r="AA80" s="14">
        <v>4864.3503931641753</v>
      </c>
      <c r="AB80" s="14">
        <v>4944.9643536198491</v>
      </c>
      <c r="AC80" s="14">
        <v>5026.0073744113251</v>
      </c>
      <c r="AD80" s="14">
        <v>5107.4729227416838</v>
      </c>
      <c r="AG80" t="s">
        <v>323</v>
      </c>
      <c r="AH80">
        <v>3018.2666020000001</v>
      </c>
    </row>
    <row r="81" spans="1:34" x14ac:dyDescent="0.35">
      <c r="A81" t="s">
        <v>197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G81" t="s">
        <v>324</v>
      </c>
      <c r="AH81">
        <v>0</v>
      </c>
    </row>
    <row r="82" spans="1:34" x14ac:dyDescent="0.35">
      <c r="A82" t="s">
        <v>198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G82" t="s">
        <v>325</v>
      </c>
      <c r="AH82">
        <v>0</v>
      </c>
    </row>
    <row r="83" spans="1:34" x14ac:dyDescent="0.35">
      <c r="A83" t="s">
        <v>199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G83" t="s">
        <v>326</v>
      </c>
      <c r="AH83">
        <v>0</v>
      </c>
    </row>
    <row r="84" spans="1:34" x14ac:dyDescent="0.35">
      <c r="A84" t="s">
        <v>200</v>
      </c>
      <c r="B84" s="14">
        <v>8759.7470699999994</v>
      </c>
      <c r="C84" s="14">
        <v>8710.4229489906556</v>
      </c>
      <c r="D84" s="14">
        <v>8618.8729196275835</v>
      </c>
      <c r="E84" s="14">
        <v>8505.6476479697285</v>
      </c>
      <c r="F84" s="14">
        <v>8347.9342281515437</v>
      </c>
      <c r="G84" s="14">
        <v>8213.2553356619301</v>
      </c>
      <c r="H84" s="14">
        <v>8103.9410137719378</v>
      </c>
      <c r="I84" s="14">
        <v>7987.0951506589681</v>
      </c>
      <c r="J84" s="14">
        <v>7902.6380091168703</v>
      </c>
      <c r="K84" s="14">
        <v>7830.9007852461709</v>
      </c>
      <c r="L84" s="14">
        <v>7738.8743884881933</v>
      </c>
      <c r="M84" s="14">
        <v>7638.8780708522208</v>
      </c>
      <c r="N84" s="14">
        <v>7493.0404301625458</v>
      </c>
      <c r="O84" s="14">
        <v>7332.4361001905281</v>
      </c>
      <c r="P84" s="14">
        <v>7208.4328738385457</v>
      </c>
      <c r="Q84" s="14">
        <v>7074.2680795040878</v>
      </c>
      <c r="R84" s="14">
        <v>6911.6554162945667</v>
      </c>
      <c r="S84" s="14">
        <v>6727.4404468151506</v>
      </c>
      <c r="T84" s="14">
        <v>6524.8913425864848</v>
      </c>
      <c r="U84" s="14">
        <v>6293.4103823820815</v>
      </c>
      <c r="V84" s="14">
        <v>6033.5202245953842</v>
      </c>
      <c r="W84" s="14">
        <v>5741.1454881438513</v>
      </c>
      <c r="X84" s="14">
        <v>5413.9093811524326</v>
      </c>
      <c r="Y84" s="14">
        <v>5046.577795204993</v>
      </c>
      <c r="Z84" s="14">
        <v>4634.4374124306487</v>
      </c>
      <c r="AA84" s="14">
        <v>4170.8685413774483</v>
      </c>
      <c r="AB84" s="14">
        <v>3648.3045926968093</v>
      </c>
      <c r="AC84" s="14">
        <v>3058.2861807475106</v>
      </c>
      <c r="AD84" s="14">
        <v>2390.1760399875902</v>
      </c>
      <c r="AG84" t="s">
        <v>327</v>
      </c>
      <c r="AH84">
        <v>8759.7470699999994</v>
      </c>
    </row>
    <row r="85" spans="1:34" x14ac:dyDescent="0.35">
      <c r="A85" t="s">
        <v>201</v>
      </c>
      <c r="B85" s="14">
        <v>838.55444299999999</v>
      </c>
      <c r="C85" s="14">
        <v>1044.9277227489579</v>
      </c>
      <c r="D85" s="14">
        <v>1273.9821491418659</v>
      </c>
      <c r="E85" s="14">
        <v>1521.4735653270598</v>
      </c>
      <c r="F85" s="14">
        <v>1794.6313218780535</v>
      </c>
      <c r="G85" s="14">
        <v>2073.1868171346773</v>
      </c>
      <c r="H85" s="14">
        <v>2350.7388486522163</v>
      </c>
      <c r="I85" s="14">
        <v>2641.8190865865772</v>
      </c>
      <c r="J85" s="14">
        <v>2922.0606134725949</v>
      </c>
      <c r="K85" s="14">
        <v>3186.4521642523314</v>
      </c>
      <c r="L85" s="14">
        <v>3472.0363462473642</v>
      </c>
      <c r="M85" s="14">
        <v>3768.1895888623217</v>
      </c>
      <c r="N85" s="14">
        <v>4094.8034505803062</v>
      </c>
      <c r="O85" s="14">
        <v>4436.2191537221006</v>
      </c>
      <c r="P85" s="14">
        <v>4764.5251011686269</v>
      </c>
      <c r="Q85" s="14">
        <v>5105.4283015147721</v>
      </c>
      <c r="R85" s="14">
        <v>5470.0539064663162</v>
      </c>
      <c r="S85" s="14">
        <v>5855.1199922281839</v>
      </c>
      <c r="T85" s="14">
        <v>6259.1425935879033</v>
      </c>
      <c r="U85" s="14">
        <v>6689.5769446920904</v>
      </c>
      <c r="V85" s="14">
        <v>7146.8683971389073</v>
      </c>
      <c r="W85" s="14">
        <v>7634.5092334914507</v>
      </c>
      <c r="X85" s="14">
        <v>8154.9399858219422</v>
      </c>
      <c r="Y85" s="14">
        <v>8712.8202457460193</v>
      </c>
      <c r="Z85" s="14">
        <v>9312.5001386460535</v>
      </c>
      <c r="AA85" s="14">
        <v>9959.7077232817883</v>
      </c>
      <c r="AB85" s="14">
        <v>10660.79545322213</v>
      </c>
      <c r="AC85" s="14">
        <v>11423.916513354678</v>
      </c>
      <c r="AD85" s="14">
        <v>12259.032227880536</v>
      </c>
      <c r="AG85" t="s">
        <v>328</v>
      </c>
      <c r="AH85">
        <v>838.55444299999999</v>
      </c>
    </row>
    <row r="86" spans="1:34" x14ac:dyDescent="0.35">
      <c r="A86" t="s">
        <v>202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G86" t="s">
        <v>329</v>
      </c>
      <c r="AH86">
        <v>0</v>
      </c>
    </row>
    <row r="87" spans="1:34" x14ac:dyDescent="0.35">
      <c r="A87" t="s">
        <v>203</v>
      </c>
      <c r="B87" s="14">
        <v>1571.7033690000001</v>
      </c>
      <c r="C87" s="14">
        <v>1565.0296493056533</v>
      </c>
      <c r="D87" s="14">
        <v>1548.9477176353182</v>
      </c>
      <c r="E87" s="14">
        <v>1528.6103438923101</v>
      </c>
      <c r="F87" s="14">
        <v>1498.9704364632039</v>
      </c>
      <c r="G87" s="14">
        <v>1475.7578299752656</v>
      </c>
      <c r="H87" s="14">
        <v>1461.6654937901092</v>
      </c>
      <c r="I87" s="14">
        <v>1447.0003115578143</v>
      </c>
      <c r="J87" s="14">
        <v>1445.069636922115</v>
      </c>
      <c r="K87" s="14">
        <v>1448.4416780184802</v>
      </c>
      <c r="L87" s="14">
        <v>1448.5049677210545</v>
      </c>
      <c r="M87" s="14">
        <v>1448.7526206432929</v>
      </c>
      <c r="N87" s="14">
        <v>1438.7945036050914</v>
      </c>
      <c r="O87" s="14">
        <v>1428.119151966418</v>
      </c>
      <c r="P87" s="14">
        <v>1433.2170517784264</v>
      </c>
      <c r="Q87" s="14">
        <v>1439.9733372857033</v>
      </c>
      <c r="R87" s="14">
        <v>1444.178505822312</v>
      </c>
      <c r="S87" s="14">
        <v>1448.0679529324077</v>
      </c>
      <c r="T87" s="14">
        <v>1453.5960681881634</v>
      </c>
      <c r="U87" s="14">
        <v>1458.1441813180354</v>
      </c>
      <c r="V87" s="14">
        <v>1462.8411116105717</v>
      </c>
      <c r="W87" s="14">
        <v>1467.3946873080265</v>
      </c>
      <c r="X87" s="14">
        <v>1472.2573398228278</v>
      </c>
      <c r="Y87" s="14">
        <v>1477.2424326206146</v>
      </c>
      <c r="Z87" s="14">
        <v>1482.3623037608641</v>
      </c>
      <c r="AA87" s="14">
        <v>1487.4011200565619</v>
      </c>
      <c r="AB87" s="14">
        <v>1491.9871644339873</v>
      </c>
      <c r="AC87" s="14">
        <v>1496.6641264380819</v>
      </c>
      <c r="AD87" s="14">
        <v>1501.4628207601154</v>
      </c>
      <c r="AG87" t="s">
        <v>330</v>
      </c>
      <c r="AH87">
        <v>1571.7033690000001</v>
      </c>
    </row>
    <row r="88" spans="1:34" x14ac:dyDescent="0.35">
      <c r="A88" t="s">
        <v>204</v>
      </c>
      <c r="B88" s="14">
        <v>145.480515</v>
      </c>
      <c r="C88" s="14">
        <v>179.69214934894501</v>
      </c>
      <c r="D88" s="14">
        <v>221.06015720346173</v>
      </c>
      <c r="E88" s="14">
        <v>266.50592538150659</v>
      </c>
      <c r="F88" s="14">
        <v>320.55199451924921</v>
      </c>
      <c r="G88" s="14">
        <v>369.49194973048105</v>
      </c>
      <c r="H88" s="14">
        <v>411.86048313022616</v>
      </c>
      <c r="I88" s="14">
        <v>454.74463221519466</v>
      </c>
      <c r="J88" s="14">
        <v>487.45050280659649</v>
      </c>
      <c r="K88" s="14">
        <v>514.5380297574585</v>
      </c>
      <c r="L88" s="14">
        <v>544.72242565092324</v>
      </c>
      <c r="M88" s="14">
        <v>573.5666764784761</v>
      </c>
      <c r="N88" s="14">
        <v>610.94704920459594</v>
      </c>
      <c r="O88" s="14">
        <v>648.16307199100868</v>
      </c>
      <c r="P88" s="14">
        <v>671.99473182197403</v>
      </c>
      <c r="Q88" s="14">
        <v>693.4816289730353</v>
      </c>
      <c r="R88" s="14">
        <v>717.73580220555266</v>
      </c>
      <c r="S88" s="14">
        <v>741.91179964630385</v>
      </c>
      <c r="T88" s="14">
        <v>764.55279622729006</v>
      </c>
      <c r="U88" s="14">
        <v>788.13252192629511</v>
      </c>
      <c r="V88" s="14">
        <v>811.58442968849056</v>
      </c>
      <c r="W88" s="14">
        <v>835.16956016589586</v>
      </c>
      <c r="X88" s="14">
        <v>858.35620563086968</v>
      </c>
      <c r="Y88" s="14">
        <v>881.533625730935</v>
      </c>
      <c r="Z88" s="14">
        <v>904.35027241236628</v>
      </c>
      <c r="AA88" s="14">
        <v>926.83884107147185</v>
      </c>
      <c r="AB88" s="14">
        <v>948.72855008436136</v>
      </c>
      <c r="AC88" s="14">
        <v>970.33650692251774</v>
      </c>
      <c r="AD88" s="14">
        <v>991.56290911239989</v>
      </c>
      <c r="AG88" t="s">
        <v>331</v>
      </c>
      <c r="AH88">
        <v>145.480515</v>
      </c>
    </row>
    <row r="89" spans="1:34" x14ac:dyDescent="0.35">
      <c r="A89" t="s">
        <v>205</v>
      </c>
      <c r="B89" s="14">
        <v>0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G89" t="s">
        <v>332</v>
      </c>
      <c r="AH89">
        <v>0</v>
      </c>
    </row>
    <row r="90" spans="1:34" x14ac:dyDescent="0.35">
      <c r="AG90" t="s">
        <v>333</v>
      </c>
      <c r="AH90">
        <v>326837.67795600003</v>
      </c>
    </row>
    <row r="91" spans="1:34" ht="20" thickBot="1" x14ac:dyDescent="0.5">
      <c r="A91" s="3" t="s">
        <v>206</v>
      </c>
    </row>
    <row r="92" spans="1:34" ht="15" thickTop="1" x14ac:dyDescent="0.35">
      <c r="B92" s="1">
        <v>2022</v>
      </c>
      <c r="C92" s="2">
        <v>2023</v>
      </c>
      <c r="D92" s="1">
        <v>2024</v>
      </c>
      <c r="E92" s="2">
        <v>2025</v>
      </c>
      <c r="F92" s="1">
        <v>2026</v>
      </c>
      <c r="G92" s="2">
        <v>2027</v>
      </c>
      <c r="H92" s="1">
        <v>2028</v>
      </c>
      <c r="I92" s="2">
        <v>2029</v>
      </c>
      <c r="J92" s="1">
        <v>2030</v>
      </c>
      <c r="K92" s="2">
        <v>2031</v>
      </c>
      <c r="L92" s="1">
        <v>2032</v>
      </c>
      <c r="M92" s="2">
        <v>2033</v>
      </c>
      <c r="N92" s="1">
        <v>2034</v>
      </c>
      <c r="O92" s="2">
        <v>2035</v>
      </c>
      <c r="P92" s="1">
        <v>2036</v>
      </c>
      <c r="Q92" s="2">
        <v>2037</v>
      </c>
      <c r="R92" s="1">
        <v>2038</v>
      </c>
      <c r="S92" s="2">
        <v>2039</v>
      </c>
      <c r="T92" s="1">
        <v>2040</v>
      </c>
      <c r="U92" s="2">
        <v>2041</v>
      </c>
      <c r="V92" s="1">
        <v>2042</v>
      </c>
      <c r="W92" s="2">
        <v>2043</v>
      </c>
      <c r="X92" s="1">
        <v>2044</v>
      </c>
      <c r="Y92" s="2">
        <v>2045</v>
      </c>
      <c r="Z92" s="1">
        <v>2046</v>
      </c>
      <c r="AA92" s="2">
        <v>2047</v>
      </c>
      <c r="AB92" s="1">
        <v>2048</v>
      </c>
      <c r="AC92" s="2">
        <v>2049</v>
      </c>
      <c r="AD92" s="1">
        <v>2050</v>
      </c>
    </row>
    <row r="93" spans="1:34" x14ac:dyDescent="0.35">
      <c r="A93" t="s">
        <v>78</v>
      </c>
      <c r="B93" s="14">
        <v>8705.6149000000005</v>
      </c>
      <c r="C93" s="14">
        <v>8861.3235281014004</v>
      </c>
      <c r="D93" s="14">
        <v>9011.5973970203559</v>
      </c>
      <c r="E93" s="14">
        <v>9161.5945345340187</v>
      </c>
      <c r="F93" s="14">
        <v>9310.5867979707855</v>
      </c>
      <c r="G93" s="14">
        <v>9463.8800232472968</v>
      </c>
      <c r="H93" s="14">
        <v>9624.1934189010954</v>
      </c>
      <c r="I93" s="14">
        <v>9786.2638736560475</v>
      </c>
      <c r="J93" s="14">
        <v>9952.4532281320862</v>
      </c>
      <c r="K93" s="14">
        <v>10121.717585918897</v>
      </c>
      <c r="L93" s="14">
        <v>10291.222953815004</v>
      </c>
      <c r="M93" s="14">
        <v>10458.164085204906</v>
      </c>
      <c r="N93" s="14">
        <v>10623.83604574427</v>
      </c>
      <c r="O93" s="14">
        <v>10788.064615257408</v>
      </c>
      <c r="P93" s="14">
        <v>10957.373580135718</v>
      </c>
      <c r="Q93" s="14">
        <v>11124.34642169926</v>
      </c>
      <c r="R93" s="14">
        <v>11293.855875169185</v>
      </c>
      <c r="S93" s="14">
        <v>11462.88762789608</v>
      </c>
      <c r="T93" s="14">
        <v>11632.40998044751</v>
      </c>
      <c r="U93" s="14">
        <v>11803.20283998543</v>
      </c>
      <c r="V93" s="14">
        <v>11975.107046787545</v>
      </c>
      <c r="W93" s="14">
        <v>12148.028790053862</v>
      </c>
      <c r="X93" s="14">
        <v>12321.433397411729</v>
      </c>
      <c r="Y93" s="14">
        <v>12496.259751600923</v>
      </c>
      <c r="Z93" s="14">
        <v>12671.328601842924</v>
      </c>
      <c r="AA93" s="14">
        <v>12846.034544940834</v>
      </c>
      <c r="AB93" s="14">
        <v>13018.193246101768</v>
      </c>
      <c r="AC93" s="14">
        <v>13190.857448582788</v>
      </c>
      <c r="AD93" s="14">
        <v>13363.930731908409</v>
      </c>
    </row>
    <row r="94" spans="1:34" x14ac:dyDescent="0.35">
      <c r="A94" t="s">
        <v>79</v>
      </c>
      <c r="B94" s="14">
        <v>112588.9596</v>
      </c>
      <c r="C94" s="14">
        <v>114779.89571823216</v>
      </c>
      <c r="D94" s="14">
        <v>116927.8292967553</v>
      </c>
      <c r="E94" s="14">
        <v>119100.66407022811</v>
      </c>
      <c r="F94" s="14">
        <v>121250.99082981686</v>
      </c>
      <c r="G94" s="14">
        <v>123491.36963757755</v>
      </c>
      <c r="H94" s="14">
        <v>125841.52154401332</v>
      </c>
      <c r="I94" s="14">
        <v>128224.30558614491</v>
      </c>
      <c r="J94" s="14">
        <v>130689.77688909418</v>
      </c>
      <c r="K94" s="14">
        <v>133131.32330093626</v>
      </c>
      <c r="L94" s="14">
        <v>135582.57716495008</v>
      </c>
      <c r="M94" s="14">
        <v>138052.86460438004</v>
      </c>
      <c r="N94" s="14">
        <v>140504.94578019658</v>
      </c>
      <c r="O94" s="14">
        <v>142970.62492220954</v>
      </c>
      <c r="P94" s="14">
        <v>145497.34477645977</v>
      </c>
      <c r="Q94" s="14">
        <v>148038.6159500599</v>
      </c>
      <c r="R94" s="14">
        <v>150583.5033852726</v>
      </c>
      <c r="S94" s="14">
        <v>153137.97181999972</v>
      </c>
      <c r="T94" s="14">
        <v>155703.98230341001</v>
      </c>
      <c r="U94" s="14">
        <v>158280.26039460223</v>
      </c>
      <c r="V94" s="14">
        <v>160865.35691947103</v>
      </c>
      <c r="W94" s="14">
        <v>163458.77994411965</v>
      </c>
      <c r="X94" s="14">
        <v>166060.43892334425</v>
      </c>
      <c r="Y94" s="14">
        <v>168669.91266058569</v>
      </c>
      <c r="Z94" s="14">
        <v>171287.51790215657</v>
      </c>
      <c r="AA94" s="14">
        <v>173911.19732887106</v>
      </c>
      <c r="AB94" s="14">
        <v>176539.39551626414</v>
      </c>
      <c r="AC94" s="14">
        <v>179171.73913492804</v>
      </c>
      <c r="AD94" s="14">
        <v>181807.51667216807</v>
      </c>
    </row>
    <row r="95" spans="1:34" x14ac:dyDescent="0.35">
      <c r="A95" t="s">
        <v>80</v>
      </c>
      <c r="B95" s="14">
        <v>24903.765100000001</v>
      </c>
      <c r="C95" s="14">
        <v>25350.700520367154</v>
      </c>
      <c r="D95" s="14">
        <v>25784.238060386262</v>
      </c>
      <c r="E95" s="14">
        <v>26217.823229185913</v>
      </c>
      <c r="F95" s="14">
        <v>26644.271854702562</v>
      </c>
      <c r="G95" s="14">
        <v>27083.795763217739</v>
      </c>
      <c r="H95" s="14">
        <v>27546.17032448739</v>
      </c>
      <c r="I95" s="14">
        <v>28015.799473115509</v>
      </c>
      <c r="J95" s="14">
        <v>28499.114037725962</v>
      </c>
      <c r="K95" s="14">
        <v>28978.189844522945</v>
      </c>
      <c r="L95" s="14">
        <v>29459.02205079413</v>
      </c>
      <c r="M95" s="14">
        <v>29937.869616523174</v>
      </c>
      <c r="N95" s="14">
        <v>30415.941468855508</v>
      </c>
      <c r="O95" s="14">
        <v>30891.509921691795</v>
      </c>
      <c r="P95" s="14">
        <v>31382.13506057009</v>
      </c>
      <c r="Q95" s="14">
        <v>31868.479698671272</v>
      </c>
      <c r="R95" s="14">
        <v>32358.680653396234</v>
      </c>
      <c r="S95" s="14">
        <v>32847.820941889106</v>
      </c>
      <c r="T95" s="14">
        <v>33337.657502120841</v>
      </c>
      <c r="U95" s="14">
        <v>33831.731587599519</v>
      </c>
      <c r="V95" s="14">
        <v>34326.300755812845</v>
      </c>
      <c r="W95" s="14">
        <v>34821.941645056097</v>
      </c>
      <c r="X95" s="14">
        <v>35318.147349109815</v>
      </c>
      <c r="Y95" s="14">
        <v>35816.090844955441</v>
      </c>
      <c r="Z95" s="14">
        <v>36315.284774325177</v>
      </c>
      <c r="AA95" s="14">
        <v>36814.006211659464</v>
      </c>
      <c r="AB95" s="14">
        <v>37309.688398296355</v>
      </c>
      <c r="AC95" s="14">
        <v>37806.190807625528</v>
      </c>
      <c r="AD95" s="14">
        <v>38303.35733922213</v>
      </c>
    </row>
    <row r="96" spans="1:34" x14ac:dyDescent="0.35">
      <c r="A96" t="s">
        <v>81</v>
      </c>
      <c r="B96" s="14">
        <v>21400.743600000002</v>
      </c>
      <c r="C96" s="14">
        <v>21878.444578416122</v>
      </c>
      <c r="D96" s="14">
        <v>22348.376065204837</v>
      </c>
      <c r="E96" s="14">
        <v>22821.421906539425</v>
      </c>
      <c r="F96" s="14">
        <v>23300.178823863571</v>
      </c>
      <c r="G96" s="14">
        <v>23782.331754283659</v>
      </c>
      <c r="H96" s="14">
        <v>24272.592632232339</v>
      </c>
      <c r="I96" s="14">
        <v>24765.872396000883</v>
      </c>
      <c r="J96" s="14">
        <v>25256.375358327117</v>
      </c>
      <c r="K96" s="14">
        <v>25767.160293573925</v>
      </c>
      <c r="L96" s="14">
        <v>26284.253089629336</v>
      </c>
      <c r="M96" s="14">
        <v>26795.092805276898</v>
      </c>
      <c r="N96" s="14">
        <v>27312.256852983708</v>
      </c>
      <c r="O96" s="14">
        <v>27827.734732698496</v>
      </c>
      <c r="P96" s="14">
        <v>28341.036779257432</v>
      </c>
      <c r="Q96" s="14">
        <v>28849.375785448585</v>
      </c>
      <c r="R96" s="14">
        <v>29369.247306977526</v>
      </c>
      <c r="S96" s="14">
        <v>29890.942057665558</v>
      </c>
      <c r="T96" s="14">
        <v>30415.345756031034</v>
      </c>
      <c r="U96" s="14">
        <v>30946.260823875436</v>
      </c>
      <c r="V96" s="14">
        <v>31482.807094039792</v>
      </c>
      <c r="W96" s="14">
        <v>32026.275903219943</v>
      </c>
      <c r="X96" s="14">
        <v>32575.276730008121</v>
      </c>
      <c r="Y96" s="14">
        <v>33133.095768732775</v>
      </c>
      <c r="Z96" s="14">
        <v>33696.762620569607</v>
      </c>
      <c r="AA96" s="14">
        <v>34266.177254684517</v>
      </c>
      <c r="AB96" s="14">
        <v>34836.657706709135</v>
      </c>
      <c r="AC96" s="14">
        <v>35417.231509386067</v>
      </c>
      <c r="AD96" s="14">
        <v>36008.922404151323</v>
      </c>
    </row>
    <row r="97" spans="1:30" x14ac:dyDescent="0.35">
      <c r="A97" t="s">
        <v>82</v>
      </c>
      <c r="B97" s="14">
        <v>2965.2157999999999</v>
      </c>
      <c r="C97" s="14">
        <v>3019.2500379586595</v>
      </c>
      <c r="D97" s="14">
        <v>3071.7629480938631</v>
      </c>
      <c r="E97" s="14">
        <v>3124.2719711048744</v>
      </c>
      <c r="F97" s="14">
        <v>3178.2603280471576</v>
      </c>
      <c r="G97" s="14">
        <v>3232.859344396647</v>
      </c>
      <c r="H97" s="14">
        <v>3288.5918997784388</v>
      </c>
      <c r="I97" s="14">
        <v>3344.4831634111229</v>
      </c>
      <c r="J97" s="14">
        <v>3401.1925543782381</v>
      </c>
      <c r="K97" s="14">
        <v>3461.2725801357969</v>
      </c>
      <c r="L97" s="14">
        <v>3519.9674560407079</v>
      </c>
      <c r="M97" s="14">
        <v>3576.349238761331</v>
      </c>
      <c r="N97" s="14">
        <v>3631.942514773104</v>
      </c>
      <c r="O97" s="14">
        <v>3686.4939281507445</v>
      </c>
      <c r="P97" s="14">
        <v>3742.4025577662928</v>
      </c>
      <c r="Q97" s="14">
        <v>3796.6782478213217</v>
      </c>
      <c r="R97" s="14">
        <v>3852.6853266618832</v>
      </c>
      <c r="S97" s="14">
        <v>3908.2344995072922</v>
      </c>
      <c r="T97" s="14">
        <v>3963.9268411252715</v>
      </c>
      <c r="U97" s="14">
        <v>4019.7460661166297</v>
      </c>
      <c r="V97" s="14">
        <v>4075.9208114667895</v>
      </c>
      <c r="W97" s="14">
        <v>4132.5439109717672</v>
      </c>
      <c r="X97" s="14">
        <v>4189.2151386404876</v>
      </c>
      <c r="Y97" s="14">
        <v>4246.5705209466423</v>
      </c>
      <c r="Z97" s="14">
        <v>4303.5229768312665</v>
      </c>
      <c r="AA97" s="14">
        <v>4359.8513587227135</v>
      </c>
      <c r="AB97" s="14">
        <v>4413.9135155708746</v>
      </c>
      <c r="AC97" s="14">
        <v>4467.8793463862985</v>
      </c>
      <c r="AD97" s="14">
        <v>4521.5886175850774</v>
      </c>
    </row>
    <row r="98" spans="1:30" x14ac:dyDescent="0.35">
      <c r="A98" t="s">
        <v>83</v>
      </c>
      <c r="B98" s="14">
        <v>9830.1054000000004</v>
      </c>
      <c r="C98" s="14">
        <v>10017.06810664476</v>
      </c>
      <c r="D98" s="14">
        <v>10199.504961243838</v>
      </c>
      <c r="E98" s="14">
        <v>10382.664611486365</v>
      </c>
      <c r="F98" s="14">
        <v>10565.270763607343</v>
      </c>
      <c r="G98" s="14">
        <v>10752.89201140871</v>
      </c>
      <c r="H98" s="14">
        <v>10948.238725290772</v>
      </c>
      <c r="I98" s="14">
        <v>11145.488763108846</v>
      </c>
      <c r="J98" s="14">
        <v>11346.434123665564</v>
      </c>
      <c r="K98" s="14">
        <v>11548.554962570892</v>
      </c>
      <c r="L98" s="14">
        <v>11750.758611410545</v>
      </c>
      <c r="M98" s="14">
        <v>11950.516807501079</v>
      </c>
      <c r="N98" s="14">
        <v>12149.587321428751</v>
      </c>
      <c r="O98" s="14">
        <v>12347.594005841005</v>
      </c>
      <c r="P98" s="14">
        <v>12551.031729921842</v>
      </c>
      <c r="Q98" s="14">
        <v>12752.22100324297</v>
      </c>
      <c r="R98" s="14">
        <v>12956.102237420719</v>
      </c>
      <c r="S98" s="14">
        <v>13159.555797685607</v>
      </c>
      <c r="T98" s="14">
        <v>13363.481538148862</v>
      </c>
      <c r="U98" s="14">
        <v>13568.744614574829</v>
      </c>
      <c r="V98" s="14">
        <v>13774.642172854234</v>
      </c>
      <c r="W98" s="14">
        <v>13981.422968760471</v>
      </c>
      <c r="X98" s="14">
        <v>14188.559148184955</v>
      </c>
      <c r="Y98" s="14">
        <v>14396.930908979284</v>
      </c>
      <c r="Z98" s="14">
        <v>14605.411425779121</v>
      </c>
      <c r="AA98" s="14">
        <v>14813.402708270214</v>
      </c>
      <c r="AB98" s="14">
        <v>15018.78609279957</v>
      </c>
      <c r="AC98" s="14">
        <v>15224.495402155426</v>
      </c>
      <c r="AD98" s="14">
        <v>15430.35493918521</v>
      </c>
    </row>
    <row r="99" spans="1:30" x14ac:dyDescent="0.35">
      <c r="A99" t="s">
        <v>84</v>
      </c>
      <c r="B99" s="14">
        <v>10096.316800000001</v>
      </c>
      <c r="C99" s="14">
        <v>10270.459081798081</v>
      </c>
      <c r="D99" s="14">
        <v>10437.965134192666</v>
      </c>
      <c r="E99" s="14">
        <v>10604.223130443113</v>
      </c>
      <c r="F99" s="14">
        <v>10764.387195760699</v>
      </c>
      <c r="G99" s="14">
        <v>10926.501019806294</v>
      </c>
      <c r="H99" s="14">
        <v>11097.983712111338</v>
      </c>
      <c r="I99" s="14">
        <v>11271.491809063229</v>
      </c>
      <c r="J99" s="14">
        <v>11458.116153244251</v>
      </c>
      <c r="K99" s="14">
        <v>11635.758202837687</v>
      </c>
      <c r="L99" s="14">
        <v>11816.169470196866</v>
      </c>
      <c r="M99" s="14">
        <v>11998.06640140413</v>
      </c>
      <c r="N99" s="14">
        <v>12179.471166360159</v>
      </c>
      <c r="O99" s="14">
        <v>12360.41182590184</v>
      </c>
      <c r="P99" s="14">
        <v>12548.197382566852</v>
      </c>
      <c r="Q99" s="14">
        <v>12734.89071804442</v>
      </c>
      <c r="R99" s="14">
        <v>12922.223507484996</v>
      </c>
      <c r="S99" s="14">
        <v>13109.211958305355</v>
      </c>
      <c r="T99" s="14">
        <v>13296.418059675934</v>
      </c>
      <c r="U99" s="14">
        <v>13485.248470392229</v>
      </c>
      <c r="V99" s="14">
        <v>13674.108026695225</v>
      </c>
      <c r="W99" s="14">
        <v>13863.044544710876</v>
      </c>
      <c r="X99" s="14">
        <v>14052.032499466646</v>
      </c>
      <c r="Y99" s="14">
        <v>14241.250143088213</v>
      </c>
      <c r="Z99" s="14">
        <v>14430.953563869247</v>
      </c>
      <c r="AA99" s="14">
        <v>14620.436313448919</v>
      </c>
      <c r="AB99" s="14">
        <v>14809.218311215434</v>
      </c>
      <c r="AC99" s="14">
        <v>14997.985493341173</v>
      </c>
      <c r="AD99" s="14">
        <v>15186.696146012591</v>
      </c>
    </row>
    <row r="100" spans="1:30" x14ac:dyDescent="0.35">
      <c r="A100" t="s">
        <v>85</v>
      </c>
      <c r="B100" s="14">
        <v>12588.9625</v>
      </c>
      <c r="C100" s="14">
        <v>12825.021912526248</v>
      </c>
      <c r="D100" s="14">
        <v>13054.220444129389</v>
      </c>
      <c r="E100" s="14">
        <v>13282.73065673774</v>
      </c>
      <c r="F100" s="14">
        <v>13507.742770609009</v>
      </c>
      <c r="G100" s="14">
        <v>13737.729651344229</v>
      </c>
      <c r="H100" s="14">
        <v>13977.292302323265</v>
      </c>
      <c r="I100" s="14">
        <v>14220.253983497629</v>
      </c>
      <c r="J100" s="14">
        <v>14468.324892214348</v>
      </c>
      <c r="K100" s="14">
        <v>14714.02743236642</v>
      </c>
      <c r="L100" s="14">
        <v>14961.164237120447</v>
      </c>
      <c r="M100" s="14">
        <v>15207.182629602808</v>
      </c>
      <c r="N100" s="14">
        <v>15454.170086281503</v>
      </c>
      <c r="O100" s="14">
        <v>15699.960934418767</v>
      </c>
      <c r="P100" s="14">
        <v>15953.535713458845</v>
      </c>
      <c r="Q100" s="14">
        <v>16204.572574677975</v>
      </c>
      <c r="R100" s="14">
        <v>16458.029914775772</v>
      </c>
      <c r="S100" s="14">
        <v>16710.922356643223</v>
      </c>
      <c r="T100" s="14">
        <v>16964.163016220267</v>
      </c>
      <c r="U100" s="14">
        <v>17220.191253709971</v>
      </c>
      <c r="V100" s="14">
        <v>17476.613677630718</v>
      </c>
      <c r="W100" s="14">
        <v>17733.649225633104</v>
      </c>
      <c r="X100" s="14">
        <v>17991.037183858865</v>
      </c>
      <c r="Y100" s="14">
        <v>18249.453245552941</v>
      </c>
      <c r="Z100" s="14">
        <v>18508.72687770316</v>
      </c>
      <c r="AA100" s="14">
        <v>18767.819440028001</v>
      </c>
      <c r="AB100" s="14">
        <v>19025.225713993819</v>
      </c>
      <c r="AC100" s="14">
        <v>19283.19635954015</v>
      </c>
      <c r="AD100" s="14">
        <v>19541.676036821969</v>
      </c>
    </row>
    <row r="101" spans="1:30" x14ac:dyDescent="0.35">
      <c r="A101" t="s">
        <v>86</v>
      </c>
      <c r="B101" s="14">
        <v>40649.554600000003</v>
      </c>
      <c r="C101" s="14">
        <v>41453.610919898922</v>
      </c>
      <c r="D101" s="14">
        <v>42250.241542390992</v>
      </c>
      <c r="E101" s="14">
        <v>43052.670804836547</v>
      </c>
      <c r="F101" s="14">
        <v>43848.456371993147</v>
      </c>
      <c r="G101" s="14">
        <v>44662.897600646553</v>
      </c>
      <c r="H101" s="14">
        <v>45506.544006004689</v>
      </c>
      <c r="I101" s="14">
        <v>46363.272956733737</v>
      </c>
      <c r="J101" s="14">
        <v>47238.092281499754</v>
      </c>
      <c r="K101" s="14">
        <v>48106.725217608888</v>
      </c>
      <c r="L101" s="14">
        <v>48986.789648739825</v>
      </c>
      <c r="M101" s="14">
        <v>49872.877395943127</v>
      </c>
      <c r="N101" s="14">
        <v>50761.24799913384</v>
      </c>
      <c r="O101" s="14">
        <v>51653.224648974618</v>
      </c>
      <c r="P101" s="14">
        <v>52559.299689154614</v>
      </c>
      <c r="Q101" s="14">
        <v>53468.034212990191</v>
      </c>
      <c r="R101" s="14">
        <v>54381.57300514308</v>
      </c>
      <c r="S101" s="14">
        <v>55298.544212841203</v>
      </c>
      <c r="T101" s="14">
        <v>56219.03272009932</v>
      </c>
      <c r="U101" s="14">
        <v>57145.246906066233</v>
      </c>
      <c r="V101" s="14">
        <v>58075.897253604358</v>
      </c>
      <c r="W101" s="14">
        <v>59010.7391641059</v>
      </c>
      <c r="X101" s="14">
        <v>59949.340376954504</v>
      </c>
      <c r="Y101" s="14">
        <v>60892.397455490347</v>
      </c>
      <c r="Z101" s="14">
        <v>61839.700482705412</v>
      </c>
      <c r="AA101" s="14">
        <v>62790.374566166138</v>
      </c>
      <c r="AB101" s="14">
        <v>63742.904548334875</v>
      </c>
      <c r="AC101" s="14">
        <v>64699.035367978991</v>
      </c>
      <c r="AD101" s="14">
        <v>65658.968485830148</v>
      </c>
    </row>
    <row r="102" spans="1:30" x14ac:dyDescent="0.35">
      <c r="A102" t="s">
        <v>87</v>
      </c>
      <c r="B102" s="14">
        <v>2798.1318999999999</v>
      </c>
      <c r="C102" s="14">
        <v>2849.5067209367598</v>
      </c>
      <c r="D102" s="14">
        <v>2899.3024207864742</v>
      </c>
      <c r="E102" s="14">
        <v>2949.1376603066465</v>
      </c>
      <c r="F102" s="14">
        <v>3000.5502720525387</v>
      </c>
      <c r="G102" s="14">
        <v>3052.5819141551206</v>
      </c>
      <c r="H102" s="14">
        <v>3105.9050255479647</v>
      </c>
      <c r="I102" s="14">
        <v>3159.4166632331303</v>
      </c>
      <c r="J102" s="14">
        <v>3214.3007857401508</v>
      </c>
      <c r="K102" s="14">
        <v>3273.1083471957386</v>
      </c>
      <c r="L102" s="14">
        <v>3330.5556537298753</v>
      </c>
      <c r="M102" s="14">
        <v>3385.8905045276397</v>
      </c>
      <c r="N102" s="14">
        <v>3440.2574097697893</v>
      </c>
      <c r="O102" s="14">
        <v>3493.636787765518</v>
      </c>
      <c r="P102" s="14">
        <v>3548.0924537400983</v>
      </c>
      <c r="Q102" s="14">
        <v>3601.13430706804</v>
      </c>
      <c r="R102" s="14">
        <v>3655.7962848284569</v>
      </c>
      <c r="S102" s="14">
        <v>3710.1239766784074</v>
      </c>
      <c r="T102" s="14">
        <v>3764.6828338050541</v>
      </c>
      <c r="U102" s="14">
        <v>3819.3136522795326</v>
      </c>
      <c r="V102" s="14">
        <v>3874.3446149697679</v>
      </c>
      <c r="W102" s="14">
        <v>3929.9240256438165</v>
      </c>
      <c r="X102" s="14">
        <v>3985.6637100691332</v>
      </c>
      <c r="Y102" s="14">
        <v>4042.1720515841221</v>
      </c>
      <c r="Z102" s="14">
        <v>4098.3731991377317</v>
      </c>
      <c r="AA102" s="14">
        <v>4154.088533593409</v>
      </c>
      <c r="AB102" s="14">
        <v>4207.7680810333559</v>
      </c>
      <c r="AC102" s="14">
        <v>4261.4499446575628</v>
      </c>
      <c r="AD102" s="14">
        <v>4314.9963416471683</v>
      </c>
    </row>
    <row r="103" spans="1:30" x14ac:dyDescent="0.35">
      <c r="A103" t="s">
        <v>88</v>
      </c>
      <c r="B103" s="14">
        <v>3176.5954999999999</v>
      </c>
      <c r="C103" s="14">
        <v>3239.11058178045</v>
      </c>
      <c r="D103" s="14">
        <v>3300.5237944999494</v>
      </c>
      <c r="E103" s="14">
        <v>3362.5244640320107</v>
      </c>
      <c r="F103" s="14">
        <v>3423.7398944046058</v>
      </c>
      <c r="G103" s="14">
        <v>3487.4255649284046</v>
      </c>
      <c r="H103" s="14">
        <v>3554.0681750188478</v>
      </c>
      <c r="I103" s="14">
        <v>3621.6821896076763</v>
      </c>
      <c r="J103" s="14">
        <v>3691.8099083497063</v>
      </c>
      <c r="K103" s="14">
        <v>3761.2011673870475</v>
      </c>
      <c r="L103" s="14">
        <v>3831.1786912264006</v>
      </c>
      <c r="M103" s="14">
        <v>3901.6486258370805</v>
      </c>
      <c r="N103" s="14">
        <v>3971.5950414119125</v>
      </c>
      <c r="O103" s="14">
        <v>4041.8851247738294</v>
      </c>
      <c r="P103" s="14">
        <v>4113.9523407370598</v>
      </c>
      <c r="Q103" s="14">
        <v>4186.4163200572702</v>
      </c>
      <c r="R103" s="14">
        <v>4259.0518991351601</v>
      </c>
      <c r="S103" s="14">
        <v>4331.9519609667068</v>
      </c>
      <c r="T103" s="14">
        <v>4405.1883740140056</v>
      </c>
      <c r="U103" s="14">
        <v>4478.7158136835114</v>
      </c>
      <c r="V103" s="14">
        <v>4552.5107184024118</v>
      </c>
      <c r="W103" s="14">
        <v>4626.5441029561443</v>
      </c>
      <c r="X103" s="14">
        <v>4700.7936586468459</v>
      </c>
      <c r="Y103" s="14">
        <v>4775.2645719458615</v>
      </c>
      <c r="Z103" s="14">
        <v>4849.9186706313776</v>
      </c>
      <c r="AA103" s="14">
        <v>4924.6816219147613</v>
      </c>
      <c r="AB103" s="14">
        <v>4999.4397663399131</v>
      </c>
      <c r="AC103" s="14">
        <v>5074.2468835076334</v>
      </c>
      <c r="AD103" s="14">
        <v>5149.062086982758</v>
      </c>
    </row>
    <row r="104" spans="1:30" x14ac:dyDescent="0.35">
      <c r="A104" t="s">
        <v>89</v>
      </c>
      <c r="B104" s="14">
        <v>3191.7062999999998</v>
      </c>
      <c r="C104" s="14">
        <v>3254.6205762443401</v>
      </c>
      <c r="D104" s="14">
        <v>3316.1771679751955</v>
      </c>
      <c r="E104" s="14">
        <v>3378.110755999734</v>
      </c>
      <c r="F104" s="14">
        <v>3440.3389342360051</v>
      </c>
      <c r="G104" s="14">
        <v>3504.2157072279651</v>
      </c>
      <c r="H104" s="14">
        <v>3570.8441638420563</v>
      </c>
      <c r="I104" s="14">
        <v>3638.210638583852</v>
      </c>
      <c r="J104" s="14">
        <v>3706.6293725688047</v>
      </c>
      <c r="K104" s="14">
        <v>3776.6539026865626</v>
      </c>
      <c r="L104" s="14">
        <v>3846.7285828547406</v>
      </c>
      <c r="M104" s="14">
        <v>3915.6915788695856</v>
      </c>
      <c r="N104" s="14">
        <v>3984.2897965014859</v>
      </c>
      <c r="O104" s="14">
        <v>4052.470955644118</v>
      </c>
      <c r="P104" s="14">
        <v>4121.9728587688924</v>
      </c>
      <c r="Q104" s="14">
        <v>4190.733549012446</v>
      </c>
      <c r="R104" s="14">
        <v>4260.7267616746967</v>
      </c>
      <c r="S104" s="14">
        <v>4330.673408630405</v>
      </c>
      <c r="T104" s="14">
        <v>4400.8913803452797</v>
      </c>
      <c r="U104" s="14">
        <v>4471.4856388882599</v>
      </c>
      <c r="V104" s="14">
        <v>4542.494619428061</v>
      </c>
      <c r="W104" s="14">
        <v>4614.0302789442758</v>
      </c>
      <c r="X104" s="14">
        <v>4685.8416619966802</v>
      </c>
      <c r="Y104" s="14">
        <v>4758.333038260268</v>
      </c>
      <c r="Z104" s="14">
        <v>4830.8838179279264</v>
      </c>
      <c r="AA104" s="14">
        <v>4903.3847560906252</v>
      </c>
      <c r="AB104" s="14">
        <v>4974.9285720513171</v>
      </c>
      <c r="AC104" s="14">
        <v>5046.8247472960311</v>
      </c>
      <c r="AD104" s="14">
        <v>5119.0014067370103</v>
      </c>
    </row>
    <row r="105" spans="1:30" x14ac:dyDescent="0.35">
      <c r="A105" t="s">
        <v>90</v>
      </c>
      <c r="B105" s="14">
        <v>42883.4329</v>
      </c>
      <c r="C105" s="14">
        <v>43679.696770430492</v>
      </c>
      <c r="D105" s="14">
        <v>44454.740573985662</v>
      </c>
      <c r="E105" s="14">
        <v>45233.085290273404</v>
      </c>
      <c r="F105" s="14">
        <v>45998.677875353926</v>
      </c>
      <c r="G105" s="14">
        <v>46792.380462225367</v>
      </c>
      <c r="H105" s="14">
        <v>47625.556230259666</v>
      </c>
      <c r="I105" s="14">
        <v>48471.324195685971</v>
      </c>
      <c r="J105" s="14">
        <v>49341.762541327262</v>
      </c>
      <c r="K105" s="14">
        <v>50199.342111000544</v>
      </c>
      <c r="L105" s="14">
        <v>51061.114217020084</v>
      </c>
      <c r="M105" s="14">
        <v>51924.644462324068</v>
      </c>
      <c r="N105" s="14">
        <v>52785.716033907236</v>
      </c>
      <c r="O105" s="14">
        <v>53646.835812426383</v>
      </c>
      <c r="P105" s="14">
        <v>54535.189860695093</v>
      </c>
      <c r="Q105" s="14">
        <v>55421.632104285767</v>
      </c>
      <c r="R105" s="14">
        <v>56311.986166204333</v>
      </c>
      <c r="S105" s="14">
        <v>57202.594014614559</v>
      </c>
      <c r="T105" s="14">
        <v>58095.555108479697</v>
      </c>
      <c r="U105" s="14">
        <v>58995.112493334913</v>
      </c>
      <c r="V105" s="14">
        <v>59896.121248400625</v>
      </c>
      <c r="W105" s="14">
        <v>60798.86959824439</v>
      </c>
      <c r="X105" s="14">
        <v>61703.076466796447</v>
      </c>
      <c r="Y105" s="14">
        <v>62609.531681939567</v>
      </c>
      <c r="Z105" s="14">
        <v>63518.615821008163</v>
      </c>
      <c r="AA105" s="14">
        <v>64427.916565793799</v>
      </c>
      <c r="AB105" s="14">
        <v>65335.222700831589</v>
      </c>
      <c r="AC105" s="14">
        <v>66243.486832729468</v>
      </c>
      <c r="AD105" s="14">
        <v>67152.446837304757</v>
      </c>
    </row>
    <row r="106" spans="1:30" x14ac:dyDescent="0.35">
      <c r="A106" t="s">
        <v>91</v>
      </c>
      <c r="B106" s="14">
        <v>2199.4018999999998</v>
      </c>
      <c r="C106" s="14">
        <v>2238.8912813537395</v>
      </c>
      <c r="D106" s="14">
        <v>2276.1188939127051</v>
      </c>
      <c r="E106" s="14">
        <v>2312.9562849274562</v>
      </c>
      <c r="F106" s="14">
        <v>2348.4039590633688</v>
      </c>
      <c r="G106" s="14">
        <v>2386.0213982008336</v>
      </c>
      <c r="H106" s="14">
        <v>2426.0092080175614</v>
      </c>
      <c r="I106" s="14">
        <v>2466.6730039586682</v>
      </c>
      <c r="J106" s="14">
        <v>2508.8913457579229</v>
      </c>
      <c r="K106" s="14">
        <v>2549.8878847932806</v>
      </c>
      <c r="L106" s="14">
        <v>2591.5969109024213</v>
      </c>
      <c r="M106" s="14">
        <v>2633.1368403082029</v>
      </c>
      <c r="N106" s="14">
        <v>2673.9981211097897</v>
      </c>
      <c r="O106" s="14">
        <v>2714.592888785794</v>
      </c>
      <c r="P106" s="14">
        <v>2756.5803113745105</v>
      </c>
      <c r="Q106" s="14">
        <v>2798.1624983975016</v>
      </c>
      <c r="R106" s="14">
        <v>2840.0767340934972</v>
      </c>
      <c r="S106" s="14">
        <v>2881.8752794198449</v>
      </c>
      <c r="T106" s="14">
        <v>2923.7327887282504</v>
      </c>
      <c r="U106" s="14">
        <v>2965.972541073565</v>
      </c>
      <c r="V106" s="14">
        <v>3008.2376497838636</v>
      </c>
      <c r="W106" s="14">
        <v>3050.5825054135162</v>
      </c>
      <c r="X106" s="14">
        <v>3092.9621127534724</v>
      </c>
      <c r="Y106" s="14">
        <v>3135.478279251593</v>
      </c>
      <c r="Z106" s="14">
        <v>3178.0869206839984</v>
      </c>
      <c r="AA106" s="14">
        <v>3220.6163976652838</v>
      </c>
      <c r="AB106" s="14">
        <v>3262.8222534950478</v>
      </c>
      <c r="AC106" s="14">
        <v>3305.0526356398091</v>
      </c>
      <c r="AD106" s="14">
        <v>3347.2842677127505</v>
      </c>
    </row>
    <row r="107" spans="1:30" x14ac:dyDescent="0.35">
      <c r="A107" t="s">
        <v>92</v>
      </c>
      <c r="B107" s="14">
        <v>15505.1698</v>
      </c>
      <c r="C107" s="14">
        <v>15788.399635702639</v>
      </c>
      <c r="D107" s="14">
        <v>16065.239750274903</v>
      </c>
      <c r="E107" s="14">
        <v>16343.82064668852</v>
      </c>
      <c r="F107" s="14">
        <v>16619.37746279169</v>
      </c>
      <c r="G107" s="14">
        <v>16904.467925726163</v>
      </c>
      <c r="H107" s="14">
        <v>17202.583288936723</v>
      </c>
      <c r="I107" s="14">
        <v>17504.660651490452</v>
      </c>
      <c r="J107" s="14">
        <v>17812.93873115598</v>
      </c>
      <c r="K107" s="14">
        <v>18118.298814648693</v>
      </c>
      <c r="L107" s="14">
        <v>18424.585032450566</v>
      </c>
      <c r="M107" s="14">
        <v>18730.672663594669</v>
      </c>
      <c r="N107" s="14">
        <v>19035.94329359867</v>
      </c>
      <c r="O107" s="14">
        <v>19341.190355094514</v>
      </c>
      <c r="P107" s="14">
        <v>19654.794217869119</v>
      </c>
      <c r="Q107" s="14">
        <v>19967.382099630689</v>
      </c>
      <c r="R107" s="14">
        <v>20281.942247013645</v>
      </c>
      <c r="S107" s="14">
        <v>20596.598327228043</v>
      </c>
      <c r="T107" s="14">
        <v>20912.059946527534</v>
      </c>
      <c r="U107" s="14">
        <v>21229.638853699478</v>
      </c>
      <c r="V107" s="14">
        <v>21548.108912071595</v>
      </c>
      <c r="W107" s="14">
        <v>21867.512220853449</v>
      </c>
      <c r="X107" s="14">
        <v>22187.586997230082</v>
      </c>
      <c r="Y107" s="14">
        <v>22508.878788260874</v>
      </c>
      <c r="Z107" s="14">
        <v>22831.021359702707</v>
      </c>
      <c r="AA107" s="14">
        <v>23153.299491011996</v>
      </c>
      <c r="AB107" s="14">
        <v>23474.315357794978</v>
      </c>
      <c r="AC107" s="14">
        <v>23795.906435902165</v>
      </c>
      <c r="AD107" s="14">
        <v>24118.003066237252</v>
      </c>
    </row>
    <row r="108" spans="1:30" x14ac:dyDescent="0.35">
      <c r="A108" t="s">
        <v>93</v>
      </c>
      <c r="B108" s="14">
        <v>7058.8639999999996</v>
      </c>
      <c r="C108" s="14">
        <v>7193.4080654991994</v>
      </c>
      <c r="D108" s="14">
        <v>7322.4837024632907</v>
      </c>
      <c r="E108" s="14">
        <v>7450.4799853339791</v>
      </c>
      <c r="F108" s="14">
        <v>7575.7769423913369</v>
      </c>
      <c r="G108" s="14">
        <v>7703.3340866588514</v>
      </c>
      <c r="H108" s="14">
        <v>7835.0795875425256</v>
      </c>
      <c r="I108" s="14">
        <v>7967.8207224067119</v>
      </c>
      <c r="J108" s="14">
        <v>8101.9828877305954</v>
      </c>
      <c r="K108" s="14">
        <v>8234.580749869483</v>
      </c>
      <c r="L108" s="14">
        <v>8368.3473968607377</v>
      </c>
      <c r="M108" s="14">
        <v>8500.7522262086077</v>
      </c>
      <c r="N108" s="14">
        <v>8634.3585489479283</v>
      </c>
      <c r="O108" s="14">
        <v>8766.8942258025691</v>
      </c>
      <c r="P108" s="14">
        <v>8903.6726794452716</v>
      </c>
      <c r="Q108" s="14">
        <v>9038.1234791085026</v>
      </c>
      <c r="R108" s="14">
        <v>9174.3912668030207</v>
      </c>
      <c r="S108" s="14">
        <v>9310.094275225938</v>
      </c>
      <c r="T108" s="14">
        <v>9445.8224156267479</v>
      </c>
      <c r="U108" s="14">
        <v>9583.7616495266284</v>
      </c>
      <c r="V108" s="14">
        <v>9721.9585341366383</v>
      </c>
      <c r="W108" s="14">
        <v>9860.5829686790385</v>
      </c>
      <c r="X108" s="14">
        <v>9999.5166105911321</v>
      </c>
      <c r="Y108" s="14">
        <v>10139.279854257364</v>
      </c>
      <c r="Z108" s="14">
        <v>10279.961348307199</v>
      </c>
      <c r="AA108" s="14">
        <v>10420.855414558693</v>
      </c>
      <c r="AB108" s="14">
        <v>10561.089907957952</v>
      </c>
      <c r="AC108" s="14">
        <v>10702.288511700377</v>
      </c>
      <c r="AD108" s="14">
        <v>10844.564735174921</v>
      </c>
    </row>
    <row r="110" spans="1:30" ht="20" thickBot="1" x14ac:dyDescent="0.5">
      <c r="A110" s="3" t="s">
        <v>335</v>
      </c>
    </row>
    <row r="111" spans="1:30" ht="15" thickTop="1" x14ac:dyDescent="0.35">
      <c r="B111" s="1">
        <v>2022</v>
      </c>
      <c r="C111" s="2">
        <v>2023</v>
      </c>
      <c r="D111" s="1">
        <v>2024</v>
      </c>
      <c r="E111" s="2">
        <v>2025</v>
      </c>
      <c r="F111" s="1">
        <v>2026</v>
      </c>
      <c r="G111" s="2">
        <v>2027</v>
      </c>
      <c r="H111" s="1">
        <v>2028</v>
      </c>
      <c r="I111" s="2">
        <v>2029</v>
      </c>
      <c r="J111" s="1">
        <v>2030</v>
      </c>
      <c r="K111" s="2">
        <v>2031</v>
      </c>
      <c r="L111" s="1">
        <v>2032</v>
      </c>
      <c r="M111" s="2">
        <v>2033</v>
      </c>
      <c r="N111" s="1">
        <v>2034</v>
      </c>
      <c r="O111" s="2">
        <v>2035</v>
      </c>
      <c r="P111" s="1">
        <v>2036</v>
      </c>
      <c r="Q111" s="2">
        <v>2037</v>
      </c>
      <c r="R111" s="1">
        <v>2038</v>
      </c>
      <c r="S111" s="2">
        <v>2039</v>
      </c>
      <c r="T111" s="1">
        <v>2040</v>
      </c>
      <c r="U111" s="2">
        <v>2041</v>
      </c>
      <c r="V111" s="1">
        <v>2042</v>
      </c>
      <c r="W111" s="2">
        <v>2043</v>
      </c>
      <c r="X111" s="1">
        <v>2044</v>
      </c>
      <c r="Y111" s="2">
        <v>2045</v>
      </c>
      <c r="Z111" s="1">
        <v>2046</v>
      </c>
      <c r="AA111" s="2">
        <v>2047</v>
      </c>
      <c r="AB111" s="1">
        <v>2048</v>
      </c>
      <c r="AC111" s="2">
        <v>2049</v>
      </c>
      <c r="AD111" s="1">
        <v>2050</v>
      </c>
    </row>
    <row r="112" spans="1:30" x14ac:dyDescent="0.35">
      <c r="A112" t="s">
        <v>208</v>
      </c>
      <c r="B112" s="5">
        <v>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2.2085E-3</v>
      </c>
      <c r="L112" s="5">
        <v>3.3416870000000001E-2</v>
      </c>
      <c r="M112" s="5">
        <v>5.6412240000000002E-2</v>
      </c>
      <c r="N112" s="5">
        <v>6.4423400000000006E-2</v>
      </c>
      <c r="O112" s="5">
        <v>6.5670610000000004E-2</v>
      </c>
      <c r="P112" s="5">
        <v>3.8930949999999999E-2</v>
      </c>
      <c r="Q112" s="5">
        <v>1.151075E-2</v>
      </c>
      <c r="R112" s="5">
        <v>-6.034101E-3</v>
      </c>
      <c r="S112" s="5">
        <v>-2.0554619999999999E-2</v>
      </c>
      <c r="T112" s="5">
        <v>-3.5646900000000002E-2</v>
      </c>
      <c r="U112" s="5">
        <v>-4.7104020000000003E-2</v>
      </c>
      <c r="V112" s="5">
        <v>-5.7265169999999997E-2</v>
      </c>
      <c r="W112" s="5">
        <v>-6.62185E-2</v>
      </c>
      <c r="X112" s="5">
        <v>-7.4946960000000007E-2</v>
      </c>
      <c r="Y112" s="5">
        <v>-8.2939059999999995E-2</v>
      </c>
      <c r="Z112" s="5">
        <v>-9.0460209999999999E-2</v>
      </c>
      <c r="AA112" s="5">
        <v>-9.7235210000000002E-2</v>
      </c>
      <c r="AB112" s="5">
        <v>-0.10309699999999999</v>
      </c>
      <c r="AC112" s="5">
        <v>-0.10771</v>
      </c>
      <c r="AD112" s="5">
        <v>-0.11079899999999999</v>
      </c>
    </row>
    <row r="113" spans="1:30" x14ac:dyDescent="0.35">
      <c r="A113" t="s">
        <v>209</v>
      </c>
      <c r="B113" s="5">
        <v>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2.5538929999999998E-3</v>
      </c>
      <c r="L113" s="5">
        <v>2.9575609999999999E-2</v>
      </c>
      <c r="M113" s="5">
        <v>4.9789229999999997E-2</v>
      </c>
      <c r="N113" s="5">
        <v>5.7414489999999999E-2</v>
      </c>
      <c r="O113" s="5">
        <v>5.9311589999999997E-2</v>
      </c>
      <c r="P113" s="5">
        <v>3.7317379999999997E-2</v>
      </c>
      <c r="Q113" s="5">
        <v>1.4504390000000001E-2</v>
      </c>
      <c r="R113" s="5">
        <v>-1.9542919999999999E-4</v>
      </c>
      <c r="S113" s="5">
        <v>-1.2517199999999999E-2</v>
      </c>
      <c r="T113" s="5">
        <v>-2.5509509999999999E-2</v>
      </c>
      <c r="U113" s="5">
        <v>-3.5522280000000003E-2</v>
      </c>
      <c r="V113" s="5">
        <v>-4.4523060000000003E-2</v>
      </c>
      <c r="W113" s="5">
        <v>-5.2541009999999999E-2</v>
      </c>
      <c r="X113" s="5">
        <v>-6.0363229999999997E-2</v>
      </c>
      <c r="Y113" s="5">
        <v>-6.7536879999999994E-2</v>
      </c>
      <c r="Z113" s="5">
        <v>-7.4239029999999998E-2</v>
      </c>
      <c r="AA113" s="5">
        <v>-8.0194269999999998E-2</v>
      </c>
      <c r="AB113" s="5">
        <v>-8.5215219999999994E-2</v>
      </c>
      <c r="AC113" s="5">
        <v>-8.8966740000000002E-2</v>
      </c>
      <c r="AD113" s="5">
        <v>-9.114324E-2</v>
      </c>
    </row>
    <row r="114" spans="1:30" x14ac:dyDescent="0.35">
      <c r="A114" t="s">
        <v>210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4.0749090000000002E-2</v>
      </c>
      <c r="L114" s="5">
        <v>4.0631500000000001E-2</v>
      </c>
      <c r="M114" s="5">
        <v>3.646336E-2</v>
      </c>
      <c r="N114" s="5">
        <v>3.2617769999999997E-2</v>
      </c>
      <c r="O114" s="5">
        <v>2.411023E-2</v>
      </c>
      <c r="P114" s="5">
        <v>4.7282299999999999E-2</v>
      </c>
      <c r="Q114" s="5">
        <v>7.3444629999999997E-2</v>
      </c>
      <c r="R114" s="5">
        <v>9.4391320000000001E-2</v>
      </c>
      <c r="S114" s="5">
        <v>0.11548600000000001</v>
      </c>
      <c r="T114" s="5">
        <v>0.139985</v>
      </c>
      <c r="U114" s="5">
        <v>0.16164999999999999</v>
      </c>
      <c r="V114" s="5">
        <v>0.183562</v>
      </c>
      <c r="W114" s="5">
        <v>0.20463600000000001</v>
      </c>
      <c r="X114" s="5">
        <v>0.22583800000000001</v>
      </c>
      <c r="Y114" s="5">
        <v>0.24651699999999999</v>
      </c>
      <c r="Z114" s="5">
        <v>0.26718500000000001</v>
      </c>
      <c r="AA114" s="5">
        <v>0.287852</v>
      </c>
      <c r="AB114" s="5">
        <v>0.308865</v>
      </c>
      <c r="AC114" s="5">
        <v>0.33029199999999997</v>
      </c>
      <c r="AD114" s="5">
        <v>0.35251900000000003</v>
      </c>
    </row>
    <row r="115" spans="1:30" x14ac:dyDescent="0.35">
      <c r="A115" t="s">
        <v>211</v>
      </c>
      <c r="B115" s="5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3.6692179999999998E-2</v>
      </c>
      <c r="L115" s="5">
        <v>4.0614579999999997E-2</v>
      </c>
      <c r="M115" s="5">
        <v>3.9859319999999997E-2</v>
      </c>
      <c r="N115" s="5">
        <v>3.7632239999999997E-2</v>
      </c>
      <c r="O115" s="5">
        <v>3.061533E-2</v>
      </c>
      <c r="P115" s="5">
        <v>4.8568449999999999E-2</v>
      </c>
      <c r="Q115" s="5">
        <v>6.9370230000000005E-2</v>
      </c>
      <c r="R115" s="5">
        <v>8.6780319999999994E-2</v>
      </c>
      <c r="S115" s="5">
        <v>0.10468</v>
      </c>
      <c r="T115" s="5">
        <v>0.12550900000000001</v>
      </c>
      <c r="U115" s="5">
        <v>0.14424100000000001</v>
      </c>
      <c r="V115" s="5">
        <v>0.16331599999999999</v>
      </c>
      <c r="W115" s="5">
        <v>0.181787</v>
      </c>
      <c r="X115" s="5">
        <v>0.200405</v>
      </c>
      <c r="Y115" s="5">
        <v>0.218665</v>
      </c>
      <c r="Z115" s="5">
        <v>0.23700099999999999</v>
      </c>
      <c r="AA115" s="5">
        <v>0.25548399999999999</v>
      </c>
      <c r="AB115" s="5">
        <v>0.27443899999999999</v>
      </c>
      <c r="AC115" s="5">
        <v>0.293993</v>
      </c>
      <c r="AD115" s="5">
        <v>0.31453399999999998</v>
      </c>
    </row>
    <row r="116" spans="1:30" x14ac:dyDescent="0.35">
      <c r="A116" t="s">
        <v>212</v>
      </c>
      <c r="B116" s="5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1.9070400000000001E-2</v>
      </c>
      <c r="L116" s="5">
        <v>3.6204809999999997E-2</v>
      </c>
      <c r="M116" s="5">
        <v>4.7451790000000001E-2</v>
      </c>
      <c r="N116" s="5">
        <v>5.1056999999999998E-2</v>
      </c>
      <c r="O116" s="5">
        <v>4.9081880000000001E-2</v>
      </c>
      <c r="P116" s="5">
        <v>4.5641870000000001E-2</v>
      </c>
      <c r="Q116" s="5">
        <v>4.2830020000000003E-2</v>
      </c>
      <c r="R116" s="5">
        <v>4.2643159999999999E-2</v>
      </c>
      <c r="S116" s="5">
        <v>4.3921929999999998E-2</v>
      </c>
      <c r="T116" s="5">
        <v>4.6204559999999999E-2</v>
      </c>
      <c r="U116" s="5">
        <v>4.9078089999999998E-2</v>
      </c>
      <c r="V116" s="5">
        <v>5.2582360000000002E-2</v>
      </c>
      <c r="W116" s="5">
        <v>5.6244870000000002E-2</v>
      </c>
      <c r="X116" s="5">
        <v>5.9957650000000001E-2</v>
      </c>
      <c r="Y116" s="5">
        <v>6.3690880000000005E-2</v>
      </c>
      <c r="Z116" s="5">
        <v>6.751385E-2</v>
      </c>
      <c r="AA116" s="5">
        <v>7.1584190000000006E-2</v>
      </c>
      <c r="AB116" s="5">
        <v>7.6099479999999997E-2</v>
      </c>
      <c r="AC116" s="5">
        <v>8.12668E-2</v>
      </c>
      <c r="AD116" s="5">
        <v>8.738224E-2</v>
      </c>
    </row>
    <row r="117" spans="1:30" x14ac:dyDescent="0.35">
      <c r="A117" t="s">
        <v>213</v>
      </c>
      <c r="B117" s="5">
        <v>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1.6725259999999999E-2</v>
      </c>
      <c r="L117" s="5">
        <v>3.2977340000000001E-2</v>
      </c>
      <c r="M117" s="5">
        <v>4.3384020000000002E-2</v>
      </c>
      <c r="N117" s="5">
        <v>4.6064380000000002E-2</v>
      </c>
      <c r="O117" s="5">
        <v>4.3422420000000003E-2</v>
      </c>
      <c r="P117" s="5">
        <v>3.8078519999999998E-2</v>
      </c>
      <c r="Q117" s="5">
        <v>3.354861E-2</v>
      </c>
      <c r="R117" s="5">
        <v>3.2310279999999997E-2</v>
      </c>
      <c r="S117" s="5">
        <v>3.2742809999999997E-2</v>
      </c>
      <c r="T117" s="5">
        <v>3.4168659999999997E-2</v>
      </c>
      <c r="U117" s="5">
        <v>3.6499539999999997E-2</v>
      </c>
      <c r="V117" s="5">
        <v>3.9686850000000003E-2</v>
      </c>
      <c r="W117" s="5">
        <v>4.331774E-2</v>
      </c>
      <c r="X117" s="5">
        <v>4.7254749999999998E-2</v>
      </c>
      <c r="Y117" s="5">
        <v>5.1566679999999997E-2</v>
      </c>
      <c r="Z117" s="5">
        <v>5.6352329999999999E-2</v>
      </c>
      <c r="AA117" s="5">
        <v>6.1809169999999997E-2</v>
      </c>
      <c r="AB117" s="5">
        <v>6.820387E-2</v>
      </c>
      <c r="AC117" s="5">
        <v>7.5802700000000001E-2</v>
      </c>
      <c r="AD117" s="5">
        <v>8.4981080000000001E-2</v>
      </c>
    </row>
    <row r="118" spans="1:30" x14ac:dyDescent="0.35">
      <c r="A118" t="s">
        <v>214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2.4115919999999999E-2</v>
      </c>
      <c r="L118" s="5">
        <v>3.7315260000000003E-2</v>
      </c>
      <c r="M118" s="5">
        <v>4.406935E-2</v>
      </c>
      <c r="N118" s="5">
        <v>4.4285280000000003E-2</v>
      </c>
      <c r="O118" s="5">
        <v>3.8933049999999997E-2</v>
      </c>
      <c r="P118" s="5">
        <v>3.9758099999999998E-2</v>
      </c>
      <c r="Q118" s="5">
        <v>4.2539E-2</v>
      </c>
      <c r="R118" s="5">
        <v>4.69421E-2</v>
      </c>
      <c r="S118" s="5">
        <v>5.2821380000000001E-2</v>
      </c>
      <c r="T118" s="5">
        <v>6.0472989999999997E-2</v>
      </c>
      <c r="U118" s="5">
        <v>6.8146150000000003E-2</v>
      </c>
      <c r="V118" s="5">
        <v>7.6540059999999993E-2</v>
      </c>
      <c r="W118" s="5">
        <v>8.5005330000000004E-2</v>
      </c>
      <c r="X118" s="5">
        <v>9.3670089999999998E-2</v>
      </c>
      <c r="Y118" s="5">
        <v>0.10238700000000001</v>
      </c>
      <c r="Z118" s="5">
        <v>0.11135200000000001</v>
      </c>
      <c r="AA118" s="5">
        <v>0.12070500000000001</v>
      </c>
      <c r="AB118" s="5">
        <v>0.130722</v>
      </c>
      <c r="AC118" s="5">
        <v>0.14158999999999999</v>
      </c>
      <c r="AD118" s="5">
        <v>0.15367500000000001</v>
      </c>
    </row>
    <row r="119" spans="1:30" x14ac:dyDescent="0.35">
      <c r="A119" t="s">
        <v>215</v>
      </c>
      <c r="B119" s="5">
        <v>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2.4284119999999999E-2</v>
      </c>
      <c r="L119" s="5">
        <v>3.5551180000000002E-2</v>
      </c>
      <c r="M119" s="5">
        <v>4.17265E-2</v>
      </c>
      <c r="N119" s="5">
        <v>4.2914569999999999E-2</v>
      </c>
      <c r="O119" s="5">
        <v>3.9142999999999997E-2</v>
      </c>
      <c r="P119" s="5">
        <v>4.3426230000000003E-2</v>
      </c>
      <c r="Q119" s="5">
        <v>4.9116649999999998E-2</v>
      </c>
      <c r="R119" s="5">
        <v>5.523107E-2</v>
      </c>
      <c r="S119" s="5">
        <v>6.2409619999999999E-2</v>
      </c>
      <c r="T119" s="5">
        <v>7.1263000000000007E-2</v>
      </c>
      <c r="U119" s="5">
        <v>7.9784270000000004E-2</v>
      </c>
      <c r="V119" s="5">
        <v>8.8908639999999997E-2</v>
      </c>
      <c r="W119" s="5">
        <v>9.8025790000000002E-2</v>
      </c>
      <c r="X119" s="5">
        <v>0.107363</v>
      </c>
      <c r="Y119" s="5">
        <v>0.116771</v>
      </c>
      <c r="Z119" s="5">
        <v>0.12647800000000001</v>
      </c>
      <c r="AA119" s="5">
        <v>0.13664200000000001</v>
      </c>
      <c r="AB119" s="5">
        <v>0.147539</v>
      </c>
      <c r="AC119" s="5">
        <v>0.15937699999999999</v>
      </c>
      <c r="AD119" s="5">
        <v>0.17252100000000001</v>
      </c>
    </row>
    <row r="120" spans="1:30" x14ac:dyDescent="0.35">
      <c r="A120" t="s">
        <v>216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2.666075E-2</v>
      </c>
      <c r="L120" s="5">
        <v>3.9444340000000001E-2</v>
      </c>
      <c r="M120" s="5">
        <v>4.5627330000000001E-2</v>
      </c>
      <c r="N120" s="5">
        <v>4.5529159999999999E-2</v>
      </c>
      <c r="O120" s="5">
        <v>3.9717009999999997E-2</v>
      </c>
      <c r="P120" s="5">
        <v>4.2584339999999998E-2</v>
      </c>
      <c r="Q120" s="5">
        <v>4.7761619999999998E-2</v>
      </c>
      <c r="R120" s="5">
        <v>5.4128969999999998E-2</v>
      </c>
      <c r="S120" s="5">
        <v>6.2022220000000003E-2</v>
      </c>
      <c r="T120" s="5">
        <v>7.195377E-2</v>
      </c>
      <c r="U120" s="5">
        <v>8.1711049999999993E-2</v>
      </c>
      <c r="V120" s="5">
        <v>9.2199710000000004E-2</v>
      </c>
      <c r="W120" s="5">
        <v>0.102711</v>
      </c>
      <c r="X120" s="5">
        <v>0.113443</v>
      </c>
      <c r="Y120" s="5">
        <v>0.124208</v>
      </c>
      <c r="Z120" s="5">
        <v>0.135212</v>
      </c>
      <c r="AA120" s="5">
        <v>0.146595</v>
      </c>
      <c r="AB120" s="5">
        <v>0.15864300000000001</v>
      </c>
      <c r="AC120" s="5">
        <v>0.171543</v>
      </c>
      <c r="AD120" s="5">
        <v>0.18566099999999999</v>
      </c>
    </row>
    <row r="121" spans="1:30" x14ac:dyDescent="0.35">
      <c r="A121" t="s">
        <v>217</v>
      </c>
      <c r="B121" s="5">
        <v>0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2.2294350000000001E-2</v>
      </c>
      <c r="L121" s="5">
        <v>3.7707499999999998E-2</v>
      </c>
      <c r="M121" s="5">
        <v>4.6138220000000001E-2</v>
      </c>
      <c r="N121" s="5">
        <v>4.689397E-2</v>
      </c>
      <c r="O121" s="5">
        <v>4.1876869999999997E-2</v>
      </c>
      <c r="P121" s="5">
        <v>3.9490600000000001E-2</v>
      </c>
      <c r="Q121" s="5">
        <v>3.9009290000000002E-2</v>
      </c>
      <c r="R121" s="5">
        <v>4.1161030000000001E-2</v>
      </c>
      <c r="S121" s="5">
        <v>4.5082469999999999E-2</v>
      </c>
      <c r="T121" s="5">
        <v>5.06864E-2</v>
      </c>
      <c r="U121" s="5">
        <v>5.6862120000000002E-2</v>
      </c>
      <c r="V121" s="5">
        <v>6.4003550000000006E-2</v>
      </c>
      <c r="W121" s="5">
        <v>7.1530800000000005E-2</v>
      </c>
      <c r="X121" s="5">
        <v>7.94541E-2</v>
      </c>
      <c r="Y121" s="5">
        <v>8.7724029999999995E-2</v>
      </c>
      <c r="Z121" s="5">
        <v>9.6498810000000004E-2</v>
      </c>
      <c r="AA121" s="5">
        <v>0.10595599999999999</v>
      </c>
      <c r="AB121" s="5">
        <v>0.116383</v>
      </c>
      <c r="AC121" s="5">
        <v>0.12803500000000001</v>
      </c>
      <c r="AD121" s="5">
        <v>0.141289</v>
      </c>
    </row>
    <row r="122" spans="1:30" x14ac:dyDescent="0.35">
      <c r="A122" t="s">
        <v>218</v>
      </c>
      <c r="B122" s="5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2.3266879999999999E-3</v>
      </c>
      <c r="L122" s="5">
        <v>3.035146E-2</v>
      </c>
      <c r="M122" s="5">
        <v>5.0778230000000001E-2</v>
      </c>
      <c r="N122" s="5">
        <v>5.7209959999999997E-2</v>
      </c>
      <c r="O122" s="5">
        <v>5.7033140000000003E-2</v>
      </c>
      <c r="P122" s="5">
        <v>3.1173559999999999E-2</v>
      </c>
      <c r="Q122" s="5">
        <v>4.4270330000000004E-3</v>
      </c>
      <c r="R122" s="5">
        <v>-1.3169729999999999E-2</v>
      </c>
      <c r="S122" s="5">
        <v>-2.7741789999999999E-2</v>
      </c>
      <c r="T122" s="5">
        <v>-4.2541629999999997E-2</v>
      </c>
      <c r="U122" s="5">
        <v>-5.369604E-2</v>
      </c>
      <c r="V122" s="5">
        <v>-6.3318319999999997E-2</v>
      </c>
      <c r="W122" s="5">
        <v>-7.1486850000000005E-2</v>
      </c>
      <c r="X122" s="5">
        <v>-7.9086359999999994E-2</v>
      </c>
      <c r="Y122" s="5">
        <v>-8.5644479999999995E-2</v>
      </c>
      <c r="Z122" s="5">
        <v>-9.1367740000000003E-2</v>
      </c>
      <c r="AA122" s="5">
        <v>-9.5951019999999998E-2</v>
      </c>
      <c r="AB122" s="5">
        <v>-9.9177699999999994E-2</v>
      </c>
      <c r="AC122" s="5">
        <v>-0.100673</v>
      </c>
      <c r="AD122" s="5">
        <v>-0.10008300000000001</v>
      </c>
    </row>
    <row r="123" spans="1:30" x14ac:dyDescent="0.35">
      <c r="A123" t="s">
        <v>219</v>
      </c>
      <c r="B123" s="5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2.2970740000000001E-3</v>
      </c>
      <c r="L123" s="5">
        <v>3.2862799999999998E-2</v>
      </c>
      <c r="M123" s="5">
        <v>5.4791390000000002E-2</v>
      </c>
      <c r="N123" s="5">
        <v>6.1684360000000001E-2</v>
      </c>
      <c r="O123" s="5">
        <v>6.1910340000000001E-2</v>
      </c>
      <c r="P123" s="5">
        <v>3.455809E-2</v>
      </c>
      <c r="Q123" s="5">
        <v>7.0363689999999998E-3</v>
      </c>
      <c r="R123" s="5">
        <v>-1.033364E-2</v>
      </c>
      <c r="S123" s="5">
        <v>-2.4502320000000001E-2</v>
      </c>
      <c r="T123" s="5">
        <v>-3.9036319999999999E-2</v>
      </c>
      <c r="U123" s="5">
        <v>-4.9718720000000001E-2</v>
      </c>
      <c r="V123" s="5">
        <v>-5.8898430000000002E-2</v>
      </c>
      <c r="W123" s="5">
        <v>-6.6634239999999997E-2</v>
      </c>
      <c r="X123" s="5">
        <v>-7.3869799999999999E-2</v>
      </c>
      <c r="Y123" s="5">
        <v>-8.0083660000000001E-2</v>
      </c>
      <c r="Z123" s="5">
        <v>-8.5472480000000003E-2</v>
      </c>
      <c r="AA123" s="5">
        <v>-8.9711460000000007E-2</v>
      </c>
      <c r="AB123" s="5">
        <v>-9.2574190000000001E-2</v>
      </c>
      <c r="AC123" s="5">
        <v>-9.3676159999999994E-2</v>
      </c>
      <c r="AD123" s="5">
        <v>-9.2662439999999999E-2</v>
      </c>
    </row>
    <row r="124" spans="1:30" x14ac:dyDescent="0.35">
      <c r="A124" t="s">
        <v>220</v>
      </c>
      <c r="B124" s="5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4.5468670000000003E-2</v>
      </c>
      <c r="L124" s="5">
        <v>4.3321230000000002E-2</v>
      </c>
      <c r="M124" s="5">
        <v>3.694629E-2</v>
      </c>
      <c r="N124" s="5">
        <v>3.1795950000000003E-2</v>
      </c>
      <c r="O124" s="5">
        <v>2.182601E-2</v>
      </c>
      <c r="P124" s="5">
        <v>4.9228309999999997E-2</v>
      </c>
      <c r="Q124" s="5">
        <v>8.0175179999999999E-2</v>
      </c>
      <c r="R124" s="5">
        <v>0.10471999999999999</v>
      </c>
      <c r="S124" s="5">
        <v>0.129249</v>
      </c>
      <c r="T124" s="5">
        <v>0.15764700000000001</v>
      </c>
      <c r="U124" s="5">
        <v>0.182614</v>
      </c>
      <c r="V124" s="5">
        <v>0.20774100000000001</v>
      </c>
      <c r="W124" s="5">
        <v>0.23178599999999999</v>
      </c>
      <c r="X124" s="5">
        <v>0.25588300000000003</v>
      </c>
      <c r="Y124" s="5">
        <v>0.27923999999999999</v>
      </c>
      <c r="Z124" s="5">
        <v>0.30243100000000001</v>
      </c>
      <c r="AA124" s="5">
        <v>0.32542599999999999</v>
      </c>
      <c r="AB124" s="5">
        <v>0.348582</v>
      </c>
      <c r="AC124" s="5">
        <v>0.37190499999999999</v>
      </c>
      <c r="AD124" s="5">
        <v>0.39579300000000001</v>
      </c>
    </row>
    <row r="125" spans="1:30" x14ac:dyDescent="0.35">
      <c r="A125" t="s">
        <v>221</v>
      </c>
      <c r="B125" s="5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3.6170519999999998E-2</v>
      </c>
      <c r="L125" s="5">
        <v>4.192622E-2</v>
      </c>
      <c r="M125" s="5">
        <v>4.2338149999999998E-2</v>
      </c>
      <c r="N125" s="5">
        <v>4.0454570000000002E-2</v>
      </c>
      <c r="O125" s="5">
        <v>3.3604849999999999E-2</v>
      </c>
      <c r="P125" s="5">
        <v>4.9721479999999998E-2</v>
      </c>
      <c r="Q125" s="5">
        <v>6.8950709999999998E-2</v>
      </c>
      <c r="R125" s="5">
        <v>8.5563780000000006E-2</v>
      </c>
      <c r="S125" s="5">
        <v>0.102774</v>
      </c>
      <c r="T125" s="5">
        <v>0.122805</v>
      </c>
      <c r="U125" s="5">
        <v>0.14097399999999999</v>
      </c>
      <c r="V125" s="5">
        <v>0.159525</v>
      </c>
      <c r="W125" s="5">
        <v>0.177513</v>
      </c>
      <c r="X125" s="5">
        <v>0.19561600000000001</v>
      </c>
      <c r="Y125" s="5">
        <v>0.213391</v>
      </c>
      <c r="Z125" s="5">
        <v>0.231242</v>
      </c>
      <c r="AA125" s="5">
        <v>0.249248</v>
      </c>
      <c r="AB125" s="5">
        <v>0.267737</v>
      </c>
      <c r="AC125" s="5">
        <v>0.28682600000000003</v>
      </c>
      <c r="AD125" s="5">
        <v>0.30693900000000002</v>
      </c>
    </row>
    <row r="126" spans="1:30" x14ac:dyDescent="0.35">
      <c r="A126" t="s">
        <v>222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1.8375200000000001E-2</v>
      </c>
      <c r="L126" s="5">
        <v>3.6404609999999997E-2</v>
      </c>
      <c r="M126" s="5">
        <v>4.7096449999999998E-2</v>
      </c>
      <c r="N126" s="5">
        <v>4.8893209999999999E-2</v>
      </c>
      <c r="O126" s="5">
        <v>4.4768250000000002E-2</v>
      </c>
      <c r="P126" s="5">
        <v>3.760695E-2</v>
      </c>
      <c r="Q126" s="5">
        <v>3.1966559999999998E-2</v>
      </c>
      <c r="R126" s="5">
        <v>3.0246740000000001E-2</v>
      </c>
      <c r="S126" s="5">
        <v>3.0502319999999999E-2</v>
      </c>
      <c r="T126" s="5">
        <v>3.1987000000000002E-2</v>
      </c>
      <c r="U126" s="5">
        <v>3.4573560000000003E-2</v>
      </c>
      <c r="V126" s="5">
        <v>3.8085580000000001E-2</v>
      </c>
      <c r="W126" s="5">
        <v>4.2041149999999999E-2</v>
      </c>
      <c r="X126" s="5">
        <v>4.6273380000000003E-2</v>
      </c>
      <c r="Y126" s="5">
        <v>5.0811849999999999E-2</v>
      </c>
      <c r="Z126" s="5">
        <v>5.5735470000000002E-2</v>
      </c>
      <c r="AA126" s="5">
        <v>6.1231729999999998E-2</v>
      </c>
      <c r="AB126" s="5">
        <v>6.7547720000000006E-2</v>
      </c>
      <c r="AC126" s="5">
        <v>7.4939660000000005E-2</v>
      </c>
      <c r="AD126" s="5">
        <v>8.3743529999999997E-2</v>
      </c>
    </row>
    <row r="127" spans="1:30" x14ac:dyDescent="0.35">
      <c r="A127" t="s">
        <v>223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1.7423950000000001E-2</v>
      </c>
      <c r="L127" s="5">
        <v>3.5464599999999999E-2</v>
      </c>
      <c r="M127" s="5">
        <v>4.675642E-2</v>
      </c>
      <c r="N127" s="5">
        <v>4.9515690000000001E-2</v>
      </c>
      <c r="O127" s="5">
        <v>4.673604E-2</v>
      </c>
      <c r="P127" s="5">
        <v>4.035002E-2</v>
      </c>
      <c r="Q127" s="5">
        <v>3.5229820000000002E-2</v>
      </c>
      <c r="R127" s="5">
        <v>3.3893050000000001E-2</v>
      </c>
      <c r="S127" s="5">
        <v>3.4404270000000001E-2</v>
      </c>
      <c r="T127" s="5">
        <v>3.5967909999999999E-2</v>
      </c>
      <c r="U127" s="5">
        <v>3.862376E-2</v>
      </c>
      <c r="V127" s="5">
        <v>4.2165670000000002E-2</v>
      </c>
      <c r="W127" s="5">
        <v>4.6180760000000001E-2</v>
      </c>
      <c r="X127" s="5">
        <v>5.0511979999999998E-2</v>
      </c>
      <c r="Y127" s="5">
        <v>5.5238130000000003E-2</v>
      </c>
      <c r="Z127" s="5">
        <v>6.0448050000000003E-2</v>
      </c>
      <c r="AA127" s="5">
        <v>6.6349019999999995E-2</v>
      </c>
      <c r="AB127" s="5">
        <v>7.3207880000000003E-2</v>
      </c>
      <c r="AC127" s="5">
        <v>8.1310590000000002E-2</v>
      </c>
      <c r="AD127" s="5">
        <v>9.1022930000000002E-2</v>
      </c>
    </row>
    <row r="128" spans="1:30" x14ac:dyDescent="0.35">
      <c r="A128" t="s">
        <v>224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2.3616939999999999E-2</v>
      </c>
      <c r="L128" s="5">
        <v>3.6758600000000002E-2</v>
      </c>
      <c r="M128" s="5">
        <v>4.3719380000000002E-2</v>
      </c>
      <c r="N128" s="5">
        <v>4.4347810000000001E-2</v>
      </c>
      <c r="O128" s="5">
        <v>3.9544990000000002E-2</v>
      </c>
      <c r="P128" s="5">
        <v>4.0399629999999999E-2</v>
      </c>
      <c r="Q128" s="5">
        <v>4.3043150000000002E-2</v>
      </c>
      <c r="R128" s="5">
        <v>4.7240219999999999E-2</v>
      </c>
      <c r="S128" s="5">
        <v>5.2883989999999999E-2</v>
      </c>
      <c r="T128" s="5">
        <v>6.0221469999999999E-2</v>
      </c>
      <c r="U128" s="5">
        <v>6.7659239999999995E-2</v>
      </c>
      <c r="V128" s="5">
        <v>7.583732E-2</v>
      </c>
      <c r="W128" s="5">
        <v>8.4145719999999993E-2</v>
      </c>
      <c r="X128" s="5">
        <v>9.2712849999999999E-2</v>
      </c>
      <c r="Y128" s="5">
        <v>0.10142</v>
      </c>
      <c r="Z128" s="5">
        <v>0.11046499999999999</v>
      </c>
      <c r="AA128" s="5">
        <v>0.119986</v>
      </c>
      <c r="AB128" s="5">
        <v>0.13028000000000001</v>
      </c>
      <c r="AC128" s="5">
        <v>0.141564</v>
      </c>
      <c r="AD128" s="5">
        <v>0.15420200000000001</v>
      </c>
    </row>
    <row r="129" spans="1:30" x14ac:dyDescent="0.35">
      <c r="A129" t="s">
        <v>225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2.5072170000000001E-2</v>
      </c>
      <c r="L129" s="5">
        <v>3.9916979999999998E-2</v>
      </c>
      <c r="M129" s="5">
        <v>4.7562729999999998E-2</v>
      </c>
      <c r="N129" s="5">
        <v>4.7965140000000003E-2</v>
      </c>
      <c r="O129" s="5">
        <v>4.259433E-2</v>
      </c>
      <c r="P129" s="5">
        <v>4.2908549999999997E-2</v>
      </c>
      <c r="Q129" s="5">
        <v>4.5600469999999997E-2</v>
      </c>
      <c r="R129" s="5">
        <v>5.0297429999999997E-2</v>
      </c>
      <c r="S129" s="5">
        <v>5.6676999999999998E-2</v>
      </c>
      <c r="T129" s="5">
        <v>6.4936740000000007E-2</v>
      </c>
      <c r="U129" s="5">
        <v>7.3375759999999998E-2</v>
      </c>
      <c r="V129" s="5">
        <v>8.2604570000000002E-2</v>
      </c>
      <c r="W129" s="5">
        <v>9.1983789999999996E-2</v>
      </c>
      <c r="X129" s="5">
        <v>0.101632</v>
      </c>
      <c r="Y129" s="5">
        <v>0.111411</v>
      </c>
      <c r="Z129" s="5">
        <v>0.121518</v>
      </c>
      <c r="AA129" s="5">
        <v>0.132102</v>
      </c>
      <c r="AB129" s="5">
        <v>0.143458</v>
      </c>
      <c r="AC129" s="5">
        <v>0.15579499999999999</v>
      </c>
      <c r="AD129" s="5">
        <v>0.16949700000000001</v>
      </c>
    </row>
    <row r="130" spans="1:30" x14ac:dyDescent="0.35">
      <c r="A130" t="s">
        <v>226</v>
      </c>
      <c r="B130" s="5">
        <v>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2.6930039999999999E-2</v>
      </c>
      <c r="L130" s="5">
        <v>3.9784640000000003E-2</v>
      </c>
      <c r="M130" s="5">
        <v>4.6430109999999997E-2</v>
      </c>
      <c r="N130" s="5">
        <v>4.7019119999999998E-2</v>
      </c>
      <c r="O130" s="5">
        <v>4.1942180000000003E-2</v>
      </c>
      <c r="P130" s="5">
        <v>4.5723659999999999E-2</v>
      </c>
      <c r="Q130" s="5">
        <v>5.1432680000000001E-2</v>
      </c>
      <c r="R130" s="5">
        <v>5.7890030000000002E-2</v>
      </c>
      <c r="S130" s="5">
        <v>6.5765340000000005E-2</v>
      </c>
      <c r="T130" s="5">
        <v>7.5669620000000007E-2</v>
      </c>
      <c r="U130" s="5">
        <v>8.530124E-2</v>
      </c>
      <c r="V130" s="5">
        <v>9.5634659999999996E-2</v>
      </c>
      <c r="W130" s="5">
        <v>0.105962</v>
      </c>
      <c r="X130" s="5">
        <v>0.11649900000000001</v>
      </c>
      <c r="Y130" s="5">
        <v>0.127049</v>
      </c>
      <c r="Z130" s="5">
        <v>0.13782900000000001</v>
      </c>
      <c r="AA130" s="5">
        <v>0.14896799999999999</v>
      </c>
      <c r="AB130" s="5">
        <v>0.160742</v>
      </c>
      <c r="AC130" s="5">
        <v>0.17332900000000001</v>
      </c>
      <c r="AD130" s="5">
        <v>0.18710499999999999</v>
      </c>
    </row>
    <row r="131" spans="1:30" x14ac:dyDescent="0.35">
      <c r="A131" t="s">
        <v>227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2.5495199999999999E-2</v>
      </c>
      <c r="L131" s="5">
        <v>3.9055310000000003E-2</v>
      </c>
      <c r="M131" s="5">
        <v>4.5503990000000001E-2</v>
      </c>
      <c r="N131" s="5">
        <v>4.5160430000000001E-2</v>
      </c>
      <c r="O131" s="5">
        <v>3.9161029999999999E-2</v>
      </c>
      <c r="P131" s="5">
        <v>4.0162719999999999E-2</v>
      </c>
      <c r="Q131" s="5">
        <v>4.3680049999999998E-2</v>
      </c>
      <c r="R131" s="5">
        <v>4.8927520000000002E-2</v>
      </c>
      <c r="S131" s="5">
        <v>5.58185E-2</v>
      </c>
      <c r="T131" s="5">
        <v>6.4708000000000002E-2</v>
      </c>
      <c r="U131" s="5">
        <v>7.3717909999999998E-2</v>
      </c>
      <c r="V131" s="5">
        <v>8.3567150000000007E-2</v>
      </c>
      <c r="W131" s="5">
        <v>9.3596620000000005E-2</v>
      </c>
      <c r="X131" s="5">
        <v>0.10398399999999999</v>
      </c>
      <c r="Y131" s="5">
        <v>0.114581</v>
      </c>
      <c r="Z131" s="5">
        <v>0.125615</v>
      </c>
      <c r="AA131" s="5">
        <v>0.13723399999999999</v>
      </c>
      <c r="AB131" s="5">
        <v>0.149756</v>
      </c>
      <c r="AC131" s="5">
        <v>0.163406</v>
      </c>
      <c r="AD131" s="5">
        <v>0.17857000000000001</v>
      </c>
    </row>
    <row r="132" spans="1:30" x14ac:dyDescent="0.35">
      <c r="A132" t="s">
        <v>228</v>
      </c>
      <c r="B132" s="5">
        <v>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2.768164E-3</v>
      </c>
      <c r="L132" s="5">
        <v>3.3066640000000001E-2</v>
      </c>
      <c r="M132" s="5">
        <v>5.3412380000000002E-2</v>
      </c>
      <c r="N132" s="5">
        <v>5.8164250000000001E-2</v>
      </c>
      <c r="O132" s="5">
        <v>5.6033090000000001E-2</v>
      </c>
      <c r="P132" s="5">
        <v>2.6749680000000001E-2</v>
      </c>
      <c r="Q132" s="5">
        <v>-1.612966E-3</v>
      </c>
      <c r="R132" s="5">
        <v>-1.9019589999999999E-2</v>
      </c>
      <c r="S132" s="5">
        <v>-3.2940530000000003E-2</v>
      </c>
      <c r="T132" s="5">
        <v>-4.7049929999999997E-2</v>
      </c>
      <c r="U132" s="5">
        <v>-5.7091889999999999E-2</v>
      </c>
      <c r="V132" s="5">
        <v>-6.5552890000000003E-2</v>
      </c>
      <c r="W132" s="5">
        <v>-7.2521070000000007E-2</v>
      </c>
      <c r="X132" s="5">
        <v>-7.8969440000000002E-2</v>
      </c>
      <c r="Y132" s="5">
        <v>-8.4336999999999995E-2</v>
      </c>
      <c r="Z132" s="5">
        <v>-8.8830290000000006E-2</v>
      </c>
      <c r="AA132" s="5">
        <v>-9.212476E-2</v>
      </c>
      <c r="AB132" s="5">
        <v>-9.3974100000000005E-2</v>
      </c>
      <c r="AC132" s="5">
        <v>-9.3964240000000004E-2</v>
      </c>
      <c r="AD132" s="5">
        <v>-9.1740329999999995E-2</v>
      </c>
    </row>
    <row r="133" spans="1:30" x14ac:dyDescent="0.35">
      <c r="A133" t="s">
        <v>229</v>
      </c>
      <c r="B133" s="5">
        <v>0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1.560833E-3</v>
      </c>
      <c r="L133" s="5">
        <v>3.0377270000000001E-2</v>
      </c>
      <c r="M133" s="5">
        <v>4.9544249999999998E-2</v>
      </c>
      <c r="N133" s="5">
        <v>5.351061E-2</v>
      </c>
      <c r="O133" s="5">
        <v>5.0829510000000001E-2</v>
      </c>
      <c r="P133" s="5">
        <v>2.1360460000000001E-2</v>
      </c>
      <c r="Q133" s="5">
        <v>-7.216999E-3</v>
      </c>
      <c r="R133" s="5">
        <v>-2.4986379999999999E-2</v>
      </c>
      <c r="S133" s="5">
        <v>-3.9260200000000002E-2</v>
      </c>
      <c r="T133" s="5">
        <v>-5.3643990000000003E-2</v>
      </c>
      <c r="U133" s="5">
        <v>-6.3921339999999993E-2</v>
      </c>
      <c r="V133" s="5">
        <v>-7.2539320000000004E-2</v>
      </c>
      <c r="W133" s="5">
        <v>-7.953665E-2</v>
      </c>
      <c r="X133" s="5">
        <v>-8.5866559999999995E-2</v>
      </c>
      <c r="Y133" s="5">
        <v>-9.0938989999999997E-2</v>
      </c>
      <c r="Z133" s="5">
        <v>-9.496019E-2</v>
      </c>
      <c r="AA133" s="5">
        <v>-9.7575999999999996E-2</v>
      </c>
      <c r="AB133" s="5">
        <v>-9.8530119999999999E-2</v>
      </c>
      <c r="AC133" s="5">
        <v>-9.7388859999999994E-2</v>
      </c>
      <c r="AD133" s="5">
        <v>-9.3757789999999994E-2</v>
      </c>
    </row>
    <row r="134" spans="1:30" x14ac:dyDescent="0.35">
      <c r="A134" t="s">
        <v>230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4.056891E-2</v>
      </c>
      <c r="L134" s="5">
        <v>4.3185710000000002E-2</v>
      </c>
      <c r="M134" s="5">
        <v>3.812716E-2</v>
      </c>
      <c r="N134" s="5">
        <v>3.0224480000000001E-2</v>
      </c>
      <c r="O134" s="5">
        <v>1.6553180000000001E-2</v>
      </c>
      <c r="P134" s="5">
        <v>3.151135E-2</v>
      </c>
      <c r="Q134" s="5">
        <v>5.157225E-2</v>
      </c>
      <c r="R134" s="5">
        <v>6.942131E-2</v>
      </c>
      <c r="S134" s="5">
        <v>8.8536340000000005E-2</v>
      </c>
      <c r="T134" s="5">
        <v>0.111582</v>
      </c>
      <c r="U134" s="5">
        <v>0.13291700000000001</v>
      </c>
      <c r="V134" s="5">
        <v>0.15507799999999999</v>
      </c>
      <c r="W134" s="5">
        <v>0.17693300000000001</v>
      </c>
      <c r="X134" s="5">
        <v>0.199291</v>
      </c>
      <c r="Y134" s="5">
        <v>0.22159999999999999</v>
      </c>
      <c r="Z134" s="5">
        <v>0.24433199999999999</v>
      </c>
      <c r="AA134" s="5">
        <v>0.26758799999999999</v>
      </c>
      <c r="AB134" s="5">
        <v>0.291744</v>
      </c>
      <c r="AC134" s="5">
        <v>0.31695800000000002</v>
      </c>
      <c r="AD134" s="5">
        <v>0.343694</v>
      </c>
    </row>
    <row r="135" spans="1:30" x14ac:dyDescent="0.35">
      <c r="A135" t="s">
        <v>231</v>
      </c>
      <c r="B135" s="5">
        <v>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3.9201159999999999E-2</v>
      </c>
      <c r="L135" s="5">
        <v>3.8122879999999998E-2</v>
      </c>
      <c r="M135" s="5">
        <v>3.0994979999999998E-2</v>
      </c>
      <c r="N135" s="5">
        <v>2.2895200000000001E-2</v>
      </c>
      <c r="O135" s="5">
        <v>9.7909109999999994E-3</v>
      </c>
      <c r="P135" s="5">
        <v>2.7066389999999999E-2</v>
      </c>
      <c r="Q135" s="5">
        <v>4.8720550000000001E-2</v>
      </c>
      <c r="R135" s="5">
        <v>6.6994910000000005E-2</v>
      </c>
      <c r="S135" s="5">
        <v>8.6142750000000004E-2</v>
      </c>
      <c r="T135" s="5">
        <v>0.109153</v>
      </c>
      <c r="U135" s="5">
        <v>0.13023599999999999</v>
      </c>
      <c r="V135" s="5">
        <v>0.152194</v>
      </c>
      <c r="W135" s="5">
        <v>0.17394499999999999</v>
      </c>
      <c r="X135" s="5">
        <v>0.19639499999999999</v>
      </c>
      <c r="Y135" s="5">
        <v>0.219003</v>
      </c>
      <c r="Z135" s="5">
        <v>0.24231</v>
      </c>
      <c r="AA135" s="5">
        <v>0.26641799999999999</v>
      </c>
      <c r="AB135" s="5">
        <v>0.29175299999999998</v>
      </c>
      <c r="AC135" s="5">
        <v>0.31851099999999999</v>
      </c>
      <c r="AD135" s="5">
        <v>0.34719800000000001</v>
      </c>
    </row>
    <row r="136" spans="1:30" x14ac:dyDescent="0.35">
      <c r="A136" t="s">
        <v>232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1.6191580000000001E-2</v>
      </c>
      <c r="L136" s="5">
        <v>3.3183310000000001E-2</v>
      </c>
      <c r="M136" s="5">
        <v>4.167249E-2</v>
      </c>
      <c r="N136" s="5">
        <v>4.0288780000000003E-2</v>
      </c>
      <c r="O136" s="5">
        <v>3.2739959999999999E-2</v>
      </c>
      <c r="P136" s="5">
        <v>2.0751909999999998E-2</v>
      </c>
      <c r="Q136" s="5">
        <v>1.099953E-2</v>
      </c>
      <c r="R136" s="5">
        <v>6.6976580000000004E-3</v>
      </c>
      <c r="S136" s="5">
        <v>4.8114480000000003E-3</v>
      </c>
      <c r="T136" s="5">
        <v>4.300468E-3</v>
      </c>
      <c r="U136" s="5">
        <v>5.4504139999999998E-3</v>
      </c>
      <c r="V136" s="5">
        <v>7.8981720000000002E-3</v>
      </c>
      <c r="W136" s="5">
        <v>1.115295E-2</v>
      </c>
      <c r="X136" s="5">
        <v>1.49593E-2</v>
      </c>
      <c r="Y136" s="5">
        <v>1.9455139999999999E-2</v>
      </c>
      <c r="Z136" s="5">
        <v>2.4690230000000001E-2</v>
      </c>
      <c r="AA136" s="5">
        <v>3.0911060000000001E-2</v>
      </c>
      <c r="AB136" s="5">
        <v>3.840445E-2</v>
      </c>
      <c r="AC136" s="5">
        <v>4.747577E-2</v>
      </c>
      <c r="AD136" s="5">
        <v>5.8520240000000001E-2</v>
      </c>
    </row>
    <row r="137" spans="1:30" x14ac:dyDescent="0.35">
      <c r="A137" t="s">
        <v>233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1.5799339999999999E-2</v>
      </c>
      <c r="L137" s="5">
        <v>3.6393590000000003E-2</v>
      </c>
      <c r="M137" s="5">
        <v>4.8034470000000003E-2</v>
      </c>
      <c r="N137" s="5">
        <v>4.891773E-2</v>
      </c>
      <c r="O137" s="5">
        <v>4.3645440000000001E-2</v>
      </c>
      <c r="P137" s="5">
        <v>3.09579E-2</v>
      </c>
      <c r="Q137" s="5">
        <v>2.06245E-2</v>
      </c>
      <c r="R137" s="5">
        <v>1.626298E-2</v>
      </c>
      <c r="S137" s="5">
        <v>1.44157E-2</v>
      </c>
      <c r="T137" s="5">
        <v>1.3698200000000001E-2</v>
      </c>
      <c r="U137" s="5">
        <v>1.487776E-2</v>
      </c>
      <c r="V137" s="5">
        <v>1.7257270000000002E-2</v>
      </c>
      <c r="W137" s="5">
        <v>2.043385E-2</v>
      </c>
      <c r="X137" s="5">
        <v>2.4103090000000001E-2</v>
      </c>
      <c r="Y137" s="5">
        <v>2.843236E-2</v>
      </c>
      <c r="Z137" s="5">
        <v>3.3461680000000001E-2</v>
      </c>
      <c r="AA137" s="5">
        <v>3.9447370000000002E-2</v>
      </c>
      <c r="AB137" s="5">
        <v>4.6695800000000003E-2</v>
      </c>
      <c r="AC137" s="5">
        <v>5.5512499999999999E-2</v>
      </c>
      <c r="AD137" s="5">
        <v>6.6312449999999995E-2</v>
      </c>
    </row>
    <row r="138" spans="1:30" x14ac:dyDescent="0.35">
      <c r="A138" t="s">
        <v>234</v>
      </c>
      <c r="B138" s="5">
        <v>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2.2860789999999999E-2</v>
      </c>
      <c r="L138" s="5">
        <v>3.7810089999999998E-2</v>
      </c>
      <c r="M138" s="5">
        <v>4.5012740000000002E-2</v>
      </c>
      <c r="N138" s="5">
        <v>4.4306169999999999E-2</v>
      </c>
      <c r="O138" s="5">
        <v>3.7690149999999999E-2</v>
      </c>
      <c r="P138" s="5">
        <v>3.4469899999999998E-2</v>
      </c>
      <c r="Q138" s="5">
        <v>3.3851109999999997E-2</v>
      </c>
      <c r="R138" s="5">
        <v>3.63167E-2</v>
      </c>
      <c r="S138" s="5">
        <v>4.070907E-2</v>
      </c>
      <c r="T138" s="5">
        <v>4.6901690000000003E-2</v>
      </c>
      <c r="U138" s="5">
        <v>5.3705379999999997E-2</v>
      </c>
      <c r="V138" s="5">
        <v>6.1484820000000003E-2</v>
      </c>
      <c r="W138" s="5">
        <v>6.9600980000000007E-2</v>
      </c>
      <c r="X138" s="5">
        <v>7.8093679999999999E-2</v>
      </c>
      <c r="Y138" s="5">
        <v>8.6903679999999997E-2</v>
      </c>
      <c r="Z138" s="5">
        <v>9.6189079999999996E-2</v>
      </c>
      <c r="AA138" s="5">
        <v>0.106128</v>
      </c>
      <c r="AB138" s="5">
        <v>0.117036</v>
      </c>
      <c r="AC138" s="5">
        <v>0.12914</v>
      </c>
      <c r="AD138" s="5">
        <v>0.14283599999999999</v>
      </c>
    </row>
    <row r="139" spans="1:30" x14ac:dyDescent="0.35">
      <c r="A139" t="s">
        <v>235</v>
      </c>
      <c r="B139" s="5">
        <v>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2.5466590000000001E-2</v>
      </c>
      <c r="L139" s="5">
        <v>3.9599530000000001E-2</v>
      </c>
      <c r="M139" s="5">
        <v>4.5554879999999999E-2</v>
      </c>
      <c r="N139" s="5">
        <v>4.3867330000000003E-2</v>
      </c>
      <c r="O139" s="5">
        <v>3.6241420000000003E-2</v>
      </c>
      <c r="P139" s="5">
        <v>3.5132179999999999E-2</v>
      </c>
      <c r="Q139" s="5">
        <v>3.7341699999999999E-2</v>
      </c>
      <c r="R139" s="5">
        <v>4.2223259999999999E-2</v>
      </c>
      <c r="S139" s="5">
        <v>4.9071679999999999E-2</v>
      </c>
      <c r="T139" s="5">
        <v>5.8045590000000001E-2</v>
      </c>
      <c r="U139" s="5">
        <v>6.7395559999999993E-2</v>
      </c>
      <c r="V139" s="5">
        <v>7.7722180000000002E-2</v>
      </c>
      <c r="W139" s="5">
        <v>8.8327559999999999E-2</v>
      </c>
      <c r="X139" s="5">
        <v>9.9349850000000003E-2</v>
      </c>
      <c r="Y139" s="5">
        <v>0.110681</v>
      </c>
      <c r="Z139" s="5">
        <v>0.122518</v>
      </c>
      <c r="AA139" s="5">
        <v>0.13505800000000001</v>
      </c>
      <c r="AB139" s="5">
        <v>0.148619</v>
      </c>
      <c r="AC139" s="5">
        <v>0.16344700000000001</v>
      </c>
      <c r="AD139" s="5">
        <v>0.179947</v>
      </c>
    </row>
    <row r="140" spans="1:30" x14ac:dyDescent="0.35">
      <c r="A140" t="s">
        <v>236</v>
      </c>
      <c r="B140" s="5">
        <v>0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2.6663300000000001E-2</v>
      </c>
      <c r="L140" s="5">
        <v>3.9079639999999999E-2</v>
      </c>
      <c r="M140" s="5">
        <v>4.3641680000000002E-2</v>
      </c>
      <c r="N140" s="5">
        <v>4.1267249999999998E-2</v>
      </c>
      <c r="O140" s="5">
        <v>3.3013460000000001E-2</v>
      </c>
      <c r="P140" s="5">
        <v>3.3514059999999998E-2</v>
      </c>
      <c r="Q140" s="5">
        <v>3.7265310000000003E-2</v>
      </c>
      <c r="R140" s="5">
        <v>4.305059E-2</v>
      </c>
      <c r="S140" s="5">
        <v>5.0695009999999999E-2</v>
      </c>
      <c r="T140" s="5">
        <v>6.0642260000000003E-2</v>
      </c>
      <c r="U140" s="5">
        <v>7.0759409999999995E-2</v>
      </c>
      <c r="V140" s="5">
        <v>8.1863439999999996E-2</v>
      </c>
      <c r="W140" s="5">
        <v>9.3226989999999996E-2</v>
      </c>
      <c r="X140" s="5">
        <v>0.105047</v>
      </c>
      <c r="Y140" s="5">
        <v>0.117186</v>
      </c>
      <c r="Z140" s="5">
        <v>0.12987099999999999</v>
      </c>
      <c r="AA140" s="5">
        <v>0.14327000000000001</v>
      </c>
      <c r="AB140" s="5">
        <v>0.15772900000000001</v>
      </c>
      <c r="AC140" s="5">
        <v>0.17347499999999999</v>
      </c>
      <c r="AD140" s="5">
        <v>0.19093299999999999</v>
      </c>
    </row>
    <row r="141" spans="1:30" x14ac:dyDescent="0.35">
      <c r="A141" t="s">
        <v>237</v>
      </c>
      <c r="B141" s="5">
        <v>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2.0918329999999999E-2</v>
      </c>
      <c r="L141" s="5">
        <v>3.8144740000000003E-2</v>
      </c>
      <c r="M141" s="5">
        <v>4.5549600000000003E-2</v>
      </c>
      <c r="N141" s="5">
        <v>4.2901450000000001E-2</v>
      </c>
      <c r="O141" s="5">
        <v>3.3924749999999997E-2</v>
      </c>
      <c r="P141" s="5">
        <v>2.4651969999999999E-2</v>
      </c>
      <c r="Q141" s="5">
        <v>1.919448E-2</v>
      </c>
      <c r="R141" s="5">
        <v>1.9027599999999999E-2</v>
      </c>
      <c r="S141" s="5">
        <v>2.158065E-2</v>
      </c>
      <c r="T141" s="5">
        <v>2.6118720000000002E-2</v>
      </c>
      <c r="U141" s="5">
        <v>3.2170780000000003E-2</v>
      </c>
      <c r="V141" s="5">
        <v>3.9600660000000003E-2</v>
      </c>
      <c r="W141" s="5">
        <v>4.7828959999999997E-2</v>
      </c>
      <c r="X141" s="5">
        <v>5.67678E-2</v>
      </c>
      <c r="Y141" s="5">
        <v>6.6476489999999999E-2</v>
      </c>
      <c r="Z141" s="5">
        <v>7.7113070000000006E-2</v>
      </c>
      <c r="AA141" s="5">
        <v>8.8924710000000004E-2</v>
      </c>
      <c r="AB141" s="5">
        <v>0.10227799999999999</v>
      </c>
      <c r="AC141" s="5">
        <v>0.117497</v>
      </c>
      <c r="AD141" s="5">
        <v>0.135047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97AF2-505A-4DF2-B7A9-4C439E75A2BB}">
  <sheetPr codeName="Sheet16">
    <tabColor theme="8" tint="0.59999389629810485"/>
  </sheetPr>
  <dimension ref="A1:AF62"/>
  <sheetViews>
    <sheetView showGridLines="0" topLeftCell="B1" workbookViewId="0">
      <selection activeCell="AF20" sqref="D20:AF20"/>
    </sheetView>
  </sheetViews>
  <sheetFormatPr defaultRowHeight="14.5" x14ac:dyDescent="0.35"/>
  <sheetData>
    <row r="1" spans="1:32" ht="17.5" thickBot="1" x14ac:dyDescent="0.45">
      <c r="A1" s="17" t="s">
        <v>238</v>
      </c>
      <c r="B1" s="1"/>
      <c r="C1" s="2"/>
      <c r="D1" s="1">
        <v>2022</v>
      </c>
      <c r="E1" s="2">
        <v>2023</v>
      </c>
      <c r="F1" s="1">
        <v>2024</v>
      </c>
      <c r="G1" s="2">
        <v>2025</v>
      </c>
      <c r="H1" s="1">
        <v>2026</v>
      </c>
      <c r="I1" s="2">
        <v>2027</v>
      </c>
      <c r="J1" s="1">
        <v>2028</v>
      </c>
      <c r="K1" s="2">
        <v>2029</v>
      </c>
      <c r="L1" s="1">
        <v>2030</v>
      </c>
      <c r="M1" s="2">
        <v>2031</v>
      </c>
      <c r="N1" s="1">
        <v>2032</v>
      </c>
      <c r="O1" s="2">
        <v>2033</v>
      </c>
      <c r="P1" s="1">
        <v>2034</v>
      </c>
      <c r="Q1" s="2">
        <v>2035</v>
      </c>
      <c r="R1" s="1">
        <v>2036</v>
      </c>
      <c r="S1" s="2">
        <v>2037</v>
      </c>
      <c r="T1" s="1">
        <v>2038</v>
      </c>
      <c r="U1" s="2">
        <v>2039</v>
      </c>
      <c r="V1" s="1">
        <v>2040</v>
      </c>
      <c r="W1" s="2">
        <v>2041</v>
      </c>
      <c r="X1" s="1">
        <v>2042</v>
      </c>
      <c r="Y1" s="2">
        <v>2043</v>
      </c>
      <c r="Z1" s="1">
        <v>2044</v>
      </c>
      <c r="AA1" s="2">
        <v>2045</v>
      </c>
      <c r="AB1" s="1">
        <v>2046</v>
      </c>
      <c r="AC1" s="2">
        <v>2047</v>
      </c>
      <c r="AD1" s="1">
        <v>2048</v>
      </c>
      <c r="AE1" s="2">
        <v>2049</v>
      </c>
      <c r="AF1" s="1">
        <v>2050</v>
      </c>
    </row>
    <row r="2" spans="1:32" ht="15" thickTop="1" x14ac:dyDescent="0.35">
      <c r="A2" s="4" t="s">
        <v>239</v>
      </c>
      <c r="B2" s="19"/>
      <c r="C2" s="19"/>
      <c r="D2" s="19">
        <v>28.9099</v>
      </c>
      <c r="E2" s="19">
        <v>28.353200000000001</v>
      </c>
      <c r="F2" s="19">
        <v>27.690000000000005</v>
      </c>
      <c r="G2" s="19">
        <v>27.041399999999996</v>
      </c>
      <c r="H2" s="19">
        <v>26.296099999999999</v>
      </c>
      <c r="I2" s="19">
        <v>25.7057</v>
      </c>
      <c r="J2" s="19">
        <v>25.243099999999998</v>
      </c>
      <c r="K2" s="19">
        <v>24.781000000000002</v>
      </c>
      <c r="L2" s="19">
        <v>24.495900000000002</v>
      </c>
      <c r="M2" s="19">
        <v>24.005699999999997</v>
      </c>
      <c r="N2" s="19">
        <v>23.557099999999998</v>
      </c>
      <c r="O2" s="19">
        <v>23.121299999999998</v>
      </c>
      <c r="P2" s="19">
        <v>22.5732</v>
      </c>
      <c r="Q2" s="19">
        <v>22.026199999999999</v>
      </c>
      <c r="R2" s="19">
        <v>21.581500000000002</v>
      </c>
      <c r="S2" s="19">
        <v>21.147000000000002</v>
      </c>
      <c r="T2" s="19">
        <v>20.692300000000003</v>
      </c>
      <c r="U2" s="19">
        <v>20.232800000000001</v>
      </c>
      <c r="V2" s="19">
        <v>19.776399999999999</v>
      </c>
      <c r="W2" s="19">
        <v>19.309199999999997</v>
      </c>
      <c r="X2" s="19">
        <v>18.835000000000001</v>
      </c>
      <c r="Y2" s="19">
        <v>18.350800000000003</v>
      </c>
      <c r="Z2" s="19">
        <v>17.857099999999999</v>
      </c>
      <c r="AA2" s="19">
        <v>17.3507</v>
      </c>
      <c r="AB2" s="19">
        <v>16.829499999999999</v>
      </c>
      <c r="AC2" s="19">
        <v>16.290099999999999</v>
      </c>
      <c r="AD2" s="19">
        <v>15.728100000000001</v>
      </c>
      <c r="AE2" s="19">
        <v>15.141</v>
      </c>
      <c r="AF2" s="19">
        <v>14.5244</v>
      </c>
    </row>
    <row r="3" spans="1:32" x14ac:dyDescent="0.35">
      <c r="A3" s="4" t="s">
        <v>240</v>
      </c>
      <c r="B3" s="19"/>
      <c r="C3" s="19"/>
      <c r="D3" s="19">
        <v>27.685600000000001</v>
      </c>
      <c r="E3" s="19">
        <v>27.200700000000001</v>
      </c>
      <c r="F3" s="19">
        <v>26.657200000000003</v>
      </c>
      <c r="G3" s="19">
        <v>26.099199999999996</v>
      </c>
      <c r="H3" s="19">
        <v>25.4739</v>
      </c>
      <c r="I3" s="19">
        <v>24.920100000000001</v>
      </c>
      <c r="J3" s="19">
        <v>24.456099999999999</v>
      </c>
      <c r="K3" s="19">
        <v>23.993400000000001</v>
      </c>
      <c r="L3" s="19">
        <v>23.670900000000003</v>
      </c>
      <c r="M3" s="19">
        <v>23.196399999999997</v>
      </c>
      <c r="N3" s="19">
        <v>22.706699999999998</v>
      </c>
      <c r="O3" s="19">
        <v>22.225899999999999</v>
      </c>
      <c r="P3" s="19">
        <v>21.677199999999999</v>
      </c>
      <c r="Q3" s="19">
        <v>21.13</v>
      </c>
      <c r="R3" s="19">
        <v>20.689700000000002</v>
      </c>
      <c r="S3" s="19">
        <v>20.259900000000002</v>
      </c>
      <c r="T3" s="19">
        <v>19.809900000000003</v>
      </c>
      <c r="U3" s="19">
        <v>19.354900000000001</v>
      </c>
      <c r="V3" s="19">
        <v>18.904699999999998</v>
      </c>
      <c r="W3" s="19">
        <v>18.442799999999998</v>
      </c>
      <c r="X3" s="19">
        <v>17.9741</v>
      </c>
      <c r="Y3" s="19">
        <v>17.495400000000004</v>
      </c>
      <c r="Z3" s="19">
        <v>17.0076</v>
      </c>
      <c r="AA3" s="19">
        <v>16.507300000000001</v>
      </c>
      <c r="AB3" s="19">
        <v>15.992699999999999</v>
      </c>
      <c r="AC3" s="19">
        <v>15.460100000000001</v>
      </c>
      <c r="AD3" s="19">
        <v>14.905200000000001</v>
      </c>
      <c r="AE3" s="19">
        <v>14.3256</v>
      </c>
      <c r="AF3" s="19">
        <v>13.716799999999999</v>
      </c>
    </row>
    <row r="4" spans="1:32" x14ac:dyDescent="0.35">
      <c r="A4" s="4" t="s">
        <v>241</v>
      </c>
      <c r="B4" s="19"/>
      <c r="C4" s="19"/>
      <c r="D4" s="19">
        <v>14.796099999999999</v>
      </c>
      <c r="E4" s="19">
        <v>14.488900000000001</v>
      </c>
      <c r="F4" s="19">
        <v>14.181000000000001</v>
      </c>
      <c r="G4" s="19">
        <v>13.881699999999999</v>
      </c>
      <c r="H4" s="19">
        <v>13.5695</v>
      </c>
      <c r="I4" s="19">
        <v>13.283200000000001</v>
      </c>
      <c r="J4" s="19">
        <v>13.035499999999999</v>
      </c>
      <c r="K4" s="19">
        <v>12.791</v>
      </c>
      <c r="L4" s="19">
        <v>12.623800000000001</v>
      </c>
      <c r="M4" s="19">
        <v>12.334899999999999</v>
      </c>
      <c r="N4" s="19">
        <v>12.0497</v>
      </c>
      <c r="O4" s="19">
        <v>11.7729</v>
      </c>
      <c r="P4" s="19">
        <v>11.4803</v>
      </c>
      <c r="Q4" s="19">
        <v>11.193199999999999</v>
      </c>
      <c r="R4" s="19">
        <v>10.9428</v>
      </c>
      <c r="S4" s="19">
        <v>10.6997</v>
      </c>
      <c r="T4" s="19">
        <v>10.455000000000002</v>
      </c>
      <c r="U4" s="19">
        <v>10.212999999999999</v>
      </c>
      <c r="V4" s="19">
        <v>9.9763000000000002</v>
      </c>
      <c r="W4" s="19">
        <v>9.7405000000000008</v>
      </c>
      <c r="X4" s="19">
        <v>9.5064999999999991</v>
      </c>
      <c r="Y4" s="19">
        <v>9.273200000000001</v>
      </c>
      <c r="Z4" s="19">
        <v>9.0409000000000006</v>
      </c>
      <c r="AA4" s="19">
        <v>8.8085000000000004</v>
      </c>
      <c r="AB4" s="19">
        <v>8.5755999999999997</v>
      </c>
      <c r="AC4" s="19">
        <v>8.3409999999999993</v>
      </c>
      <c r="AD4" s="19">
        <v>8.1034000000000006</v>
      </c>
      <c r="AE4" s="19">
        <v>7.8622999999999994</v>
      </c>
      <c r="AF4" s="19">
        <v>7.6164000000000005</v>
      </c>
    </row>
    <row r="5" spans="1:32" x14ac:dyDescent="0.35">
      <c r="A5" s="4" t="s">
        <v>242</v>
      </c>
      <c r="B5" s="19"/>
      <c r="C5" s="19"/>
      <c r="D5" s="19">
        <v>4.1014999999999997</v>
      </c>
      <c r="E5" s="19">
        <v>3.883</v>
      </c>
      <c r="F5" s="19">
        <v>3.7002999999999999</v>
      </c>
      <c r="G5" s="19">
        <v>3.5375999999999999</v>
      </c>
      <c r="H5" s="19">
        <v>3.3927999999999998</v>
      </c>
      <c r="I5" s="19">
        <v>3.2643</v>
      </c>
      <c r="J5" s="19">
        <v>3.1505999999999998</v>
      </c>
      <c r="K5" s="19">
        <v>3.0505</v>
      </c>
      <c r="L5" s="19">
        <v>2.9723000000000002</v>
      </c>
      <c r="M5" s="19">
        <v>2.8574000000000002</v>
      </c>
      <c r="N5" s="19">
        <v>2.7475999999999998</v>
      </c>
      <c r="O5" s="19">
        <v>2.6427999999999998</v>
      </c>
      <c r="P5" s="19">
        <v>2.5426000000000002</v>
      </c>
      <c r="Q5" s="19">
        <v>2.4468000000000001</v>
      </c>
      <c r="R5" s="19">
        <v>2.3553000000000002</v>
      </c>
      <c r="S5" s="19">
        <v>2.2677</v>
      </c>
      <c r="T5" s="19">
        <v>2.1840000000000002</v>
      </c>
      <c r="U5" s="19">
        <v>2.1038000000000001</v>
      </c>
      <c r="V5" s="19">
        <v>2.0270999999999999</v>
      </c>
      <c r="W5" s="19">
        <v>1.9537</v>
      </c>
      <c r="X5" s="19">
        <v>1.8834</v>
      </c>
      <c r="Y5" s="19">
        <v>1.8160000000000001</v>
      </c>
      <c r="Z5" s="19">
        <v>1.7515000000000001</v>
      </c>
      <c r="AA5" s="19">
        <v>1.6896</v>
      </c>
      <c r="AB5" s="19">
        <v>1.6303000000000001</v>
      </c>
      <c r="AC5" s="19">
        <v>1.5734999999999999</v>
      </c>
      <c r="AD5" s="19">
        <v>1.5188999999999999</v>
      </c>
      <c r="AE5" s="19">
        <v>1.4665999999999999</v>
      </c>
      <c r="AF5" s="19">
        <v>1.4164000000000001</v>
      </c>
    </row>
    <row r="6" spans="1:32" x14ac:dyDescent="0.35">
      <c r="A6" s="4" t="s">
        <v>243</v>
      </c>
      <c r="B6" s="19"/>
      <c r="C6" s="19"/>
      <c r="D6" s="19">
        <v>10.694599999999999</v>
      </c>
      <c r="E6" s="19">
        <v>10.6059</v>
      </c>
      <c r="F6" s="19">
        <v>10.480700000000001</v>
      </c>
      <c r="G6" s="19">
        <v>10.344099999999999</v>
      </c>
      <c r="H6" s="19">
        <v>10.1767</v>
      </c>
      <c r="I6" s="19">
        <v>10.0189</v>
      </c>
      <c r="J6" s="19">
        <v>9.8849</v>
      </c>
      <c r="K6" s="19">
        <v>9.7405000000000008</v>
      </c>
      <c r="L6" s="19">
        <v>9.6515000000000004</v>
      </c>
      <c r="M6" s="19">
        <v>9.4774999999999991</v>
      </c>
      <c r="N6" s="19">
        <v>9.3020999999999994</v>
      </c>
      <c r="O6" s="19">
        <v>9.1301000000000005</v>
      </c>
      <c r="P6" s="19">
        <v>8.9376999999999995</v>
      </c>
      <c r="Q6" s="19">
        <v>8.7463999999999995</v>
      </c>
      <c r="R6" s="19">
        <v>8.5875000000000004</v>
      </c>
      <c r="S6" s="19">
        <v>8.4320000000000004</v>
      </c>
      <c r="T6" s="19">
        <v>8.2710000000000008</v>
      </c>
      <c r="U6" s="19">
        <v>8.1091999999999995</v>
      </c>
      <c r="V6" s="19">
        <v>7.9492000000000003</v>
      </c>
      <c r="W6" s="19">
        <v>7.7868000000000004</v>
      </c>
      <c r="X6" s="19">
        <v>7.6231</v>
      </c>
      <c r="Y6" s="19">
        <v>7.4572000000000003</v>
      </c>
      <c r="Z6" s="19">
        <v>7.2893999999999997</v>
      </c>
      <c r="AA6" s="19">
        <v>7.1189</v>
      </c>
      <c r="AB6" s="19">
        <v>6.9452999999999996</v>
      </c>
      <c r="AC6" s="19">
        <v>6.7675000000000001</v>
      </c>
      <c r="AD6" s="19">
        <v>6.5845000000000002</v>
      </c>
      <c r="AE6" s="19">
        <v>6.3956999999999997</v>
      </c>
      <c r="AF6" s="19">
        <v>6.2</v>
      </c>
    </row>
    <row r="7" spans="1:32" x14ac:dyDescent="0.35">
      <c r="A7" s="4" t="s">
        <v>244</v>
      </c>
      <c r="B7" s="19"/>
      <c r="C7" s="19"/>
      <c r="D7" s="19">
        <v>12.8895</v>
      </c>
      <c r="E7" s="19">
        <v>12.7118</v>
      </c>
      <c r="F7" s="19">
        <v>12.4762</v>
      </c>
      <c r="G7" s="19">
        <v>12.217499999999999</v>
      </c>
      <c r="H7" s="19">
        <v>11.904400000000001</v>
      </c>
      <c r="I7" s="19">
        <v>11.636900000000001</v>
      </c>
      <c r="J7" s="19">
        <v>11.4206</v>
      </c>
      <c r="K7" s="19">
        <v>11.202400000000001</v>
      </c>
      <c r="L7" s="19">
        <v>11.0471</v>
      </c>
      <c r="M7" s="19">
        <v>10.861499999999999</v>
      </c>
      <c r="N7" s="19">
        <v>10.657</v>
      </c>
      <c r="O7" s="19">
        <v>10.452999999999999</v>
      </c>
      <c r="P7" s="19">
        <v>10.196899999999999</v>
      </c>
      <c r="Q7" s="19">
        <v>9.9367999999999999</v>
      </c>
      <c r="R7" s="19">
        <v>9.7469000000000001</v>
      </c>
      <c r="S7" s="19">
        <v>9.5602</v>
      </c>
      <c r="T7" s="19">
        <v>9.3549000000000007</v>
      </c>
      <c r="U7" s="19">
        <v>9.1418999999999997</v>
      </c>
      <c r="V7" s="19">
        <v>8.9283999999999999</v>
      </c>
      <c r="W7" s="19">
        <v>8.7022999999999993</v>
      </c>
      <c r="X7" s="19">
        <v>8.4675999999999991</v>
      </c>
      <c r="Y7" s="19">
        <v>8.2222000000000008</v>
      </c>
      <c r="Z7" s="19">
        <v>7.9667000000000003</v>
      </c>
      <c r="AA7" s="19">
        <v>7.6988000000000003</v>
      </c>
      <c r="AB7" s="19">
        <v>7.4170999999999996</v>
      </c>
      <c r="AC7" s="19">
        <v>7.1191000000000004</v>
      </c>
      <c r="AD7" s="19">
        <v>6.8018000000000001</v>
      </c>
      <c r="AE7" s="19">
        <v>6.4633000000000003</v>
      </c>
      <c r="AF7" s="19">
        <v>6.1003999999999996</v>
      </c>
    </row>
    <row r="8" spans="1:32" x14ac:dyDescent="0.35">
      <c r="A8" s="4" t="s">
        <v>245</v>
      </c>
      <c r="B8" s="19"/>
      <c r="C8" s="19"/>
      <c r="D8" s="19">
        <v>1.2242999999999999</v>
      </c>
      <c r="E8" s="19">
        <v>1.1525000000000001</v>
      </c>
      <c r="F8" s="19">
        <v>1.0327999999999999</v>
      </c>
      <c r="G8" s="19">
        <v>0.94220000000000004</v>
      </c>
      <c r="H8" s="19">
        <v>0.82220000000000004</v>
      </c>
      <c r="I8" s="19">
        <v>0.78559999999999997</v>
      </c>
      <c r="J8" s="19">
        <v>0.78700000000000003</v>
      </c>
      <c r="K8" s="19">
        <v>0.78759999999999997</v>
      </c>
      <c r="L8" s="19">
        <v>0.82499999999999996</v>
      </c>
      <c r="M8" s="19">
        <v>0.80930000000000002</v>
      </c>
      <c r="N8" s="19">
        <v>0.85040000000000004</v>
      </c>
      <c r="O8" s="19">
        <v>0.89539999999999997</v>
      </c>
      <c r="P8" s="19">
        <v>0.89600000000000002</v>
      </c>
      <c r="Q8" s="19">
        <v>0.8962</v>
      </c>
      <c r="R8" s="19">
        <v>0.89180000000000004</v>
      </c>
      <c r="S8" s="19">
        <v>0.8871</v>
      </c>
      <c r="T8" s="19">
        <v>0.88239999999999996</v>
      </c>
      <c r="U8" s="19">
        <v>0.87790000000000001</v>
      </c>
      <c r="V8" s="19">
        <v>0.87170000000000003</v>
      </c>
      <c r="W8" s="19">
        <v>0.86639999999999995</v>
      </c>
      <c r="X8" s="19">
        <v>0.8609</v>
      </c>
      <c r="Y8" s="19">
        <v>0.85540000000000005</v>
      </c>
      <c r="Z8" s="19">
        <v>0.84950000000000003</v>
      </c>
      <c r="AA8" s="19">
        <v>0.84340000000000004</v>
      </c>
      <c r="AB8" s="19">
        <v>0.83679999999999999</v>
      </c>
      <c r="AC8" s="19">
        <v>0.83</v>
      </c>
      <c r="AD8" s="19">
        <v>0.82289999999999996</v>
      </c>
      <c r="AE8" s="19">
        <v>0.81540000000000001</v>
      </c>
      <c r="AF8" s="19">
        <v>0.80759999999999998</v>
      </c>
    </row>
    <row r="9" spans="1:32" x14ac:dyDescent="0.35">
      <c r="A9" s="4" t="s">
        <v>246</v>
      </c>
      <c r="B9" s="19"/>
      <c r="C9" s="19"/>
      <c r="D9" s="19">
        <v>4.4701000000000004</v>
      </c>
      <c r="E9" s="19">
        <v>4.3564999999999996</v>
      </c>
      <c r="F9" s="19">
        <v>4.3155999999999999</v>
      </c>
      <c r="G9" s="19">
        <v>4.2695999999999996</v>
      </c>
      <c r="H9" s="19">
        <v>4.0144000000000002</v>
      </c>
      <c r="I9" s="19">
        <v>3.2181000000000002</v>
      </c>
      <c r="J9" s="19">
        <v>3.1779999999999999</v>
      </c>
      <c r="K9" s="19">
        <v>3.1564000000000001</v>
      </c>
      <c r="L9" s="19">
        <v>3.0754999999999999</v>
      </c>
      <c r="M9" s="19">
        <v>2.8546</v>
      </c>
      <c r="N9" s="19">
        <v>2.6076000000000001</v>
      </c>
      <c r="O9" s="19">
        <v>2.3681000000000001</v>
      </c>
      <c r="P9" s="19">
        <v>2.1960000000000002</v>
      </c>
      <c r="Q9" s="19">
        <v>2.0345</v>
      </c>
      <c r="R9" s="19">
        <v>2.0560999999999998</v>
      </c>
      <c r="S9" s="19">
        <v>2.0996999999999999</v>
      </c>
      <c r="T9" s="19">
        <v>2.1032000000000002</v>
      </c>
      <c r="U9" s="19">
        <v>2.1154999999999999</v>
      </c>
      <c r="V9" s="19">
        <v>2.0895000000000001</v>
      </c>
      <c r="W9" s="19">
        <v>2.0922000000000001</v>
      </c>
      <c r="X9" s="19">
        <v>2.0989</v>
      </c>
      <c r="Y9" s="19">
        <v>2.1168</v>
      </c>
      <c r="Z9" s="19">
        <v>2.1335000000000002</v>
      </c>
      <c r="AA9" s="19">
        <v>2.1560000000000001</v>
      </c>
      <c r="AB9" s="19">
        <v>2.181</v>
      </c>
      <c r="AC9" s="19">
        <v>2.2141000000000002</v>
      </c>
      <c r="AD9" s="19">
        <v>2.2564000000000002</v>
      </c>
      <c r="AE9" s="19">
        <v>2.3085</v>
      </c>
      <c r="AF9" s="19">
        <v>2.3731</v>
      </c>
    </row>
    <row r="10" spans="1:32" x14ac:dyDescent="0.35">
      <c r="A10" s="4" t="s">
        <v>247</v>
      </c>
      <c r="B10" s="19"/>
      <c r="C10" s="19"/>
      <c r="D10" s="19">
        <v>39.362499999999997</v>
      </c>
      <c r="E10" s="19">
        <v>39.323099999999997</v>
      </c>
      <c r="F10" s="19">
        <v>39.283799999999999</v>
      </c>
      <c r="G10" s="19">
        <v>39.244599999999998</v>
      </c>
      <c r="H10" s="19">
        <v>39.205399999999997</v>
      </c>
      <c r="I10" s="19">
        <v>39.1661</v>
      </c>
      <c r="J10" s="19">
        <v>39.126899999999999</v>
      </c>
      <c r="K10" s="19">
        <v>38.999499999999998</v>
      </c>
      <c r="L10" s="19">
        <v>38.806199999999997</v>
      </c>
      <c r="M10" s="19">
        <v>38.123699999999999</v>
      </c>
      <c r="N10" s="19">
        <v>37.244700000000002</v>
      </c>
      <c r="O10" s="19">
        <v>36.157600000000002</v>
      </c>
      <c r="P10" s="19">
        <v>35.242199999999997</v>
      </c>
      <c r="Q10" s="19">
        <v>34.351500000000001</v>
      </c>
      <c r="R10" s="19">
        <v>34.021500000000003</v>
      </c>
      <c r="S10" s="19">
        <v>33.581000000000003</v>
      </c>
      <c r="T10" s="19">
        <v>33.206800000000001</v>
      </c>
      <c r="U10" s="19">
        <v>32.8125</v>
      </c>
      <c r="V10" s="19">
        <v>32.434600000000003</v>
      </c>
      <c r="W10" s="19">
        <v>32.3157</v>
      </c>
      <c r="X10" s="19">
        <v>32.201700000000002</v>
      </c>
      <c r="Y10" s="19">
        <v>32.086799999999997</v>
      </c>
      <c r="Z10" s="19">
        <v>31.983499999999999</v>
      </c>
      <c r="AA10" s="19">
        <v>31.8826</v>
      </c>
      <c r="AB10" s="19">
        <v>31.879000000000001</v>
      </c>
      <c r="AC10" s="19">
        <v>31.8855</v>
      </c>
      <c r="AD10" s="19">
        <v>31.905799999999999</v>
      </c>
      <c r="AE10" s="19">
        <v>31.936299999999999</v>
      </c>
      <c r="AF10" s="19">
        <v>31.9847</v>
      </c>
    </row>
    <row r="11" spans="1:32" x14ac:dyDescent="0.35">
      <c r="A11" s="4" t="s">
        <v>248</v>
      </c>
      <c r="B11" s="19"/>
      <c r="C11" s="19"/>
      <c r="D11" s="19">
        <v>0.39319999999999999</v>
      </c>
      <c r="E11" s="19">
        <v>0.38490000000000002</v>
      </c>
      <c r="F11" s="19">
        <v>0.36870000000000003</v>
      </c>
      <c r="G11" s="19">
        <v>0.35709999999999997</v>
      </c>
      <c r="H11" s="19">
        <v>0.34320000000000001</v>
      </c>
      <c r="I11" s="19">
        <v>0.33979999999999999</v>
      </c>
      <c r="J11" s="19">
        <v>0.3427</v>
      </c>
      <c r="K11" s="19">
        <v>0.34549999999999997</v>
      </c>
      <c r="L11" s="19">
        <v>0.35420000000000001</v>
      </c>
      <c r="M11" s="19">
        <v>0.35859999999999997</v>
      </c>
      <c r="N11" s="19">
        <v>0.34899999999999998</v>
      </c>
      <c r="O11" s="19">
        <v>0.34039999999999998</v>
      </c>
      <c r="P11" s="19">
        <v>0.3296</v>
      </c>
      <c r="Q11" s="19">
        <v>0.31969999999999998</v>
      </c>
      <c r="R11" s="19">
        <v>0.32700000000000001</v>
      </c>
      <c r="S11" s="19">
        <v>0.3362</v>
      </c>
      <c r="T11" s="19">
        <v>0.34200000000000003</v>
      </c>
      <c r="U11" s="19">
        <v>0.34739999999999999</v>
      </c>
      <c r="V11" s="19">
        <v>0.35489999999999999</v>
      </c>
      <c r="W11" s="19">
        <v>0.36120000000000002</v>
      </c>
      <c r="X11" s="19">
        <v>0.36770000000000003</v>
      </c>
      <c r="Y11" s="19">
        <v>0.37419999999999998</v>
      </c>
      <c r="Z11" s="19">
        <v>0.38150000000000001</v>
      </c>
      <c r="AA11" s="19">
        <v>0.38929999999999998</v>
      </c>
      <c r="AB11" s="19">
        <v>0.39789999999999998</v>
      </c>
      <c r="AC11" s="19">
        <v>0.4073</v>
      </c>
      <c r="AD11" s="19">
        <v>0.41789999999999999</v>
      </c>
      <c r="AE11" s="19">
        <v>0.42959999999999998</v>
      </c>
      <c r="AF11" s="19">
        <v>0.44269999999999998</v>
      </c>
    </row>
    <row r="12" spans="1:32" x14ac:dyDescent="0.35">
      <c r="A12" s="4" t="s">
        <v>249</v>
      </c>
      <c r="B12" s="19"/>
      <c r="C12" s="19"/>
      <c r="D12" s="19">
        <v>31.450399999999998</v>
      </c>
      <c r="E12" s="19">
        <v>31.468900000000001</v>
      </c>
      <c r="F12" s="19">
        <v>31.482900000000001</v>
      </c>
      <c r="G12" s="19">
        <v>31.468499999999999</v>
      </c>
      <c r="H12" s="19">
        <v>31.4696</v>
      </c>
      <c r="I12" s="19">
        <v>31.433599999999998</v>
      </c>
      <c r="J12" s="19">
        <v>31.3766</v>
      </c>
      <c r="K12" s="19">
        <v>31.238</v>
      </c>
      <c r="L12" s="19">
        <v>31.069500000000001</v>
      </c>
      <c r="M12" s="19">
        <v>30.4269</v>
      </c>
      <c r="N12" s="19">
        <v>29.855799999999999</v>
      </c>
      <c r="O12" s="19">
        <v>29.064699999999998</v>
      </c>
      <c r="P12" s="19">
        <v>28.374099999999999</v>
      </c>
      <c r="Q12" s="19">
        <v>27.692599999999999</v>
      </c>
      <c r="R12" s="19">
        <v>27.339700000000001</v>
      </c>
      <c r="S12" s="19">
        <v>26.907399999999999</v>
      </c>
      <c r="T12" s="19">
        <v>26.483499999999999</v>
      </c>
      <c r="U12" s="19">
        <v>26.0428</v>
      </c>
      <c r="V12" s="19">
        <v>25.586400000000001</v>
      </c>
      <c r="W12" s="19">
        <v>25.4071</v>
      </c>
      <c r="X12" s="19">
        <v>25.2302</v>
      </c>
      <c r="Y12" s="19">
        <v>25.0534</v>
      </c>
      <c r="Z12" s="19">
        <v>24.878399999999999</v>
      </c>
      <c r="AA12" s="19">
        <v>24.699300000000001</v>
      </c>
      <c r="AB12" s="19">
        <v>24.6067</v>
      </c>
      <c r="AC12" s="19">
        <v>24.514299999999999</v>
      </c>
      <c r="AD12" s="19">
        <v>24.423100000000002</v>
      </c>
      <c r="AE12" s="19">
        <v>24.3278</v>
      </c>
      <c r="AF12" s="19">
        <v>24.2347</v>
      </c>
    </row>
    <row r="13" spans="1:32" x14ac:dyDescent="0.35">
      <c r="A13" s="4" t="s">
        <v>250</v>
      </c>
      <c r="B13" s="19"/>
      <c r="C13" s="19"/>
      <c r="D13" s="19">
        <v>7.5189000000000004</v>
      </c>
      <c r="E13" s="19">
        <v>7.4692999999999996</v>
      </c>
      <c r="F13" s="19">
        <v>7.4321999999999999</v>
      </c>
      <c r="G13" s="19">
        <v>7.4189999999999996</v>
      </c>
      <c r="H13" s="19">
        <v>7.3925999999999998</v>
      </c>
      <c r="I13" s="19">
        <v>7.3926999999999996</v>
      </c>
      <c r="J13" s="19">
        <v>7.4077000000000002</v>
      </c>
      <c r="K13" s="19">
        <v>7.4160000000000004</v>
      </c>
      <c r="L13" s="19">
        <v>7.3825000000000003</v>
      </c>
      <c r="M13" s="19">
        <v>7.3380999999999998</v>
      </c>
      <c r="N13" s="19">
        <v>7.0397999999999996</v>
      </c>
      <c r="O13" s="19">
        <v>6.7525000000000004</v>
      </c>
      <c r="P13" s="19">
        <v>6.5385</v>
      </c>
      <c r="Q13" s="19">
        <v>6.3392999999999997</v>
      </c>
      <c r="R13" s="19">
        <v>6.3548999999999998</v>
      </c>
      <c r="S13" s="19">
        <v>6.3373999999999997</v>
      </c>
      <c r="T13" s="19">
        <v>6.3814000000000002</v>
      </c>
      <c r="U13" s="19">
        <v>6.4222000000000001</v>
      </c>
      <c r="V13" s="19">
        <v>6.4932999999999996</v>
      </c>
      <c r="W13" s="19">
        <v>6.5473999999999997</v>
      </c>
      <c r="X13" s="19">
        <v>6.6037999999999997</v>
      </c>
      <c r="Y13" s="19">
        <v>6.6592000000000002</v>
      </c>
      <c r="Z13" s="19">
        <v>6.7236000000000002</v>
      </c>
      <c r="AA13" s="19">
        <v>6.7939999999999996</v>
      </c>
      <c r="AB13" s="19">
        <v>6.8745000000000003</v>
      </c>
      <c r="AC13" s="19">
        <v>6.9638999999999998</v>
      </c>
      <c r="AD13" s="19">
        <v>7.0648999999999997</v>
      </c>
      <c r="AE13" s="19">
        <v>7.1790000000000003</v>
      </c>
      <c r="AF13" s="19">
        <v>7.3074000000000003</v>
      </c>
    </row>
    <row r="14" spans="1:32" x14ac:dyDescent="0.35">
      <c r="A14" s="4" t="s">
        <v>251</v>
      </c>
      <c r="B14" s="19"/>
      <c r="C14" s="19"/>
      <c r="D14" s="19">
        <v>3.4866999999999999</v>
      </c>
      <c r="E14" s="19">
        <v>3.4607999999999999</v>
      </c>
      <c r="F14" s="19">
        <v>3.4272</v>
      </c>
      <c r="G14" s="19">
        <v>3.3858999999999999</v>
      </c>
      <c r="H14" s="19">
        <v>3.2650000000000001</v>
      </c>
      <c r="I14" s="19">
        <v>3.2294999999999998</v>
      </c>
      <c r="J14" s="19">
        <v>3.2077</v>
      </c>
      <c r="K14" s="19">
        <v>3.1884999999999999</v>
      </c>
      <c r="L14" s="19">
        <v>3.1716000000000002</v>
      </c>
      <c r="M14" s="19">
        <v>3.0621999999999998</v>
      </c>
      <c r="N14" s="19">
        <v>3.0554999999999999</v>
      </c>
      <c r="O14" s="19">
        <v>3.0482</v>
      </c>
      <c r="P14" s="19">
        <v>3.0379</v>
      </c>
      <c r="Q14" s="19">
        <v>3.028</v>
      </c>
      <c r="R14" s="19">
        <v>3.0108999999999999</v>
      </c>
      <c r="S14" s="19">
        <v>2.9935</v>
      </c>
      <c r="T14" s="19">
        <v>2.9769000000000001</v>
      </c>
      <c r="U14" s="19">
        <v>2.9613</v>
      </c>
      <c r="V14" s="19">
        <v>2.9436</v>
      </c>
      <c r="W14" s="19">
        <v>2.9285999999999999</v>
      </c>
      <c r="X14" s="19">
        <v>2.9142000000000001</v>
      </c>
      <c r="Y14" s="19">
        <v>2.9005000000000001</v>
      </c>
      <c r="Z14" s="19">
        <v>2.887</v>
      </c>
      <c r="AA14" s="19">
        <v>2.8738999999999999</v>
      </c>
      <c r="AB14" s="19">
        <v>2.8603000000000001</v>
      </c>
      <c r="AC14" s="19">
        <v>2.8471000000000002</v>
      </c>
      <c r="AD14" s="19">
        <v>2.8334999999999999</v>
      </c>
      <c r="AE14" s="19">
        <v>2.82</v>
      </c>
      <c r="AF14" s="19">
        <v>2.806</v>
      </c>
    </row>
    <row r="15" spans="1:32" x14ac:dyDescent="0.35">
      <c r="A15" s="4" t="s">
        <v>252</v>
      </c>
      <c r="B15" s="19"/>
      <c r="C15" s="19"/>
      <c r="D15" s="19">
        <v>-21.813600000000001</v>
      </c>
      <c r="E15" s="19">
        <v>-21.242100000000001</v>
      </c>
      <c r="F15" s="19">
        <v>-21.081800000000001</v>
      </c>
      <c r="G15" s="19">
        <v>-21.996500000000001</v>
      </c>
      <c r="H15" s="19">
        <v>-23.4511</v>
      </c>
      <c r="I15" s="19">
        <v>-25.442299999999999</v>
      </c>
      <c r="J15" s="19">
        <v>-27.851400000000002</v>
      </c>
      <c r="K15" s="19">
        <v>-30.134499999999999</v>
      </c>
      <c r="L15" s="19">
        <v>-31.936900000000001</v>
      </c>
      <c r="M15" s="19">
        <v>-32.866100000000003</v>
      </c>
      <c r="N15" s="19">
        <v>-33.311799999999998</v>
      </c>
      <c r="O15" s="19">
        <v>-34.049999999999997</v>
      </c>
      <c r="P15" s="19">
        <v>-34.5749</v>
      </c>
      <c r="Q15" s="19">
        <v>-35.359200000000001</v>
      </c>
      <c r="R15" s="19">
        <v>-36.600099999999998</v>
      </c>
      <c r="S15" s="19">
        <v>-38.8675</v>
      </c>
      <c r="T15" s="19">
        <v>-40.1691</v>
      </c>
      <c r="U15" s="19">
        <v>-41.562199999999997</v>
      </c>
      <c r="V15" s="19">
        <v>-42.874299999999998</v>
      </c>
      <c r="W15" s="19">
        <v>-44.1599</v>
      </c>
      <c r="X15" s="19">
        <v>-45.083599999999997</v>
      </c>
      <c r="Y15" s="19">
        <v>-45.466099999999997</v>
      </c>
      <c r="Z15" s="19">
        <v>-45.508499999999998</v>
      </c>
      <c r="AA15" s="19">
        <v>-44.831699999999998</v>
      </c>
      <c r="AB15" s="19">
        <v>-44.044899999999998</v>
      </c>
      <c r="AC15" s="19">
        <v>-43.258400000000002</v>
      </c>
      <c r="AD15" s="19">
        <v>-43.356200000000001</v>
      </c>
      <c r="AE15" s="19">
        <v>-43.46</v>
      </c>
      <c r="AF15" s="19">
        <v>-43.601700000000001</v>
      </c>
    </row>
    <row r="16" spans="1:32" x14ac:dyDescent="0.35">
      <c r="A16" s="4" t="s">
        <v>253</v>
      </c>
      <c r="B16" s="19"/>
      <c r="C16" s="19"/>
      <c r="D16" s="19">
        <v>-6.2055999999999996</v>
      </c>
      <c r="E16" s="19">
        <v>-5.6341000000000001</v>
      </c>
      <c r="F16" s="19">
        <v>-5.4737999999999998</v>
      </c>
      <c r="G16" s="19">
        <v>-6.3884999999999996</v>
      </c>
      <c r="H16" s="19">
        <v>-7.8430999999999997</v>
      </c>
      <c r="I16" s="19">
        <v>-9.8343000000000007</v>
      </c>
      <c r="J16" s="19">
        <v>-12.243399999999999</v>
      </c>
      <c r="K16" s="19">
        <v>-14.5265</v>
      </c>
      <c r="L16" s="19">
        <v>-16.328900000000001</v>
      </c>
      <c r="M16" s="19">
        <v>-17.258099999999999</v>
      </c>
      <c r="N16" s="19">
        <v>-17.703800000000001</v>
      </c>
      <c r="O16" s="19">
        <v>-18.442</v>
      </c>
      <c r="P16" s="19">
        <v>-18.966899999999999</v>
      </c>
      <c r="Q16" s="19">
        <v>-19.751200000000001</v>
      </c>
      <c r="R16" s="19">
        <v>-20.992100000000001</v>
      </c>
      <c r="S16" s="19">
        <v>-23.259499999999999</v>
      </c>
      <c r="T16" s="19">
        <v>-24.5611</v>
      </c>
      <c r="U16" s="19">
        <v>-25.9542</v>
      </c>
      <c r="V16" s="19">
        <v>-27.266300000000001</v>
      </c>
      <c r="W16" s="19">
        <v>-28.5519</v>
      </c>
      <c r="X16" s="19">
        <v>-29.4756</v>
      </c>
      <c r="Y16" s="19">
        <v>-29.8581</v>
      </c>
      <c r="Z16" s="19">
        <v>-29.900500000000001</v>
      </c>
      <c r="AA16" s="19">
        <v>-29.223700000000001</v>
      </c>
      <c r="AB16" s="19">
        <v>-28.436900000000001</v>
      </c>
      <c r="AC16" s="19">
        <v>-27.650400000000001</v>
      </c>
      <c r="AD16" s="19">
        <v>-27.748200000000001</v>
      </c>
      <c r="AE16" s="19">
        <v>-27.852</v>
      </c>
      <c r="AF16" s="19">
        <v>-27.9937</v>
      </c>
    </row>
    <row r="17" spans="1:32" x14ac:dyDescent="0.35">
      <c r="A17" s="4" t="s">
        <v>254</v>
      </c>
      <c r="B17" s="19"/>
      <c r="C17" s="19"/>
      <c r="D17" s="19">
        <v>54.415799999999997</v>
      </c>
      <c r="E17" s="19">
        <v>54.2515</v>
      </c>
      <c r="F17" s="19">
        <v>53.634700000000002</v>
      </c>
      <c r="G17" s="19">
        <v>51.945</v>
      </c>
      <c r="H17" s="19">
        <v>49.329799999999999</v>
      </c>
      <c r="I17" s="19">
        <v>45.877200000000002</v>
      </c>
      <c r="J17" s="19">
        <v>42.904400000000003</v>
      </c>
      <c r="K17" s="19">
        <v>39.9908</v>
      </c>
      <c r="L17" s="19">
        <v>37.612299999999998</v>
      </c>
      <c r="M17" s="19">
        <v>35.18</v>
      </c>
      <c r="N17" s="19">
        <v>33.153199999999998</v>
      </c>
      <c r="O17" s="19">
        <v>30.645099999999999</v>
      </c>
      <c r="P17" s="19">
        <v>28.474299999999999</v>
      </c>
      <c r="Q17" s="19">
        <v>26.081099999999999</v>
      </c>
      <c r="R17" s="19">
        <v>24.069900000000001</v>
      </c>
      <c r="S17" s="19">
        <v>20.953600000000002</v>
      </c>
      <c r="T17" s="19">
        <v>18.809999999999999</v>
      </c>
      <c r="U17" s="19">
        <v>16.559799999999999</v>
      </c>
      <c r="V17" s="19">
        <v>14.3698</v>
      </c>
      <c r="W17" s="19">
        <v>12.4857</v>
      </c>
      <c r="X17" s="19">
        <v>10.966200000000001</v>
      </c>
      <c r="Y17" s="19">
        <v>9.9887999999999995</v>
      </c>
      <c r="Z17" s="19">
        <v>9.3526000000000007</v>
      </c>
      <c r="AA17" s="19">
        <v>9.4314</v>
      </c>
      <c r="AB17" s="19">
        <v>9.7049000000000003</v>
      </c>
      <c r="AC17" s="19">
        <v>9.9784000000000006</v>
      </c>
      <c r="AD17" s="19">
        <v>9.3676999999999992</v>
      </c>
      <c r="AE17" s="19">
        <v>8.7460000000000004</v>
      </c>
      <c r="AF17" s="19">
        <v>8.0864999999999991</v>
      </c>
    </row>
    <row r="18" spans="1:32" x14ac:dyDescent="0.35">
      <c r="A18" s="4" t="s">
        <v>255</v>
      </c>
      <c r="B18" s="19"/>
      <c r="C18" s="19"/>
      <c r="D18" s="19">
        <v>70.023799999999994</v>
      </c>
      <c r="E18" s="19">
        <v>69.859499999999997</v>
      </c>
      <c r="F18" s="19">
        <v>69.242699999999999</v>
      </c>
      <c r="G18" s="19">
        <v>67.552999999999997</v>
      </c>
      <c r="H18" s="19">
        <v>64.937799999999996</v>
      </c>
      <c r="I18" s="19">
        <v>61.485199999999999</v>
      </c>
      <c r="J18" s="19">
        <v>58.5124</v>
      </c>
      <c r="K18" s="19">
        <v>55.598799999999997</v>
      </c>
      <c r="L18" s="19">
        <v>53.220300000000002</v>
      </c>
      <c r="M18" s="19">
        <v>50.787999999999997</v>
      </c>
      <c r="N18" s="19">
        <v>48.761200000000002</v>
      </c>
      <c r="O18" s="19">
        <v>46.253100000000003</v>
      </c>
      <c r="P18" s="19">
        <v>44.0824</v>
      </c>
      <c r="Q18" s="19">
        <v>41.689100000000003</v>
      </c>
      <c r="R18" s="19">
        <v>39.677900000000001</v>
      </c>
      <c r="S18" s="19">
        <v>36.561599999999999</v>
      </c>
      <c r="T18" s="19">
        <v>34.417999999999999</v>
      </c>
      <c r="U18" s="19">
        <v>32.1678</v>
      </c>
      <c r="V18" s="19">
        <v>29.977799999999998</v>
      </c>
      <c r="W18" s="19">
        <v>28.093699999999998</v>
      </c>
      <c r="X18" s="19">
        <v>26.574200000000001</v>
      </c>
      <c r="Y18" s="19">
        <v>25.596800000000002</v>
      </c>
      <c r="Z18" s="19">
        <v>24.960599999999999</v>
      </c>
      <c r="AA18" s="19">
        <v>25.039400000000001</v>
      </c>
      <c r="AB18" s="19">
        <v>25.312899999999999</v>
      </c>
      <c r="AC18" s="19">
        <v>25.586400000000001</v>
      </c>
      <c r="AD18" s="19">
        <v>24.9757</v>
      </c>
      <c r="AE18" s="19">
        <v>24.353999999999999</v>
      </c>
      <c r="AF18" s="19">
        <v>23.694500000000001</v>
      </c>
    </row>
    <row r="19" spans="1:32" x14ac:dyDescent="0.35">
      <c r="A19" s="4" t="s">
        <v>256</v>
      </c>
      <c r="B19" s="19"/>
      <c r="C19" s="19"/>
      <c r="D19" s="19">
        <v>34.937100000000001</v>
      </c>
      <c r="E19" s="19">
        <v>34.929700000000004</v>
      </c>
      <c r="F19" s="19">
        <v>34.9101</v>
      </c>
      <c r="G19" s="19">
        <v>34.854399999999998</v>
      </c>
      <c r="H19" s="19">
        <v>34.7346</v>
      </c>
      <c r="I19" s="19">
        <v>34.6631</v>
      </c>
      <c r="J19" s="19">
        <v>34.584299999999999</v>
      </c>
      <c r="K19" s="19">
        <v>34.426499999999997</v>
      </c>
      <c r="L19" s="19">
        <v>34.241100000000003</v>
      </c>
      <c r="M19" s="19">
        <v>33.489100000000001</v>
      </c>
      <c r="N19" s="19">
        <v>32.911299999999997</v>
      </c>
      <c r="O19" s="19">
        <v>32.112899999999996</v>
      </c>
      <c r="P19" s="19">
        <v>31.411999999999999</v>
      </c>
      <c r="Q19" s="19">
        <v>30.720599999999997</v>
      </c>
      <c r="R19" s="19">
        <v>30.3506</v>
      </c>
      <c r="S19" s="19">
        <v>29.9009</v>
      </c>
      <c r="T19" s="19">
        <v>29.4604</v>
      </c>
      <c r="U19" s="19">
        <v>29.004100000000001</v>
      </c>
      <c r="V19" s="19">
        <v>28.53</v>
      </c>
      <c r="W19" s="19">
        <v>28.335699999999999</v>
      </c>
      <c r="X19" s="19">
        <v>28.144400000000001</v>
      </c>
      <c r="Y19" s="19">
        <v>27.953900000000001</v>
      </c>
      <c r="Z19" s="19">
        <v>27.7654</v>
      </c>
      <c r="AA19" s="19">
        <v>27.5732</v>
      </c>
      <c r="AB19" s="19">
        <v>27.466999999999999</v>
      </c>
      <c r="AC19" s="19">
        <v>27.3614</v>
      </c>
      <c r="AD19" s="19">
        <v>27.256600000000002</v>
      </c>
      <c r="AE19" s="19">
        <v>27.1478</v>
      </c>
      <c r="AF19" s="19">
        <v>27.040700000000001</v>
      </c>
    </row>
    <row r="20" spans="1:32" x14ac:dyDescent="0.35">
      <c r="A20" s="4" t="s">
        <v>257</v>
      </c>
      <c r="B20" s="19"/>
      <c r="C20" s="19"/>
      <c r="D20" s="19">
        <v>35.086699999999993</v>
      </c>
      <c r="E20" s="19">
        <v>34.929799999999993</v>
      </c>
      <c r="F20" s="19">
        <v>34.332599999999999</v>
      </c>
      <c r="G20" s="19">
        <v>32.698599999999999</v>
      </c>
      <c r="H20" s="19">
        <v>30.203199999999995</v>
      </c>
      <c r="I20" s="19">
        <v>26.822099999999999</v>
      </c>
      <c r="J20" s="19">
        <v>23.928100000000001</v>
      </c>
      <c r="K20" s="19">
        <v>21.1723</v>
      </c>
      <c r="L20" s="19">
        <v>18.979199999999999</v>
      </c>
      <c r="M20" s="19">
        <v>17.298899999999996</v>
      </c>
      <c r="N20" s="19">
        <v>15.849900000000005</v>
      </c>
      <c r="O20" s="19">
        <v>14.140200000000007</v>
      </c>
      <c r="P20" s="19">
        <v>12.670400000000001</v>
      </c>
      <c r="Q20" s="19">
        <v>10.968500000000006</v>
      </c>
      <c r="R20" s="19">
        <v>9.327300000000001</v>
      </c>
      <c r="S20" s="19">
        <v>6.6606999999999985</v>
      </c>
      <c r="T20" s="19">
        <v>4.9575999999999993</v>
      </c>
      <c r="U20" s="19">
        <v>3.1636999999999986</v>
      </c>
      <c r="V20" s="19">
        <v>1.4477999999999973</v>
      </c>
      <c r="W20" s="19">
        <v>-0.24200000000000088</v>
      </c>
      <c r="X20" s="19">
        <v>-1.5701999999999998</v>
      </c>
      <c r="Y20" s="19">
        <v>-2.3570999999999991</v>
      </c>
      <c r="Z20" s="19">
        <v>-2.8048000000000002</v>
      </c>
      <c r="AA20" s="19">
        <v>-2.5337999999999994</v>
      </c>
      <c r="AB20" s="19">
        <v>-2.1540999999999997</v>
      </c>
      <c r="AC20" s="19">
        <v>-1.7749999999999986</v>
      </c>
      <c r="AD20" s="19">
        <v>-2.2809000000000026</v>
      </c>
      <c r="AE20" s="19">
        <v>-2.7938000000000009</v>
      </c>
      <c r="AF20" s="19">
        <v>-3.3461999999999996</v>
      </c>
    </row>
    <row r="21" spans="1:32" x14ac:dyDescent="0.35"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ht="17.5" thickBot="1" x14ac:dyDescent="0.45">
      <c r="A22" s="8" t="s">
        <v>258</v>
      </c>
      <c r="B22" s="1"/>
      <c r="C22" s="2"/>
      <c r="D22" s="1">
        <v>2022</v>
      </c>
      <c r="E22" s="2">
        <v>2023</v>
      </c>
      <c r="F22" s="1">
        <v>2024</v>
      </c>
      <c r="G22" s="2">
        <v>2025</v>
      </c>
      <c r="H22" s="1">
        <v>2026</v>
      </c>
      <c r="I22" s="2">
        <v>2027</v>
      </c>
      <c r="J22" s="1">
        <v>2028</v>
      </c>
      <c r="K22" s="2">
        <v>2029</v>
      </c>
      <c r="L22" s="1">
        <v>2030</v>
      </c>
      <c r="M22" s="2">
        <v>2031</v>
      </c>
      <c r="N22" s="1">
        <v>2032</v>
      </c>
      <c r="O22" s="2">
        <v>2033</v>
      </c>
      <c r="P22" s="1">
        <v>2034</v>
      </c>
      <c r="Q22" s="2">
        <v>2035</v>
      </c>
      <c r="R22" s="1">
        <v>2036</v>
      </c>
      <c r="S22" s="2">
        <v>2037</v>
      </c>
      <c r="T22" s="1">
        <v>2038</v>
      </c>
      <c r="U22" s="2">
        <v>2039</v>
      </c>
      <c r="V22" s="1">
        <v>2040</v>
      </c>
      <c r="W22" s="2">
        <v>2041</v>
      </c>
      <c r="X22" s="1">
        <v>2042</v>
      </c>
      <c r="Y22" s="2">
        <v>2043</v>
      </c>
      <c r="Z22" s="1">
        <v>2044</v>
      </c>
      <c r="AA22" s="2">
        <v>2045</v>
      </c>
      <c r="AB22" s="1">
        <v>2046</v>
      </c>
      <c r="AC22" s="2">
        <v>2047</v>
      </c>
      <c r="AD22" s="1">
        <v>2048</v>
      </c>
      <c r="AE22" s="2">
        <v>2049</v>
      </c>
      <c r="AF22" s="1">
        <v>2050</v>
      </c>
    </row>
    <row r="23" spans="1:32" ht="15" thickTop="1" x14ac:dyDescent="0.35">
      <c r="A23" s="4" t="s">
        <v>239</v>
      </c>
      <c r="B23" s="15"/>
      <c r="C23" s="15"/>
      <c r="D23" s="15">
        <v>3.5527136788005009E-12</v>
      </c>
      <c r="E23" s="15">
        <v>0</v>
      </c>
      <c r="F23" s="15">
        <v>0</v>
      </c>
      <c r="G23" s="15">
        <v>-0.10000000000331966</v>
      </c>
      <c r="H23" s="15">
        <v>-0.19999999999953388</v>
      </c>
      <c r="I23" s="15">
        <v>-0.39999999999906777</v>
      </c>
      <c r="J23" s="15">
        <v>-0.39999999999906777</v>
      </c>
      <c r="K23" s="15">
        <v>-0.39999999999906777</v>
      </c>
      <c r="L23" s="15">
        <v>-0.499999999995282</v>
      </c>
      <c r="M23" s="15">
        <v>-84.499999999998465</v>
      </c>
      <c r="N23" s="15">
        <v>-267.80000000000473</v>
      </c>
      <c r="O23" s="15">
        <v>-442.90000000000163</v>
      </c>
      <c r="P23" s="15">
        <v>-586.40000000000111</v>
      </c>
      <c r="Q23" s="15">
        <v>-718.70000000000186</v>
      </c>
      <c r="R23" s="15">
        <v>-735.69999999999777</v>
      </c>
      <c r="S23" s="15">
        <v>-730.89999999999827</v>
      </c>
      <c r="T23" s="15">
        <v>-741.19999999999914</v>
      </c>
      <c r="U23" s="15">
        <v>-747.59999999999854</v>
      </c>
      <c r="V23" s="15">
        <v>-738.60000000000173</v>
      </c>
      <c r="W23" s="15">
        <v>-735.50000000000182</v>
      </c>
      <c r="X23" s="15">
        <v>-729.49999999999807</v>
      </c>
      <c r="Y23" s="15">
        <v>-724.09999999999638</v>
      </c>
      <c r="Z23" s="15">
        <v>-716.30000000000041</v>
      </c>
      <c r="AA23" s="15">
        <v>-709.90000000000111</v>
      </c>
      <c r="AB23" s="15">
        <v>-705.19999999999777</v>
      </c>
      <c r="AC23" s="15">
        <v>-704.40000000000327</v>
      </c>
      <c r="AD23" s="15">
        <v>-709.99999999999727</v>
      </c>
      <c r="AE23" s="15">
        <v>-724.99999999999966</v>
      </c>
      <c r="AF23" s="15">
        <v>-752.39999999999975</v>
      </c>
    </row>
    <row r="24" spans="1:32" x14ac:dyDescent="0.35">
      <c r="A24" s="4" t="s">
        <v>240</v>
      </c>
      <c r="B24" s="15"/>
      <c r="C24" s="15"/>
      <c r="D24" s="15">
        <v>0.10000000000331966</v>
      </c>
      <c r="E24" s="15">
        <v>0</v>
      </c>
      <c r="F24" s="15">
        <v>0</v>
      </c>
      <c r="G24" s="15">
        <v>-0.10000000000331966</v>
      </c>
      <c r="H24" s="15">
        <v>-0.19999999999953388</v>
      </c>
      <c r="I24" s="15">
        <v>-0.39999999999906777</v>
      </c>
      <c r="J24" s="15">
        <v>-0.39999999999906777</v>
      </c>
      <c r="K24" s="15">
        <v>-0.39999999999906777</v>
      </c>
      <c r="L24" s="15">
        <v>-0.499999999995282</v>
      </c>
      <c r="M24" s="15">
        <v>-80.700000000000216</v>
      </c>
      <c r="N24" s="15">
        <v>-261.30000000000564</v>
      </c>
      <c r="O24" s="15">
        <v>-433.60000000000196</v>
      </c>
      <c r="P24" s="15">
        <v>-574.20000000000118</v>
      </c>
      <c r="Q24" s="15">
        <v>-703.7000000000013</v>
      </c>
      <c r="R24" s="15">
        <v>-716.09999999999729</v>
      </c>
      <c r="S24" s="15">
        <v>-706.69999999999789</v>
      </c>
      <c r="T24" s="15">
        <v>-712.59999999999832</v>
      </c>
      <c r="U24" s="15">
        <v>-714.90000000000009</v>
      </c>
      <c r="V24" s="15">
        <v>-701.60000000000264</v>
      </c>
      <c r="W24" s="15">
        <v>-694.60000000000127</v>
      </c>
      <c r="X24" s="15">
        <v>-684.79999999999916</v>
      </c>
      <c r="Y24" s="15">
        <v>-675.6999999999955</v>
      </c>
      <c r="Z24" s="15">
        <v>-664.40000000000055</v>
      </c>
      <c r="AA24" s="15">
        <v>-654.59999999999854</v>
      </c>
      <c r="AB24" s="15">
        <v>-646.59999999999945</v>
      </c>
      <c r="AC24" s="15">
        <v>-642.70000000000141</v>
      </c>
      <c r="AD24" s="15">
        <v>-645.39999999999861</v>
      </c>
      <c r="AE24" s="15">
        <v>-657.60000000000036</v>
      </c>
      <c r="AF24" s="15">
        <v>-682.50000000000102</v>
      </c>
    </row>
    <row r="25" spans="1:32" x14ac:dyDescent="0.35">
      <c r="A25" s="4" t="s">
        <v>241</v>
      </c>
      <c r="B25" s="15"/>
      <c r="C25" s="15"/>
      <c r="D25" s="15">
        <v>0</v>
      </c>
      <c r="E25" s="15">
        <v>0</v>
      </c>
      <c r="F25" s="15">
        <v>0</v>
      </c>
      <c r="G25" s="15">
        <v>-0.1000000000015433</v>
      </c>
      <c r="H25" s="15">
        <v>-9.9999999999766942E-2</v>
      </c>
      <c r="I25" s="15">
        <v>-9.9999999999766942E-2</v>
      </c>
      <c r="J25" s="15">
        <v>-9.9999999999766942E-2</v>
      </c>
      <c r="K25" s="15">
        <v>-9.9999999999766942E-2</v>
      </c>
      <c r="L25" s="15">
        <v>-9.9999999999766942E-2</v>
      </c>
      <c r="M25" s="15">
        <v>-99.000000000000199</v>
      </c>
      <c r="N25" s="15">
        <v>-226.60000000000124</v>
      </c>
      <c r="O25" s="15">
        <v>-348.4999999999996</v>
      </c>
      <c r="P25" s="15">
        <v>-457.30000000000007</v>
      </c>
      <c r="Q25" s="15">
        <v>-559.90000000000077</v>
      </c>
      <c r="R25" s="15">
        <v>-624.80000000000041</v>
      </c>
      <c r="S25" s="15">
        <v>-680.79999999999961</v>
      </c>
      <c r="T25" s="15">
        <v>-738.59999999999809</v>
      </c>
      <c r="U25" s="15">
        <v>-792.80000000000155</v>
      </c>
      <c r="V25" s="15">
        <v>-839.8000000000003</v>
      </c>
      <c r="W25" s="15">
        <v>-886.29999999999859</v>
      </c>
      <c r="X25" s="15">
        <v>-929.50000000000091</v>
      </c>
      <c r="Y25" s="15">
        <v>-970.69999999999902</v>
      </c>
      <c r="Z25" s="15">
        <v>-1009.0000000000003</v>
      </c>
      <c r="AA25" s="15">
        <v>-1045.5999999999985</v>
      </c>
      <c r="AB25" s="15">
        <v>-1080.400000000001</v>
      </c>
      <c r="AC25" s="15">
        <v>-1114.3000000000018</v>
      </c>
      <c r="AD25" s="15">
        <v>-1147.9999999999998</v>
      </c>
      <c r="AE25" s="15">
        <v>-1182.1000000000001</v>
      </c>
      <c r="AF25" s="15">
        <v>-1217.4999999999993</v>
      </c>
    </row>
    <row r="26" spans="1:32" x14ac:dyDescent="0.35">
      <c r="A26" s="4" t="s">
        <v>242</v>
      </c>
      <c r="B26" s="15"/>
      <c r="C26" s="15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-39.099999999999909</v>
      </c>
      <c r="N26" s="15">
        <v>-75.400000000000134</v>
      </c>
      <c r="O26" s="15">
        <v>-108.90000000000022</v>
      </c>
      <c r="P26" s="15">
        <v>-139.89999999999992</v>
      </c>
      <c r="Q26" s="15">
        <v>-168.69999999999985</v>
      </c>
      <c r="R26" s="15">
        <v>-195.0999999999996</v>
      </c>
      <c r="S26" s="15">
        <v>-219.50000000000003</v>
      </c>
      <c r="T26" s="15">
        <v>-241.89999999999978</v>
      </c>
      <c r="U26" s="15">
        <v>-262.59999999999997</v>
      </c>
      <c r="V26" s="15">
        <v>-281.50000000000028</v>
      </c>
      <c r="W26" s="15">
        <v>-298.79999999999995</v>
      </c>
      <c r="X26" s="15">
        <v>-314.59999999999997</v>
      </c>
      <c r="Y26" s="15">
        <v>-329.09999999999974</v>
      </c>
      <c r="Z26" s="15">
        <v>-342.20000000000005</v>
      </c>
      <c r="AA26" s="15">
        <v>-354.20000000000005</v>
      </c>
      <c r="AB26" s="15">
        <v>-365</v>
      </c>
      <c r="AC26" s="15">
        <v>-374.70000000000005</v>
      </c>
      <c r="AD26" s="15">
        <v>-383.50000000000017</v>
      </c>
      <c r="AE26" s="15">
        <v>-391.30000000000018</v>
      </c>
      <c r="AF26" s="15">
        <v>-398.19999999999987</v>
      </c>
    </row>
    <row r="27" spans="1:32" x14ac:dyDescent="0.35">
      <c r="A27" s="4" t="s">
        <v>243</v>
      </c>
      <c r="B27" s="15"/>
      <c r="C27" s="15"/>
      <c r="D27" s="15">
        <v>0</v>
      </c>
      <c r="E27" s="15">
        <v>0</v>
      </c>
      <c r="F27" s="15">
        <v>0</v>
      </c>
      <c r="G27" s="15">
        <v>-0.1000000000015433</v>
      </c>
      <c r="H27" s="15">
        <v>-9.9999999999766942E-2</v>
      </c>
      <c r="I27" s="15">
        <v>-9.9999999999766942E-2</v>
      </c>
      <c r="J27" s="15">
        <v>-9.9999999999766942E-2</v>
      </c>
      <c r="K27" s="15">
        <v>-9.9999999999766942E-2</v>
      </c>
      <c r="L27" s="15">
        <v>-9.9999999999766942E-2</v>
      </c>
      <c r="M27" s="15">
        <v>-59.90000000000073</v>
      </c>
      <c r="N27" s="15">
        <v>-151.20000000000113</v>
      </c>
      <c r="O27" s="15">
        <v>-239.59999999999937</v>
      </c>
      <c r="P27" s="15">
        <v>-317.400000000001</v>
      </c>
      <c r="Q27" s="15">
        <v>-391.2000000000013</v>
      </c>
      <c r="R27" s="15">
        <v>-429.70000000000039</v>
      </c>
      <c r="S27" s="15">
        <v>-461.29999999999961</v>
      </c>
      <c r="T27" s="15">
        <v>-496.69999999999879</v>
      </c>
      <c r="U27" s="15">
        <v>-530.20000000000073</v>
      </c>
      <c r="V27" s="15">
        <v>-558.30000000000007</v>
      </c>
      <c r="W27" s="15">
        <v>-587.49999999999943</v>
      </c>
      <c r="X27" s="15">
        <v>-614.89999999999952</v>
      </c>
      <c r="Y27" s="15">
        <v>-641.60000000000036</v>
      </c>
      <c r="Z27" s="15">
        <v>-666.8000000000003</v>
      </c>
      <c r="AA27" s="15">
        <v>-691.39999999999975</v>
      </c>
      <c r="AB27" s="15">
        <v>-715.40000000000066</v>
      </c>
      <c r="AC27" s="15">
        <v>-739.60000000000025</v>
      </c>
      <c r="AD27" s="15">
        <v>-764.5</v>
      </c>
      <c r="AE27" s="15">
        <v>-790.8</v>
      </c>
      <c r="AF27" s="15">
        <v>-819.30000000000018</v>
      </c>
    </row>
    <row r="28" spans="1:32" x14ac:dyDescent="0.35">
      <c r="A28" s="4" t="s">
        <v>244</v>
      </c>
      <c r="B28" s="15"/>
      <c r="C28" s="15"/>
      <c r="D28" s="15">
        <v>9.9999999999766942E-2</v>
      </c>
      <c r="E28" s="15">
        <v>0</v>
      </c>
      <c r="F28" s="15">
        <v>0</v>
      </c>
      <c r="G28" s="15">
        <v>0</v>
      </c>
      <c r="H28" s="15">
        <v>-9.9999999999766942E-2</v>
      </c>
      <c r="I28" s="15">
        <v>-0.29999999999930083</v>
      </c>
      <c r="J28" s="15">
        <v>-0.29999999999930083</v>
      </c>
      <c r="K28" s="15">
        <v>-0.29999999999930083</v>
      </c>
      <c r="L28" s="15">
        <v>-0.39999999999906777</v>
      </c>
      <c r="M28" s="15">
        <v>18.299999999999983</v>
      </c>
      <c r="N28" s="15">
        <v>-34.700000000000841</v>
      </c>
      <c r="O28" s="15">
        <v>-85.10000000000062</v>
      </c>
      <c r="P28" s="15">
        <v>-116.90000000000111</v>
      </c>
      <c r="Q28" s="15">
        <v>-143.80000000000058</v>
      </c>
      <c r="R28" s="15">
        <v>-91.300000000000381</v>
      </c>
      <c r="S28" s="15">
        <v>-25.900000000000034</v>
      </c>
      <c r="T28" s="15">
        <v>25.999999999999801</v>
      </c>
      <c r="U28" s="15">
        <v>77.899999999999636</v>
      </c>
      <c r="V28" s="15">
        <v>138.19999999999942</v>
      </c>
      <c r="W28" s="15">
        <v>191.69999999999908</v>
      </c>
      <c r="X28" s="15">
        <v>244.69999999999993</v>
      </c>
      <c r="Y28" s="15">
        <v>295.0000000000008</v>
      </c>
      <c r="Z28" s="15">
        <v>344.6000000000007</v>
      </c>
      <c r="AA28" s="15">
        <v>391</v>
      </c>
      <c r="AB28" s="15">
        <v>433.79999999999973</v>
      </c>
      <c r="AC28" s="15">
        <v>471.60000000000048</v>
      </c>
      <c r="AD28" s="15">
        <v>502.60000000000014</v>
      </c>
      <c r="AE28" s="15">
        <v>524.50000000000068</v>
      </c>
      <c r="AF28" s="15">
        <v>534.9999999999992</v>
      </c>
    </row>
    <row r="29" spans="1:32" x14ac:dyDescent="0.35">
      <c r="A29" s="4" t="s">
        <v>245</v>
      </c>
      <c r="B29" s="15"/>
      <c r="C29" s="15"/>
      <c r="D29" s="15">
        <v>-9.9999999999988987E-2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-3.8000000000000256</v>
      </c>
      <c r="N29" s="15">
        <v>-6.4999999999999503</v>
      </c>
      <c r="O29" s="15">
        <v>-9.2999999999999758</v>
      </c>
      <c r="P29" s="15">
        <v>-12.199999999999989</v>
      </c>
      <c r="Q29" s="15">
        <v>-15.000000000000014</v>
      </c>
      <c r="R29" s="15">
        <v>-19.599999999999952</v>
      </c>
      <c r="S29" s="15">
        <v>-24.2</v>
      </c>
      <c r="T29" s="15">
        <v>-28.600000000000069</v>
      </c>
      <c r="U29" s="15">
        <v>-32.699999999999953</v>
      </c>
      <c r="V29" s="15">
        <v>-36.999999999999922</v>
      </c>
      <c r="W29" s="15">
        <v>-40.900000000000048</v>
      </c>
      <c r="X29" s="15">
        <v>-44.69999999999996</v>
      </c>
      <c r="Y29" s="15">
        <v>-48.4</v>
      </c>
      <c r="Z29" s="15">
        <v>-51.899999999999949</v>
      </c>
      <c r="AA29" s="15">
        <v>-55.300000000000018</v>
      </c>
      <c r="AB29" s="15">
        <v>-58.599999999999987</v>
      </c>
      <c r="AC29" s="15">
        <v>-61.700000000000088</v>
      </c>
      <c r="AD29" s="15">
        <v>-64.599999999999994</v>
      </c>
      <c r="AE29" s="15">
        <v>-67.40000000000002</v>
      </c>
      <c r="AF29" s="15">
        <v>-69.899999999999963</v>
      </c>
    </row>
    <row r="30" spans="1:32" x14ac:dyDescent="0.35">
      <c r="A30" s="4" t="s">
        <v>246</v>
      </c>
      <c r="B30" s="15"/>
      <c r="C30" s="15"/>
      <c r="D30" s="15">
        <v>-9.9999999999766942E-2</v>
      </c>
      <c r="E30" s="15">
        <v>0</v>
      </c>
      <c r="F30" s="15">
        <v>0</v>
      </c>
      <c r="G30" s="15">
        <v>0</v>
      </c>
      <c r="H30" s="15">
        <v>9.9999999999766942E-2</v>
      </c>
      <c r="I30" s="15">
        <v>0.10000000000021103</v>
      </c>
      <c r="J30" s="15">
        <v>0.19999999999997797</v>
      </c>
      <c r="K30" s="15">
        <v>0.19999999999997797</v>
      </c>
      <c r="L30" s="15">
        <v>9.9999999999766942E-2</v>
      </c>
      <c r="M30" s="15">
        <v>14.499999999999957</v>
      </c>
      <c r="N30" s="15">
        <v>-202.2999999999997</v>
      </c>
      <c r="O30" s="15">
        <v>-391.89999999999969</v>
      </c>
      <c r="P30" s="15">
        <v>-517.09999999999968</v>
      </c>
      <c r="Q30" s="15">
        <v>-621.99999999999989</v>
      </c>
      <c r="R30" s="15">
        <v>-562.80000000000018</v>
      </c>
      <c r="S30" s="15">
        <v>-484.70000000000016</v>
      </c>
      <c r="T30" s="15">
        <v>-441.19999999999982</v>
      </c>
      <c r="U30" s="15">
        <v>-402.09999999999991</v>
      </c>
      <c r="V30" s="15">
        <v>-334.89999999999975</v>
      </c>
      <c r="W30" s="15">
        <v>-289.49999999999989</v>
      </c>
      <c r="X30" s="15">
        <v>-242.59999999999994</v>
      </c>
      <c r="Y30" s="15">
        <v>-197.40000000000003</v>
      </c>
      <c r="Z30" s="15">
        <v>-145.19999999999999</v>
      </c>
      <c r="AA30" s="15">
        <v>-90.199999999999832</v>
      </c>
      <c r="AB30" s="15">
        <v>-28.70000000000017</v>
      </c>
      <c r="AC30" s="15">
        <v>39.000000000000142</v>
      </c>
      <c r="AD30" s="15">
        <v>114.60000000000025</v>
      </c>
      <c r="AE30" s="15">
        <v>198.79999999999987</v>
      </c>
      <c r="AF30" s="15">
        <v>294.0999999999998</v>
      </c>
    </row>
    <row r="31" spans="1:32" x14ac:dyDescent="0.35">
      <c r="A31" s="4" t="s">
        <v>247</v>
      </c>
      <c r="B31" s="15"/>
      <c r="C31" s="15"/>
      <c r="D31" s="15">
        <v>0</v>
      </c>
      <c r="E31" s="15">
        <v>0</v>
      </c>
      <c r="F31" s="15">
        <v>0</v>
      </c>
      <c r="G31" s="15">
        <v>9.9999999996214228E-2</v>
      </c>
      <c r="H31" s="15">
        <v>0.19999999999953388</v>
      </c>
      <c r="I31" s="15">
        <v>0.30000000000285354</v>
      </c>
      <c r="J31" s="15">
        <v>0.29999999999574811</v>
      </c>
      <c r="K31" s="15">
        <v>0.29999999999574811</v>
      </c>
      <c r="L31" s="15">
        <v>0.39999999999906777</v>
      </c>
      <c r="M31" s="15">
        <v>18.499999999995964</v>
      </c>
      <c r="N31" s="15">
        <v>-270.09999999999934</v>
      </c>
      <c r="O31" s="15">
        <v>-535.59999999999513</v>
      </c>
      <c r="P31" s="15">
        <v>-733.00000000000409</v>
      </c>
      <c r="Q31" s="15">
        <v>-916.39999999999588</v>
      </c>
      <c r="R31" s="15">
        <v>-828.59999999999445</v>
      </c>
      <c r="S31" s="15">
        <v>-704.20000000000016</v>
      </c>
      <c r="T31" s="15">
        <v>-646.99999999999841</v>
      </c>
      <c r="U31" s="15">
        <v>-592.39999999999782</v>
      </c>
      <c r="V31" s="15">
        <v>-507.89999999999935</v>
      </c>
      <c r="W31" s="15">
        <v>-444.40000000000168</v>
      </c>
      <c r="X31" s="15">
        <v>-376.30000000000052</v>
      </c>
      <c r="Y31" s="15">
        <v>-308.10000000000315</v>
      </c>
      <c r="Z31" s="15">
        <v>-228.70000000000346</v>
      </c>
      <c r="AA31" s="15">
        <v>-143.80000000000237</v>
      </c>
      <c r="AB31" s="15">
        <v>-48.1999999999978</v>
      </c>
      <c r="AC31" s="15">
        <v>58.199999999999363</v>
      </c>
      <c r="AD31" s="15">
        <v>177.5999999999982</v>
      </c>
      <c r="AE31" s="15">
        <v>310.09999999999849</v>
      </c>
      <c r="AF31" s="15">
        <v>458.60000000000059</v>
      </c>
    </row>
    <row r="32" spans="1:32" x14ac:dyDescent="0.35">
      <c r="A32" s="4" t="s">
        <v>248</v>
      </c>
      <c r="B32" s="15"/>
      <c r="C32" s="15"/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9.9999999999988987E-2</v>
      </c>
      <c r="K32" s="15">
        <v>0</v>
      </c>
      <c r="L32" s="15">
        <v>0</v>
      </c>
      <c r="M32" s="15">
        <v>1.0999999999999899</v>
      </c>
      <c r="N32" s="15">
        <v>-17.80000000000004</v>
      </c>
      <c r="O32" s="15">
        <v>-36.400000000000041</v>
      </c>
      <c r="P32" s="15">
        <v>-49.9</v>
      </c>
      <c r="Q32" s="15">
        <v>-62.200000000000031</v>
      </c>
      <c r="R32" s="15">
        <v>-57.299999999999962</v>
      </c>
      <c r="S32" s="15">
        <v>-50.09999999999998</v>
      </c>
      <c r="T32" s="15">
        <v>-46.299999999999955</v>
      </c>
      <c r="U32" s="15">
        <v>-42.800000000000004</v>
      </c>
      <c r="V32" s="15">
        <v>-37.000000000000036</v>
      </c>
      <c r="W32" s="15">
        <v>-32.599999999999966</v>
      </c>
      <c r="X32" s="15">
        <v>-27.79999999999999</v>
      </c>
      <c r="Y32" s="15">
        <v>-23.000000000000021</v>
      </c>
      <c r="Z32" s="15">
        <v>-17.100000000000005</v>
      </c>
      <c r="AA32" s="15">
        <v>-10.700000000000042</v>
      </c>
      <c r="AB32" s="15">
        <v>-3.4000000000000141</v>
      </c>
      <c r="AC32" s="15">
        <v>4.7999999999999705</v>
      </c>
      <c r="AD32" s="15">
        <v>14.399999999999968</v>
      </c>
      <c r="AE32" s="15">
        <v>25.099999999999955</v>
      </c>
      <c r="AF32" s="15">
        <v>37.399999999999991</v>
      </c>
    </row>
    <row r="33" spans="1:32" x14ac:dyDescent="0.35">
      <c r="A33" s="4" t="s">
        <v>249</v>
      </c>
      <c r="B33" s="15"/>
      <c r="C33" s="15"/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9.9999999999766942E-2</v>
      </c>
      <c r="J33" s="15">
        <v>9.9999999999766942E-2</v>
      </c>
      <c r="K33" s="15">
        <v>0</v>
      </c>
      <c r="L33" s="15">
        <v>9.9999999999766942E-2</v>
      </c>
      <c r="M33" s="15">
        <v>0.29999999999930083</v>
      </c>
      <c r="N33" s="15">
        <v>-3.3000000000029672</v>
      </c>
      <c r="O33" s="15">
        <v>-6.7000000000021487</v>
      </c>
      <c r="P33" s="15">
        <v>-9.3000000000031946</v>
      </c>
      <c r="Q33" s="15">
        <v>-11.900000000000688</v>
      </c>
      <c r="R33" s="15">
        <v>-10.799999999999699</v>
      </c>
      <c r="S33" s="15">
        <v>-9.6000000000024954</v>
      </c>
      <c r="T33" s="15">
        <v>-8.7000000000010402</v>
      </c>
      <c r="U33" s="15">
        <v>-7.9999999999991189</v>
      </c>
      <c r="V33" s="15">
        <v>-6.8999999999981299</v>
      </c>
      <c r="W33" s="15">
        <v>-6.0999999999999943</v>
      </c>
      <c r="X33" s="15">
        <v>-5.2999999999983061</v>
      </c>
      <c r="Y33" s="15">
        <v>-4.5999999999999375</v>
      </c>
      <c r="Z33" s="15">
        <v>-3.8000000000018019</v>
      </c>
      <c r="AA33" s="15">
        <v>-3.0999999999998806</v>
      </c>
      <c r="AB33" s="15">
        <v>-2.400000000001512</v>
      </c>
      <c r="AC33" s="15">
        <v>-1.6999999999995907</v>
      </c>
      <c r="AD33" s="15">
        <v>-0.99999999999766942</v>
      </c>
      <c r="AE33" s="15">
        <v>-0.39999999999906777</v>
      </c>
      <c r="AF33" s="15">
        <v>0.19999999999953388</v>
      </c>
    </row>
    <row r="34" spans="1:32" x14ac:dyDescent="0.35">
      <c r="A34" s="4" t="s">
        <v>250</v>
      </c>
      <c r="B34" s="15"/>
      <c r="C34" s="15"/>
      <c r="D34" s="15">
        <v>0</v>
      </c>
      <c r="E34" s="15">
        <v>0</v>
      </c>
      <c r="F34" s="15">
        <v>0</v>
      </c>
      <c r="G34" s="15">
        <v>9.9999999999766942E-2</v>
      </c>
      <c r="H34" s="15">
        <v>9.9999999999766942E-2</v>
      </c>
      <c r="I34" s="15">
        <v>0.19999999999953388</v>
      </c>
      <c r="J34" s="15">
        <v>0.20000000000042206</v>
      </c>
      <c r="K34" s="15">
        <v>0.20000000000042206</v>
      </c>
      <c r="L34" s="15">
        <v>0.300000000000189</v>
      </c>
      <c r="M34" s="15">
        <v>16.99999999999946</v>
      </c>
      <c r="N34" s="15">
        <v>-249.10000000000031</v>
      </c>
      <c r="O34" s="15">
        <v>-492.4</v>
      </c>
      <c r="P34" s="15">
        <v>-673.8</v>
      </c>
      <c r="Q34" s="15">
        <v>-842.2</v>
      </c>
      <c r="R34" s="15">
        <v>-760.40000000000066</v>
      </c>
      <c r="S34" s="15">
        <v>-644.50000000000068</v>
      </c>
      <c r="T34" s="15">
        <v>-591.80000000000007</v>
      </c>
      <c r="U34" s="15">
        <v>-541.69999999999959</v>
      </c>
      <c r="V34" s="15">
        <v>-464.10000000000019</v>
      </c>
      <c r="W34" s="15">
        <v>-405.80000000000018</v>
      </c>
      <c r="X34" s="15">
        <v>-343.20000000000039</v>
      </c>
      <c r="Y34" s="15">
        <v>-280.5</v>
      </c>
      <c r="Z34" s="15">
        <v>-207.79999999999976</v>
      </c>
      <c r="AA34" s="15">
        <v>-130.10000000000053</v>
      </c>
      <c r="AB34" s="15">
        <v>-42.300000000000004</v>
      </c>
      <c r="AC34" s="15">
        <v>55.099999999999483</v>
      </c>
      <c r="AD34" s="15">
        <v>164.2999999999999</v>
      </c>
      <c r="AE34" s="15">
        <v>285.49999999999989</v>
      </c>
      <c r="AF34" s="15">
        <v>421.1</v>
      </c>
    </row>
    <row r="35" spans="1:32" x14ac:dyDescent="0.35">
      <c r="A35" s="4" t="s">
        <v>251</v>
      </c>
      <c r="B35" s="15"/>
      <c r="C35" s="15"/>
      <c r="D35" s="15">
        <v>0</v>
      </c>
      <c r="E35" s="15">
        <v>0</v>
      </c>
      <c r="F35" s="15">
        <v>0</v>
      </c>
      <c r="G35" s="15">
        <v>0</v>
      </c>
      <c r="H35" s="15">
        <v>-9.9999999999766942E-2</v>
      </c>
      <c r="I35" s="15">
        <v>0</v>
      </c>
      <c r="J35" s="15">
        <v>-0.10000000000021103</v>
      </c>
      <c r="K35" s="15">
        <v>-0.10000000000021103</v>
      </c>
      <c r="L35" s="15">
        <v>0</v>
      </c>
      <c r="M35" s="15">
        <v>-0.300000000000189</v>
      </c>
      <c r="N35" s="15">
        <v>3.2999999999998586</v>
      </c>
      <c r="O35" s="15">
        <v>6.6999999999999282</v>
      </c>
      <c r="P35" s="15">
        <v>9.300000000000086</v>
      </c>
      <c r="Q35" s="15">
        <v>11.900000000000244</v>
      </c>
      <c r="R35" s="15">
        <v>10.89999999999991</v>
      </c>
      <c r="S35" s="15">
        <v>9.7000000000000419</v>
      </c>
      <c r="T35" s="15">
        <v>8.799999999999919</v>
      </c>
      <c r="U35" s="15">
        <v>7.9000000000002402</v>
      </c>
      <c r="V35" s="15">
        <v>6.8000000000001393</v>
      </c>
      <c r="W35" s="15">
        <v>6.0999999999999943</v>
      </c>
      <c r="X35" s="15">
        <v>5.3000000000000824</v>
      </c>
      <c r="Y35" s="15">
        <v>4.5999999999999375</v>
      </c>
      <c r="Z35" s="15">
        <v>3.8000000000000256</v>
      </c>
      <c r="AA35" s="15">
        <v>3.2000000000000917</v>
      </c>
      <c r="AB35" s="15">
        <v>2.4000000000001798</v>
      </c>
      <c r="AC35" s="15">
        <v>1.7000000000000348</v>
      </c>
      <c r="AD35" s="15">
        <v>0.99999999999988987</v>
      </c>
      <c r="AE35" s="15">
        <v>0.39999999999995595</v>
      </c>
      <c r="AF35" s="15">
        <v>-0.19999999999997797</v>
      </c>
    </row>
    <row r="36" spans="1:32" x14ac:dyDescent="0.35">
      <c r="A36" s="4" t="s">
        <v>252</v>
      </c>
      <c r="B36" s="15"/>
      <c r="C36" s="15"/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-9.9999999999766942E-2</v>
      </c>
      <c r="J36" s="15">
        <v>0</v>
      </c>
      <c r="K36" s="15">
        <v>0</v>
      </c>
      <c r="L36" s="15">
        <v>0</v>
      </c>
      <c r="M36" s="15">
        <v>0</v>
      </c>
      <c r="N36" s="15">
        <v>-9.9999999996214228E-2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-9.9999999996214228E-2</v>
      </c>
      <c r="AB36" s="15">
        <v>0</v>
      </c>
      <c r="AC36" s="15">
        <v>0</v>
      </c>
      <c r="AD36" s="15">
        <v>0</v>
      </c>
      <c r="AE36" s="15">
        <v>-0.10000000000331966</v>
      </c>
      <c r="AF36" s="15">
        <v>0</v>
      </c>
    </row>
    <row r="37" spans="1:32" x14ac:dyDescent="0.35">
      <c r="A37" s="4" t="s">
        <v>253</v>
      </c>
      <c r="B37" s="15"/>
      <c r="C37" s="15"/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-0.1000000000015433</v>
      </c>
      <c r="J37" s="15">
        <v>0</v>
      </c>
      <c r="K37" s="15">
        <v>0</v>
      </c>
      <c r="L37" s="15">
        <v>0</v>
      </c>
      <c r="M37" s="15">
        <v>0</v>
      </c>
      <c r="N37" s="15">
        <v>-9.9999999999766942E-2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-9.9999999999766942E-2</v>
      </c>
      <c r="AB37" s="15">
        <v>0</v>
      </c>
      <c r="AC37" s="15">
        <v>0</v>
      </c>
      <c r="AD37" s="15">
        <v>0</v>
      </c>
      <c r="AE37" s="15">
        <v>-9.9999999999766942E-2</v>
      </c>
      <c r="AF37" s="15">
        <v>0</v>
      </c>
    </row>
    <row r="38" spans="1:32" x14ac:dyDescent="0.35">
      <c r="A38" s="4" t="s">
        <v>254</v>
      </c>
      <c r="B38" s="15"/>
      <c r="C38" s="15"/>
      <c r="D38" s="15">
        <v>0</v>
      </c>
      <c r="E38" s="15">
        <v>0</v>
      </c>
      <c r="F38" s="15">
        <v>0</v>
      </c>
      <c r="G38" s="15">
        <v>0.10000000000331966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-51.900000000003388</v>
      </c>
      <c r="N38" s="15">
        <v>-736.8999999999985</v>
      </c>
      <c r="O38" s="15">
        <v>-1363.7000000000014</v>
      </c>
      <c r="P38" s="15">
        <v>-1827.3000000000011</v>
      </c>
      <c r="Q38" s="15">
        <v>-2245.0000000000009</v>
      </c>
      <c r="R38" s="15">
        <v>-2116.2999999999988</v>
      </c>
      <c r="S38" s="15">
        <v>-1910.1</v>
      </c>
      <c r="T38" s="15">
        <v>-1820.6000000000024</v>
      </c>
      <c r="U38" s="15">
        <v>-1734.3000000000011</v>
      </c>
      <c r="V38" s="15">
        <v>-1574.5000000000005</v>
      </c>
      <c r="W38" s="15">
        <v>-1463.4999999999998</v>
      </c>
      <c r="X38" s="15">
        <v>-1343.1999999999996</v>
      </c>
      <c r="Y38" s="15">
        <v>-1225.0000000000014</v>
      </c>
      <c r="Z38" s="15">
        <v>-1086.3999999999994</v>
      </c>
      <c r="AA38" s="15">
        <v>-940.89999999999918</v>
      </c>
      <c r="AB38" s="15">
        <v>-779.60000000000025</v>
      </c>
      <c r="AC38" s="15">
        <v>-605.49999999999932</v>
      </c>
      <c r="AD38" s="15">
        <v>-416.7000000000005</v>
      </c>
      <c r="AE38" s="15">
        <v>-215.49999999999869</v>
      </c>
      <c r="AF38" s="15">
        <v>9.9999999999766942E-2</v>
      </c>
    </row>
    <row r="39" spans="1:32" x14ac:dyDescent="0.35">
      <c r="A39" s="4" t="s">
        <v>255</v>
      </c>
      <c r="B39" s="15"/>
      <c r="C39" s="15"/>
      <c r="D39" s="15">
        <v>0</v>
      </c>
      <c r="E39" s="15">
        <v>0</v>
      </c>
      <c r="F39" s="15">
        <v>0</v>
      </c>
      <c r="G39" s="15">
        <v>0.10000000000331966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-51.900000000003388</v>
      </c>
      <c r="N39" s="15">
        <v>-736.8999999999985</v>
      </c>
      <c r="O39" s="15">
        <v>-1363.6999999999944</v>
      </c>
      <c r="P39" s="15">
        <v>-1827.1999999999978</v>
      </c>
      <c r="Q39" s="15">
        <v>-2244.9999999999973</v>
      </c>
      <c r="R39" s="15">
        <v>-2116.2999999999956</v>
      </c>
      <c r="S39" s="15">
        <v>-1910.1</v>
      </c>
      <c r="T39" s="15">
        <v>-1820.599999999999</v>
      </c>
      <c r="U39" s="15">
        <v>-1734.2999999999975</v>
      </c>
      <c r="V39" s="15">
        <v>-1574.5000000000005</v>
      </c>
      <c r="W39" s="15">
        <v>-1463.5000000000034</v>
      </c>
      <c r="X39" s="15">
        <v>-1343.1999999999996</v>
      </c>
      <c r="Y39" s="15">
        <v>-1224.999999999998</v>
      </c>
      <c r="Z39" s="15">
        <v>-1086.4000000000012</v>
      </c>
      <c r="AA39" s="15">
        <v>-940.89999999999918</v>
      </c>
      <c r="AB39" s="15">
        <v>-779.60000000000207</v>
      </c>
      <c r="AC39" s="15">
        <v>-605.49999999999932</v>
      </c>
      <c r="AD39" s="15">
        <v>-416.69999999999874</v>
      </c>
      <c r="AE39" s="15">
        <v>-215.50000000000225</v>
      </c>
      <c r="AF39" s="15">
        <v>9.9999999999766942E-2</v>
      </c>
    </row>
    <row r="40" spans="1:32" x14ac:dyDescent="0.35">
      <c r="A40" s="4" t="s">
        <v>256</v>
      </c>
      <c r="B40" s="15"/>
      <c r="C40" s="15"/>
      <c r="D40" s="15">
        <v>0</v>
      </c>
      <c r="E40" s="15">
        <v>0</v>
      </c>
      <c r="F40" s="15">
        <v>0</v>
      </c>
      <c r="G40" s="15">
        <v>0</v>
      </c>
      <c r="H40" s="15">
        <v>-9.9999999996214228E-2</v>
      </c>
      <c r="I40" s="15">
        <v>0.10000000000331966</v>
      </c>
      <c r="J40" s="15">
        <v>0</v>
      </c>
      <c r="K40" s="15">
        <v>-0.10000000000331966</v>
      </c>
      <c r="L40" s="15">
        <v>0.10000000000331966</v>
      </c>
      <c r="M40" s="15">
        <v>0</v>
      </c>
      <c r="N40" s="15">
        <v>-7.1054273576010019E-12</v>
      </c>
      <c r="O40" s="15">
        <v>-7.1054273576010019E-12</v>
      </c>
      <c r="P40" s="15">
        <v>-3.5527136788005009E-12</v>
      </c>
      <c r="Q40" s="15">
        <v>0</v>
      </c>
      <c r="R40" s="15">
        <v>9.9999999999766942E-2</v>
      </c>
      <c r="S40" s="15">
        <v>9.9999999999766942E-2</v>
      </c>
      <c r="T40" s="15">
        <v>9.9999999999766942E-2</v>
      </c>
      <c r="U40" s="15">
        <v>-9.9999999996214228E-2</v>
      </c>
      <c r="V40" s="15">
        <v>-9.9999999996214228E-2</v>
      </c>
      <c r="W40" s="15">
        <v>0</v>
      </c>
      <c r="X40" s="15">
        <v>3.5527136788005009E-12</v>
      </c>
      <c r="Y40" s="15">
        <v>0</v>
      </c>
      <c r="Z40" s="15">
        <v>0</v>
      </c>
      <c r="AA40" s="15">
        <v>9.9999999999766942E-2</v>
      </c>
      <c r="AB40" s="15">
        <v>-3.5527136788005009E-12</v>
      </c>
      <c r="AC40" s="15">
        <v>0</v>
      </c>
      <c r="AD40" s="15">
        <v>3.5527136788005009E-12</v>
      </c>
      <c r="AE40" s="15">
        <v>0</v>
      </c>
      <c r="AF40" s="15">
        <v>0</v>
      </c>
    </row>
    <row r="41" spans="1:32" x14ac:dyDescent="0.35">
      <c r="A41" s="4" t="s">
        <v>257</v>
      </c>
      <c r="B41" s="15"/>
      <c r="C41" s="15"/>
      <c r="D41" s="15">
        <v>0</v>
      </c>
      <c r="E41" s="15">
        <v>0</v>
      </c>
      <c r="F41" s="15">
        <v>0</v>
      </c>
      <c r="G41" s="15">
        <v>0.10000000000331966</v>
      </c>
      <c r="H41" s="15">
        <v>9.9999999996214228E-2</v>
      </c>
      <c r="I41" s="15">
        <v>-0.10000000000331966</v>
      </c>
      <c r="J41" s="15">
        <v>0</v>
      </c>
      <c r="K41" s="15">
        <v>0.10000000000331966</v>
      </c>
      <c r="L41" s="15">
        <v>-0.10000000000331966</v>
      </c>
      <c r="M41" s="15">
        <v>-51.900000000003388</v>
      </c>
      <c r="N41" s="15">
        <v>-736.89999999999145</v>
      </c>
      <c r="O41" s="15">
        <v>-1363.6999999999873</v>
      </c>
      <c r="P41" s="15">
        <v>-1827.1999999999941</v>
      </c>
      <c r="Q41" s="15">
        <v>-2244.9999999999973</v>
      </c>
      <c r="R41" s="15">
        <v>-2116.3999999999951</v>
      </c>
      <c r="S41" s="15">
        <v>-1910.1999999999996</v>
      </c>
      <c r="T41" s="15">
        <v>-1820.6999999999987</v>
      </c>
      <c r="U41" s="15">
        <v>-1734.2000000000012</v>
      </c>
      <c r="V41" s="15">
        <v>-1574.4000000000042</v>
      </c>
      <c r="W41" s="15">
        <v>-1463.5000000000034</v>
      </c>
      <c r="X41" s="15">
        <v>-1343.200000000003</v>
      </c>
      <c r="Y41" s="15">
        <v>-1224.999999999998</v>
      </c>
      <c r="Z41" s="15">
        <v>-1086.4000000000012</v>
      </c>
      <c r="AA41" s="15">
        <v>-940.99999999999898</v>
      </c>
      <c r="AB41" s="15">
        <v>-779.59999999999854</v>
      </c>
      <c r="AC41" s="15">
        <v>-605.49999999999932</v>
      </c>
      <c r="AD41" s="15">
        <v>-416.70000000000232</v>
      </c>
      <c r="AE41" s="15">
        <v>-215.50000000000225</v>
      </c>
      <c r="AF41" s="15">
        <v>9.9999999999766942E-2</v>
      </c>
    </row>
    <row r="42" spans="1:32" x14ac:dyDescent="0.35">
      <c r="M42" s="18"/>
    </row>
    <row r="43" spans="1:32" ht="17.5" thickBot="1" x14ac:dyDescent="0.45">
      <c r="A43" s="8" t="s">
        <v>259</v>
      </c>
      <c r="B43" s="1"/>
      <c r="C43" s="2"/>
      <c r="D43" s="1">
        <v>2022</v>
      </c>
      <c r="E43" s="2">
        <v>2023</v>
      </c>
      <c r="F43" s="1">
        <v>2024</v>
      </c>
      <c r="G43" s="2">
        <v>2025</v>
      </c>
      <c r="H43" s="1">
        <v>2026</v>
      </c>
      <c r="I43" s="2">
        <v>2027</v>
      </c>
      <c r="J43" s="1">
        <v>2028</v>
      </c>
      <c r="K43" s="2">
        <v>2029</v>
      </c>
      <c r="L43" s="1">
        <v>2030</v>
      </c>
      <c r="M43" s="2">
        <v>2031</v>
      </c>
      <c r="N43" s="1">
        <v>2032</v>
      </c>
      <c r="O43" s="2">
        <v>2033</v>
      </c>
      <c r="P43" s="1">
        <v>2034</v>
      </c>
      <c r="Q43" s="2">
        <v>2035</v>
      </c>
      <c r="R43" s="1">
        <v>2036</v>
      </c>
      <c r="S43" s="2">
        <v>2037</v>
      </c>
      <c r="T43" s="1">
        <v>2038</v>
      </c>
      <c r="U43" s="2">
        <v>2039</v>
      </c>
      <c r="V43" s="1">
        <v>2040</v>
      </c>
      <c r="W43" s="2">
        <v>2041</v>
      </c>
      <c r="X43" s="1">
        <v>2042</v>
      </c>
      <c r="Y43" s="2">
        <v>2043</v>
      </c>
      <c r="Z43" s="1">
        <v>2044</v>
      </c>
      <c r="AA43" s="2">
        <v>2045</v>
      </c>
      <c r="AB43" s="1">
        <v>2046</v>
      </c>
      <c r="AC43" s="2">
        <v>2047</v>
      </c>
      <c r="AD43" s="1">
        <v>2048</v>
      </c>
      <c r="AE43" s="2">
        <v>2049</v>
      </c>
      <c r="AF43" s="1">
        <v>2050</v>
      </c>
    </row>
    <row r="44" spans="1:32" ht="15" thickTop="1" x14ac:dyDescent="0.35">
      <c r="A44" s="4" t="s">
        <v>239</v>
      </c>
      <c r="B44" s="9"/>
      <c r="C44" s="9"/>
      <c r="D44" s="9">
        <v>1.2288917217978967E-14</v>
      </c>
      <c r="E44" s="9">
        <v>0</v>
      </c>
      <c r="F44" s="9">
        <v>0</v>
      </c>
      <c r="G44" s="9">
        <v>-3.6980197105678181E-4</v>
      </c>
      <c r="H44" s="9">
        <v>-7.6056327315832985E-4</v>
      </c>
      <c r="I44" s="9">
        <v>-1.556050898421261E-3</v>
      </c>
      <c r="J44" s="9">
        <v>-1.5845663240005063E-3</v>
      </c>
      <c r="K44" s="9">
        <v>-1.6141138111610634E-3</v>
      </c>
      <c r="L44" s="9">
        <v>-2.0411162456331626E-3</v>
      </c>
      <c r="M44" s="9">
        <v>-0.35076504138611753</v>
      </c>
      <c r="N44" s="9">
        <v>-1.124034098779028</v>
      </c>
      <c r="O44" s="9">
        <v>-1.8795460911043091</v>
      </c>
      <c r="P44" s="9">
        <v>-2.5319953712499399</v>
      </c>
      <c r="Q44" s="9">
        <v>-3.1598292364442222</v>
      </c>
      <c r="R44" s="9">
        <v>-3.2965605004211902</v>
      </c>
      <c r="S44" s="9">
        <v>-3.3408142463399062</v>
      </c>
      <c r="T44" s="9">
        <v>-3.4581379616021608</v>
      </c>
      <c r="U44" s="9">
        <v>-3.5633257707193309</v>
      </c>
      <c r="V44" s="9">
        <v>-3.600292468925185</v>
      </c>
      <c r="W44" s="9">
        <v>-3.6692991164746882</v>
      </c>
      <c r="X44" s="9">
        <v>-3.728692274272269</v>
      </c>
      <c r="Y44" s="9">
        <v>-3.7960880528862351</v>
      </c>
      <c r="Z44" s="9">
        <v>-3.8565906080739145</v>
      </c>
      <c r="AA44" s="9">
        <v>-3.9306556814280866</v>
      </c>
      <c r="AB44" s="9">
        <v>-4.0217397503236318</v>
      </c>
      <c r="AC44" s="9">
        <v>-4.1448703992468339</v>
      </c>
      <c r="AD44" s="9">
        <v>-4.3192339747294231</v>
      </c>
      <c r="AE44" s="9">
        <v>-4.5695197277196504</v>
      </c>
      <c r="AF44" s="9">
        <v>-4.9251152073732705</v>
      </c>
    </row>
    <row r="45" spans="1:32" x14ac:dyDescent="0.35">
      <c r="A45" s="4" t="s">
        <v>240</v>
      </c>
      <c r="B45" s="9"/>
      <c r="C45" s="9"/>
      <c r="D45" s="9">
        <v>3.6119990610001504E-4</v>
      </c>
      <c r="E45" s="9">
        <v>0</v>
      </c>
      <c r="F45" s="9">
        <v>0</v>
      </c>
      <c r="G45" s="9">
        <v>-3.831520385731405E-4</v>
      </c>
      <c r="H45" s="9">
        <v>-7.8511115210953039E-4</v>
      </c>
      <c r="I45" s="9">
        <v>-1.6051042314522894E-3</v>
      </c>
      <c r="J45" s="9">
        <v>-1.6355570093801966E-3</v>
      </c>
      <c r="K45" s="9">
        <v>-1.6670973334739299E-3</v>
      </c>
      <c r="L45" s="9">
        <v>-2.1122536055969737E-3</v>
      </c>
      <c r="M45" s="9">
        <v>-0.34669267219713895</v>
      </c>
      <c r="N45" s="9">
        <v>-1.1376698014629294</v>
      </c>
      <c r="O45" s="9">
        <v>-1.9135461947527614</v>
      </c>
      <c r="P45" s="9">
        <v>-2.5805117880223318</v>
      </c>
      <c r="Q45" s="9">
        <v>-3.2229993084085673</v>
      </c>
      <c r="R45" s="9">
        <v>-3.3453549972437253</v>
      </c>
      <c r="S45" s="9">
        <v>-3.3705989526198712</v>
      </c>
      <c r="T45" s="9">
        <v>-3.4722865148008202</v>
      </c>
      <c r="U45" s="9">
        <v>-3.5620683813490919</v>
      </c>
      <c r="V45" s="9">
        <v>-3.5784416233557717</v>
      </c>
      <c r="W45" s="9">
        <v>-3.6295421530615508</v>
      </c>
      <c r="X45" s="9">
        <v>-3.6700984516772115</v>
      </c>
      <c r="Y45" s="9">
        <v>-3.7185420805564635</v>
      </c>
      <c r="Z45" s="9">
        <v>-3.7596197374377578</v>
      </c>
      <c r="AA45" s="9">
        <v>-3.8142629895291229</v>
      </c>
      <c r="AB45" s="9">
        <v>-3.8859807804414817</v>
      </c>
      <c r="AC45" s="9">
        <v>-3.9912313386491869</v>
      </c>
      <c r="AD45" s="9">
        <v>-4.1503221740640148</v>
      </c>
      <c r="AE45" s="9">
        <v>-4.3889155854557131</v>
      </c>
      <c r="AF45" s="9">
        <v>-4.7398137409457473</v>
      </c>
    </row>
    <row r="46" spans="1:32" x14ac:dyDescent="0.35">
      <c r="A46" s="4" t="s">
        <v>241</v>
      </c>
      <c r="B46" s="9"/>
      <c r="C46" s="9"/>
      <c r="D46" s="9">
        <v>0</v>
      </c>
      <c r="E46" s="9">
        <v>0</v>
      </c>
      <c r="F46" s="9">
        <v>0</v>
      </c>
      <c r="G46" s="9">
        <v>-7.2036767567277508E-4</v>
      </c>
      <c r="H46" s="9">
        <v>-7.3694139841828021E-4</v>
      </c>
      <c r="I46" s="9">
        <v>-7.5282497571963999E-4</v>
      </c>
      <c r="J46" s="9">
        <v>-7.6713001319284849E-4</v>
      </c>
      <c r="K46" s="9">
        <v>-7.8179359085432014E-4</v>
      </c>
      <c r="L46" s="9">
        <v>-7.9214822677434811E-4</v>
      </c>
      <c r="M46" s="9">
        <v>-0.79621036038572135</v>
      </c>
      <c r="N46" s="9">
        <v>-1.8458330278667126</v>
      </c>
      <c r="O46" s="9">
        <v>-2.875080436253235</v>
      </c>
      <c r="P46" s="9">
        <v>-3.8307532502345536</v>
      </c>
      <c r="Q46" s="9">
        <v>-4.7638495375688175</v>
      </c>
      <c r="R46" s="9">
        <v>-5.4012932674020577</v>
      </c>
      <c r="S46" s="9">
        <v>-5.9821624708931909</v>
      </c>
      <c r="T46" s="9">
        <v>-6.5984133790737403</v>
      </c>
      <c r="U46" s="9">
        <v>-7.2034745316106177</v>
      </c>
      <c r="V46" s="9">
        <v>-7.7643512911308168</v>
      </c>
      <c r="W46" s="9">
        <v>-8.3402341250423326</v>
      </c>
      <c r="X46" s="9">
        <v>-8.9066692219241173</v>
      </c>
      <c r="Y46" s="9">
        <v>-9.4758832085436122</v>
      </c>
      <c r="Z46" s="9">
        <v>-10.039900894536267</v>
      </c>
      <c r="AA46" s="9">
        <v>-10.610811743335248</v>
      </c>
      <c r="AB46" s="9">
        <v>-11.188898094449057</v>
      </c>
      <c r="AC46" s="9">
        <v>-11.784924856958549</v>
      </c>
      <c r="AD46" s="9">
        <v>-12.40893270207752</v>
      </c>
      <c r="AE46" s="9">
        <v>-13.069965945778605</v>
      </c>
      <c r="AF46" s="9">
        <v>-13.782134730979516</v>
      </c>
    </row>
    <row r="47" spans="1:32" x14ac:dyDescent="0.35">
      <c r="A47" s="4" t="s">
        <v>242</v>
      </c>
      <c r="B47" s="9"/>
      <c r="C47" s="9"/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-1.3499050578284106</v>
      </c>
      <c r="N47" s="9">
        <v>-2.6709174636911137</v>
      </c>
      <c r="O47" s="9">
        <v>-3.9575535123741767</v>
      </c>
      <c r="P47" s="9">
        <v>-5.2152842497670049</v>
      </c>
      <c r="Q47" s="9">
        <v>-6.4500095584018293</v>
      </c>
      <c r="R47" s="9">
        <v>-7.6497804265997349</v>
      </c>
      <c r="S47" s="9">
        <v>-8.8251849469282728</v>
      </c>
      <c r="T47" s="9">
        <v>-9.971556947936838</v>
      </c>
      <c r="U47" s="9">
        <v>-11.097025016903311</v>
      </c>
      <c r="V47" s="9">
        <v>-12.193537208697924</v>
      </c>
      <c r="W47" s="9">
        <v>-13.265260821309655</v>
      </c>
      <c r="X47" s="9">
        <v>-14.313011828935396</v>
      </c>
      <c r="Y47" s="9">
        <v>-15.341942100601361</v>
      </c>
      <c r="Z47" s="9">
        <v>-16.344270907961985</v>
      </c>
      <c r="AA47" s="9">
        <v>-17.330462863293867</v>
      </c>
      <c r="AB47" s="9">
        <v>-18.292988523029116</v>
      </c>
      <c r="AC47" s="9">
        <v>-19.233138281490611</v>
      </c>
      <c r="AD47" s="9">
        <v>-20.158746846089159</v>
      </c>
      <c r="AE47" s="9">
        <v>-21.061413423758019</v>
      </c>
      <c r="AF47" s="9">
        <v>-21.944230133362716</v>
      </c>
    </row>
    <row r="48" spans="1:32" x14ac:dyDescent="0.35">
      <c r="A48" s="4" t="s">
        <v>243</v>
      </c>
      <c r="B48" s="9"/>
      <c r="C48" s="9"/>
      <c r="D48" s="9">
        <v>0</v>
      </c>
      <c r="E48" s="9">
        <v>0</v>
      </c>
      <c r="F48" s="9">
        <v>0</v>
      </c>
      <c r="G48" s="9">
        <v>-9.667253146840093E-4</v>
      </c>
      <c r="H48" s="9">
        <v>-9.8262715195117259E-4</v>
      </c>
      <c r="I48" s="9">
        <v>-9.9810360315168113E-4</v>
      </c>
      <c r="J48" s="9">
        <v>-1.0116337885661805E-3</v>
      </c>
      <c r="K48" s="9">
        <v>-1.0266308030282213E-3</v>
      </c>
      <c r="L48" s="9">
        <v>-1.0360976418393524E-3</v>
      </c>
      <c r="M48" s="9">
        <v>-0.62805376727410755</v>
      </c>
      <c r="N48" s="9">
        <v>-1.5994414648852899</v>
      </c>
      <c r="O48" s="9">
        <v>-2.5571789918567229</v>
      </c>
      <c r="P48" s="9">
        <v>-3.4294605136627481</v>
      </c>
      <c r="Q48" s="9">
        <v>-4.2812116967256317</v>
      </c>
      <c r="R48" s="9">
        <v>-4.7653373552765865</v>
      </c>
      <c r="S48" s="9">
        <v>-5.1870509259779789</v>
      </c>
      <c r="T48" s="9">
        <v>-5.6651117168698617</v>
      </c>
      <c r="U48" s="9">
        <v>-6.1370002546473215</v>
      </c>
      <c r="V48" s="9">
        <v>-6.5624449015574493</v>
      </c>
      <c r="W48" s="9">
        <v>-7.0155117442651855</v>
      </c>
      <c r="X48" s="9">
        <v>-7.4641903374605434</v>
      </c>
      <c r="Y48" s="9">
        <v>-7.9221613078480804</v>
      </c>
      <c r="Z48" s="9">
        <v>-8.380885347276342</v>
      </c>
      <c r="AA48" s="9">
        <v>-8.8524128394555888</v>
      </c>
      <c r="AB48" s="9">
        <v>-9.3385721931416281</v>
      </c>
      <c r="AC48" s="9">
        <v>-9.8520067669273121</v>
      </c>
      <c r="AD48" s="9">
        <v>-10.402775887875899</v>
      </c>
      <c r="AE48" s="9">
        <v>-11.00396576915049</v>
      </c>
      <c r="AF48" s="9">
        <v>-11.672104055959997</v>
      </c>
    </row>
    <row r="49" spans="1:32" x14ac:dyDescent="0.35">
      <c r="A49" s="4" t="s">
        <v>244</v>
      </c>
      <c r="B49" s="9"/>
      <c r="C49" s="9"/>
      <c r="D49" s="9">
        <v>7.75831303239615E-4</v>
      </c>
      <c r="E49" s="9">
        <v>0</v>
      </c>
      <c r="F49" s="9">
        <v>0</v>
      </c>
      <c r="G49" s="9">
        <v>0</v>
      </c>
      <c r="H49" s="9">
        <v>-8.4001848040461116E-4</v>
      </c>
      <c r="I49" s="9">
        <v>-2.5779397105772936E-3</v>
      </c>
      <c r="J49" s="9">
        <v>-2.6267632148018181E-3</v>
      </c>
      <c r="K49" s="9">
        <v>-2.6779258571531937E-3</v>
      </c>
      <c r="L49" s="9">
        <v>-3.6207286716367303E-3</v>
      </c>
      <c r="M49" s="9">
        <v>0.16876936697653813</v>
      </c>
      <c r="N49" s="9">
        <v>-0.32455081979480194</v>
      </c>
      <c r="O49" s="9">
        <v>-0.80754595230639892</v>
      </c>
      <c r="P49" s="9">
        <v>-1.1334328763404478</v>
      </c>
      <c r="Q49" s="9">
        <v>-1.4265023907307164</v>
      </c>
      <c r="R49" s="9">
        <v>-0.92801528734931571</v>
      </c>
      <c r="S49" s="9">
        <v>-0.27018286894566124</v>
      </c>
      <c r="T49" s="9">
        <v>0.27870381288254564</v>
      </c>
      <c r="U49" s="9">
        <v>0.85944395410414431</v>
      </c>
      <c r="V49" s="9">
        <v>1.5722054105708565</v>
      </c>
      <c r="W49" s="9">
        <v>2.2524851361831022</v>
      </c>
      <c r="X49" s="9">
        <v>2.9758357756995699</v>
      </c>
      <c r="Y49" s="9">
        <v>3.7213644161873147</v>
      </c>
      <c r="Z49" s="9">
        <v>4.5210637488356316</v>
      </c>
      <c r="AA49" s="9">
        <v>5.3504474670899587</v>
      </c>
      <c r="AB49" s="9">
        <v>6.2119628255982091</v>
      </c>
      <c r="AC49" s="9">
        <v>7.0943963896201652</v>
      </c>
      <c r="AD49" s="9">
        <v>7.9787909575819187</v>
      </c>
      <c r="AE49" s="9">
        <v>8.8317505219909851</v>
      </c>
      <c r="AF49" s="9">
        <v>9.6129658245588683</v>
      </c>
    </row>
    <row r="50" spans="1:32" x14ac:dyDescent="0.35">
      <c r="A50" s="4" t="s">
        <v>245</v>
      </c>
      <c r="B50" s="9"/>
      <c r="C50" s="9"/>
      <c r="D50" s="9">
        <v>-8.1672655994763955E-3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-0.4673471897675594</v>
      </c>
      <c r="N50" s="9">
        <v>-0.75854825533900694</v>
      </c>
      <c r="O50" s="9">
        <v>-1.0279650712943491</v>
      </c>
      <c r="P50" s="9">
        <v>-1.3433164501211174</v>
      </c>
      <c r="Q50" s="9">
        <v>-1.6461808604038646</v>
      </c>
      <c r="R50" s="9">
        <v>-2.1505376344085967</v>
      </c>
      <c r="S50" s="9">
        <v>-2.6555470207396028</v>
      </c>
      <c r="T50" s="9">
        <v>-3.1394072447859571</v>
      </c>
      <c r="U50" s="9">
        <v>-3.5910388754667202</v>
      </c>
      <c r="V50" s="9">
        <v>-4.0717508528667246</v>
      </c>
      <c r="W50" s="9">
        <v>-4.5078805246335341</v>
      </c>
      <c r="X50" s="9">
        <v>-4.9359540636042363</v>
      </c>
      <c r="Y50" s="9">
        <v>-5.3551670723611418</v>
      </c>
      <c r="Z50" s="9">
        <v>-5.7577102285333863</v>
      </c>
      <c r="AA50" s="9">
        <v>-6.153332591521087</v>
      </c>
      <c r="AB50" s="9">
        <v>-6.5445610900156339</v>
      </c>
      <c r="AC50" s="9">
        <v>-6.919367500280373</v>
      </c>
      <c r="AD50" s="9">
        <v>-7.2788732394366189</v>
      </c>
      <c r="AE50" s="9">
        <v>-7.6347983688264636</v>
      </c>
      <c r="AF50" s="9">
        <v>-7.9658119658119624</v>
      </c>
    </row>
    <row r="51" spans="1:32" x14ac:dyDescent="0.35">
      <c r="A51" s="4" t="s">
        <v>246</v>
      </c>
      <c r="B51" s="9"/>
      <c r="C51" s="9"/>
      <c r="D51" s="9">
        <v>-2.2370363742062311E-3</v>
      </c>
      <c r="E51" s="9">
        <v>0</v>
      </c>
      <c r="F51" s="9">
        <v>0</v>
      </c>
      <c r="G51" s="9">
        <v>0</v>
      </c>
      <c r="H51" s="9">
        <v>2.4910943377367645E-3</v>
      </c>
      <c r="I51" s="9">
        <v>3.1075201988878505E-3</v>
      </c>
      <c r="J51" s="9">
        <v>6.2936622820812501E-3</v>
      </c>
      <c r="K51" s="9">
        <v>6.336734047271338E-3</v>
      </c>
      <c r="L51" s="9">
        <v>3.251609546718051E-3</v>
      </c>
      <c r="M51" s="9">
        <v>0.51054540333086706</v>
      </c>
      <c r="N51" s="9">
        <v>-7.1995444677746434</v>
      </c>
      <c r="O51" s="9">
        <v>-14.199275362318831</v>
      </c>
      <c r="P51" s="9">
        <v>-19.059378570638742</v>
      </c>
      <c r="Q51" s="9">
        <v>-23.41426689252776</v>
      </c>
      <c r="R51" s="9">
        <v>-21.489938523807712</v>
      </c>
      <c r="S51" s="9">
        <v>-18.754836712583195</v>
      </c>
      <c r="T51" s="9">
        <v>-17.340040874076397</v>
      </c>
      <c r="U51" s="9">
        <v>-15.971560216078803</v>
      </c>
      <c r="V51" s="9">
        <v>-13.813727107737988</v>
      </c>
      <c r="W51" s="9">
        <v>-12.155183272452446</v>
      </c>
      <c r="X51" s="9">
        <v>-10.360879777920132</v>
      </c>
      <c r="Y51" s="9">
        <v>-8.5299455535390205</v>
      </c>
      <c r="Z51" s="9">
        <v>-6.3720542414534593</v>
      </c>
      <c r="AA51" s="9">
        <v>-4.0156709108716875</v>
      </c>
      <c r="AB51" s="9">
        <v>-1.2988188441870012</v>
      </c>
      <c r="AC51" s="9">
        <v>1.7930210105282582</v>
      </c>
      <c r="AD51" s="9">
        <v>5.3506396488934662</v>
      </c>
      <c r="AE51" s="9">
        <v>9.4231407309096014</v>
      </c>
      <c r="AF51" s="9">
        <v>14.146224146224137</v>
      </c>
    </row>
    <row r="52" spans="1:32" x14ac:dyDescent="0.35">
      <c r="A52" s="4" t="s">
        <v>247</v>
      </c>
      <c r="B52" s="9"/>
      <c r="C52" s="9"/>
      <c r="D52" s="9">
        <v>0</v>
      </c>
      <c r="E52" s="9">
        <v>0</v>
      </c>
      <c r="F52" s="9">
        <v>0</v>
      </c>
      <c r="G52" s="9">
        <v>2.5481277630295767E-4</v>
      </c>
      <c r="H52" s="9">
        <v>5.1013641047497249E-4</v>
      </c>
      <c r="I52" s="9">
        <v>7.6597439603647455E-4</v>
      </c>
      <c r="J52" s="9">
        <v>7.6674180735292121E-4</v>
      </c>
      <c r="K52" s="9">
        <v>7.6924654863624918E-4</v>
      </c>
      <c r="L52" s="9">
        <v>1.0307737503132723E-3</v>
      </c>
      <c r="M52" s="9">
        <v>4.8549804226184254E-2</v>
      </c>
      <c r="N52" s="9">
        <v>-0.71998251356797671</v>
      </c>
      <c r="O52" s="9">
        <v>-1.4596710017114758</v>
      </c>
      <c r="P52" s="9">
        <v>-2.0375147323712004</v>
      </c>
      <c r="Q52" s="9">
        <v>-2.5983968424544583</v>
      </c>
      <c r="R52" s="9">
        <v>-2.3776115420041677</v>
      </c>
      <c r="S52" s="9">
        <v>-2.0539474758788052</v>
      </c>
      <c r="T52" s="9">
        <v>-1.9111591608622915</v>
      </c>
      <c r="U52" s="9">
        <v>-1.7733925262461432</v>
      </c>
      <c r="V52" s="9">
        <v>-1.5417773393033294</v>
      </c>
      <c r="W52" s="9">
        <v>-1.3565282157258423</v>
      </c>
      <c r="X52" s="9">
        <v>-1.155073976303028</v>
      </c>
      <c r="Y52" s="9">
        <v>-0.95107563227546055</v>
      </c>
      <c r="Z52" s="9">
        <v>-0.70997944878028652</v>
      </c>
      <c r="AA52" s="9">
        <v>-0.44900457122874365</v>
      </c>
      <c r="AB52" s="9">
        <v>-0.15096845323109387</v>
      </c>
      <c r="AC52" s="9">
        <v>0.18286188272332043</v>
      </c>
      <c r="AD52" s="9">
        <v>0.55975441405436865</v>
      </c>
      <c r="AE52" s="9">
        <v>0.98051615432773609</v>
      </c>
      <c r="AF52" s="9">
        <v>1.4546677197623574</v>
      </c>
    </row>
    <row r="53" spans="1:32" x14ac:dyDescent="0.35">
      <c r="A53" s="4" t="s">
        <v>248</v>
      </c>
      <c r="B53" s="9"/>
      <c r="C53" s="9"/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2.9188558085227374E-2</v>
      </c>
      <c r="K53" s="9">
        <v>0</v>
      </c>
      <c r="L53" s="9">
        <v>0</v>
      </c>
      <c r="M53" s="9">
        <v>0.30769230769230488</v>
      </c>
      <c r="N53" s="9">
        <v>-4.8527808069792906</v>
      </c>
      <c r="O53" s="9">
        <v>-9.660297239915085</v>
      </c>
      <c r="P53" s="9">
        <v>-13.148880105401846</v>
      </c>
      <c r="Q53" s="9">
        <v>-16.286986122021478</v>
      </c>
      <c r="R53" s="9">
        <v>-14.910226385636212</v>
      </c>
      <c r="S53" s="9">
        <v>-12.969194926223139</v>
      </c>
      <c r="T53" s="9">
        <v>-11.92377028071078</v>
      </c>
      <c r="U53" s="9">
        <v>-10.96873398257304</v>
      </c>
      <c r="V53" s="9">
        <v>-9.4411839755039626</v>
      </c>
      <c r="W53" s="9">
        <v>-8.2783138649060337</v>
      </c>
      <c r="X53" s="9">
        <v>-7.0290771175726912</v>
      </c>
      <c r="Y53" s="9">
        <v>-5.7905337361530771</v>
      </c>
      <c r="Z53" s="9">
        <v>-4.2900150526843959</v>
      </c>
      <c r="AA53" s="9">
        <v>-2.6750000000000105</v>
      </c>
      <c r="AB53" s="9">
        <v>-0.84724644904062152</v>
      </c>
      <c r="AC53" s="9">
        <v>1.1925465838509244</v>
      </c>
      <c r="AD53" s="9">
        <v>3.5687732342007354</v>
      </c>
      <c r="AE53" s="9">
        <v>6.2051915945611746</v>
      </c>
      <c r="AF53" s="9">
        <v>9.2277325437947173</v>
      </c>
    </row>
    <row r="54" spans="1:32" x14ac:dyDescent="0.35">
      <c r="A54" s="4" t="s">
        <v>249</v>
      </c>
      <c r="B54" s="9"/>
      <c r="C54" s="9"/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3.1813192931034388E-4</v>
      </c>
      <c r="J54" s="9">
        <v>3.1870986247595158E-4</v>
      </c>
      <c r="K54" s="9">
        <v>0</v>
      </c>
      <c r="L54" s="9">
        <v>3.2186009385365324E-4</v>
      </c>
      <c r="M54" s="9">
        <v>9.8597937330921243E-4</v>
      </c>
      <c r="N54" s="9">
        <v>-1.1051907123801344E-2</v>
      </c>
      <c r="O54" s="9">
        <v>-2.3046705697015446E-2</v>
      </c>
      <c r="P54" s="9">
        <v>-3.2765630615089081E-2</v>
      </c>
      <c r="Q54" s="9">
        <v>-4.2953310833982523E-2</v>
      </c>
      <c r="R54" s="9">
        <v>-3.9487395111605636E-2</v>
      </c>
      <c r="S54" s="9">
        <v>-3.5665193000715141E-2</v>
      </c>
      <c r="T54" s="9">
        <v>-3.2839854749703835E-2</v>
      </c>
      <c r="U54" s="9">
        <v>-3.0709229658970622E-2</v>
      </c>
      <c r="V54" s="9">
        <v>-2.6960180984859826E-2</v>
      </c>
      <c r="W54" s="9">
        <v>-2.4003273889159942E-2</v>
      </c>
      <c r="X54" s="9">
        <v>-2.100215965603339E-2</v>
      </c>
      <c r="Y54" s="9">
        <v>-1.8357410806927679E-2</v>
      </c>
      <c r="Z54" s="9">
        <v>-1.5271961482512808E-2</v>
      </c>
      <c r="AA54" s="9">
        <v>-1.2549387913724499E-2</v>
      </c>
      <c r="AB54" s="9">
        <v>-9.752489932592057E-3</v>
      </c>
      <c r="AC54" s="9">
        <v>-6.9342470223510803E-3</v>
      </c>
      <c r="AD54" s="9">
        <v>-4.0943166790083137E-3</v>
      </c>
      <c r="AE54" s="9">
        <v>-1.6441824713668409E-3</v>
      </c>
      <c r="AF54" s="9">
        <v>8.2526976005089386E-4</v>
      </c>
    </row>
    <row r="55" spans="1:32" x14ac:dyDescent="0.35">
      <c r="A55" s="4" t="s">
        <v>250</v>
      </c>
      <c r="B55" s="9"/>
      <c r="C55" s="9"/>
      <c r="D55" s="9">
        <v>0</v>
      </c>
      <c r="E55" s="9">
        <v>0</v>
      </c>
      <c r="F55" s="9">
        <v>0</v>
      </c>
      <c r="G55" s="9">
        <v>1.3479087196183659E-3</v>
      </c>
      <c r="H55" s="9">
        <v>1.3527223537337428E-3</v>
      </c>
      <c r="I55" s="9">
        <v>2.7054447074674856E-3</v>
      </c>
      <c r="J55" s="9">
        <v>2.6999662504275674E-3</v>
      </c>
      <c r="K55" s="9">
        <v>2.6969443620435025E-3</v>
      </c>
      <c r="L55" s="9">
        <v>4.0638292108069272E-3</v>
      </c>
      <c r="M55" s="9">
        <v>0.23220554288289272</v>
      </c>
      <c r="N55" s="9">
        <v>-3.4175252781626901</v>
      </c>
      <c r="O55" s="9">
        <v>-6.796505127745033</v>
      </c>
      <c r="P55" s="9">
        <v>-9.3423734453641689</v>
      </c>
      <c r="Q55" s="9">
        <v>-11.727355009399151</v>
      </c>
      <c r="R55" s="9">
        <v>-10.686829789327232</v>
      </c>
      <c r="S55" s="9">
        <v>-9.2310116157493045</v>
      </c>
      <c r="T55" s="9">
        <v>-8.4867779498651981</v>
      </c>
      <c r="U55" s="9">
        <v>-7.7786872298568275</v>
      </c>
      <c r="V55" s="9">
        <v>-6.6705953373386642</v>
      </c>
      <c r="W55" s="9">
        <v>-5.836161767243861</v>
      </c>
      <c r="X55" s="9">
        <v>-4.9402619835900436</v>
      </c>
      <c r="Y55" s="9">
        <v>-4.0419614680749882</v>
      </c>
      <c r="Z55" s="9">
        <v>-2.9979513518192538</v>
      </c>
      <c r="AA55" s="9">
        <v>-1.878944555971181</v>
      </c>
      <c r="AB55" s="9">
        <v>-0.61155447605829294</v>
      </c>
      <c r="AC55" s="9">
        <v>0.79753358036127087</v>
      </c>
      <c r="AD55" s="9">
        <v>2.3809523809523796</v>
      </c>
      <c r="AE55" s="9">
        <v>4.141582650322766</v>
      </c>
      <c r="AF55" s="9">
        <v>6.1150400069703608</v>
      </c>
    </row>
    <row r="56" spans="1:32" x14ac:dyDescent="0.35">
      <c r="A56" s="4" t="s">
        <v>251</v>
      </c>
      <c r="B56" s="9"/>
      <c r="C56" s="9"/>
      <c r="D56" s="9">
        <v>0</v>
      </c>
      <c r="E56" s="9">
        <v>0</v>
      </c>
      <c r="F56" s="9">
        <v>0</v>
      </c>
      <c r="G56" s="9">
        <v>0</v>
      </c>
      <c r="H56" s="9">
        <v>-3.0626933325094774E-3</v>
      </c>
      <c r="I56" s="9">
        <v>0</v>
      </c>
      <c r="J56" s="9">
        <v>-3.1174013342543496E-3</v>
      </c>
      <c r="K56" s="9">
        <v>-3.1361726149473444E-3</v>
      </c>
      <c r="L56" s="9">
        <v>0</v>
      </c>
      <c r="M56" s="9">
        <v>-9.7959183673531104E-3</v>
      </c>
      <c r="N56" s="9">
        <v>0.10811873402790965</v>
      </c>
      <c r="O56" s="9">
        <v>0.22028604307085084</v>
      </c>
      <c r="P56" s="9">
        <v>0.30707257478703315</v>
      </c>
      <c r="Q56" s="9">
        <v>0.39454925234575261</v>
      </c>
      <c r="R56" s="9">
        <v>0.36333333333333034</v>
      </c>
      <c r="S56" s="9">
        <v>0.32508881292311959</v>
      </c>
      <c r="T56" s="9">
        <v>0.29648596745392403</v>
      </c>
      <c r="U56" s="9">
        <v>0.26748831854812216</v>
      </c>
      <c r="V56" s="9">
        <v>0.2315445382729549</v>
      </c>
      <c r="W56" s="9">
        <v>0.20872540633019657</v>
      </c>
      <c r="X56" s="9">
        <v>0.18219945683935793</v>
      </c>
      <c r="Y56" s="9">
        <v>0.15884526399392027</v>
      </c>
      <c r="Z56" s="9">
        <v>0.13179800221975671</v>
      </c>
      <c r="AA56" s="9">
        <v>0.11147106977392594</v>
      </c>
      <c r="AB56" s="9">
        <v>8.3977745897343498E-2</v>
      </c>
      <c r="AC56" s="9">
        <v>5.9745554227877792E-2</v>
      </c>
      <c r="AD56" s="9">
        <v>3.5304501323914911E-2</v>
      </c>
      <c r="AE56" s="9">
        <v>1.4186409419774292E-2</v>
      </c>
      <c r="AF56" s="9">
        <v>-7.1270757608145521E-3</v>
      </c>
    </row>
    <row r="57" spans="1:32" x14ac:dyDescent="0.35">
      <c r="A57" s="4" t="s">
        <v>252</v>
      </c>
      <c r="B57" s="9"/>
      <c r="C57" s="9"/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3.9304777102517447E-4</v>
      </c>
      <c r="J57" s="9">
        <v>0</v>
      </c>
      <c r="K57" s="9">
        <v>0</v>
      </c>
      <c r="L57" s="9">
        <v>0</v>
      </c>
      <c r="M57" s="9">
        <v>0</v>
      </c>
      <c r="N57" s="9">
        <v>3.0019482643099638E-4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2.2305695089225953E-4</v>
      </c>
      <c r="AB57" s="9">
        <v>0</v>
      </c>
      <c r="AC57" s="9">
        <v>0</v>
      </c>
      <c r="AD57" s="9">
        <v>0</v>
      </c>
      <c r="AE57" s="9">
        <v>2.3009717004254419E-4</v>
      </c>
      <c r="AF57" s="9">
        <v>0</v>
      </c>
    </row>
    <row r="58" spans="1:32" x14ac:dyDescent="0.35">
      <c r="A58" s="4" t="s">
        <v>253</v>
      </c>
      <c r="B58" s="9"/>
      <c r="C58" s="9"/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1.0168595310400775E-3</v>
      </c>
      <c r="J58" s="9">
        <v>0</v>
      </c>
      <c r="K58" s="9">
        <v>0</v>
      </c>
      <c r="L58" s="9">
        <v>0</v>
      </c>
      <c r="M58" s="9">
        <v>0</v>
      </c>
      <c r="N58" s="9">
        <v>5.6485367465426402E-4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3.4218918955832592E-4</v>
      </c>
      <c r="AB58" s="9">
        <v>0</v>
      </c>
      <c r="AC58" s="9">
        <v>0</v>
      </c>
      <c r="AD58" s="9">
        <v>0</v>
      </c>
      <c r="AE58" s="9">
        <v>3.5904193250646077E-4</v>
      </c>
      <c r="AF58" s="9">
        <v>0</v>
      </c>
    </row>
    <row r="59" spans="1:32" x14ac:dyDescent="0.35">
      <c r="A59" s="4" t="s">
        <v>254</v>
      </c>
      <c r="B59" s="9"/>
      <c r="C59" s="9"/>
      <c r="D59" s="9">
        <v>0</v>
      </c>
      <c r="E59" s="9">
        <v>0</v>
      </c>
      <c r="F59" s="9">
        <v>0</v>
      </c>
      <c r="G59" s="9">
        <v>1.9251168065261394E-4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-0.14730968241849968</v>
      </c>
      <c r="N59" s="9">
        <v>-2.1743813089958386</v>
      </c>
      <c r="O59" s="9">
        <v>-4.2603908925045655</v>
      </c>
      <c r="P59" s="9">
        <v>-6.0303746336827135</v>
      </c>
      <c r="Q59" s="9">
        <v>-7.9255527587631232</v>
      </c>
      <c r="R59" s="9">
        <v>-8.0817377091750568</v>
      </c>
      <c r="S59" s="9">
        <v>-8.35429086280873</v>
      </c>
      <c r="T59" s="9">
        <v>-8.8247554603356289</v>
      </c>
      <c r="U59" s="9">
        <v>-9.4801056078189205</v>
      </c>
      <c r="V59" s="9">
        <v>-9.8750023519376864</v>
      </c>
      <c r="W59" s="9">
        <v>-10.491641097697357</v>
      </c>
      <c r="X59" s="9">
        <v>-10.911985961947774</v>
      </c>
      <c r="Y59" s="9">
        <v>-10.924040022115619</v>
      </c>
      <c r="Z59" s="9">
        <v>-10.407127119455879</v>
      </c>
      <c r="AA59" s="9">
        <v>-9.0712763803592189</v>
      </c>
      <c r="AB59" s="9">
        <v>-7.4357384710763537</v>
      </c>
      <c r="AC59" s="9">
        <v>-5.720953523748328</v>
      </c>
      <c r="AD59" s="9">
        <v>-4.2588201627079894</v>
      </c>
      <c r="AE59" s="9">
        <v>-2.4047313507783152</v>
      </c>
      <c r="AF59" s="9">
        <v>1.2366442421815264E-3</v>
      </c>
    </row>
    <row r="60" spans="1:32" x14ac:dyDescent="0.35">
      <c r="A60" s="4" t="s">
        <v>255</v>
      </c>
      <c r="B60" s="9"/>
      <c r="C60" s="9"/>
      <c r="D60" s="9">
        <v>0</v>
      </c>
      <c r="E60" s="9">
        <v>0</v>
      </c>
      <c r="F60" s="9">
        <v>0</v>
      </c>
      <c r="G60" s="9">
        <v>1.4803213482074E-4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-0.10208517325959214</v>
      </c>
      <c r="N60" s="9">
        <v>-1.4887440123964324</v>
      </c>
      <c r="O60" s="9">
        <v>-2.8639051763243106</v>
      </c>
      <c r="P60" s="9">
        <v>-3.9799954693571666</v>
      </c>
      <c r="Q60" s="9">
        <v>-5.1099260028087459</v>
      </c>
      <c r="R60" s="9">
        <v>-5.0636212680228248</v>
      </c>
      <c r="S60" s="9">
        <v>-4.964948260669531</v>
      </c>
      <c r="T60" s="9">
        <v>-5.0239247653054999</v>
      </c>
      <c r="U60" s="9">
        <v>-5.1156123072022019</v>
      </c>
      <c r="V60" s="9">
        <v>-4.990127502590938</v>
      </c>
      <c r="W60" s="9">
        <v>-4.9514162369913359</v>
      </c>
      <c r="X60" s="9">
        <v>-4.8113362992255704</v>
      </c>
      <c r="Y60" s="9">
        <v>-4.5671804278609116</v>
      </c>
      <c r="Z60" s="9">
        <v>-4.1709217952163442</v>
      </c>
      <c r="AA60" s="9">
        <v>-3.6215902048860067</v>
      </c>
      <c r="AB60" s="9">
        <v>-2.9878317524192854</v>
      </c>
      <c r="AC60" s="9">
        <v>-2.3117834139562201</v>
      </c>
      <c r="AD60" s="9">
        <v>-1.6410422016036246</v>
      </c>
      <c r="AE60" s="9">
        <v>-0.87710372616456267</v>
      </c>
      <c r="AF60" s="9">
        <v>4.2204065095451641E-4</v>
      </c>
    </row>
    <row r="61" spans="1:32" x14ac:dyDescent="0.35">
      <c r="A61" s="4" t="s">
        <v>256</v>
      </c>
      <c r="B61" s="9"/>
      <c r="C61" s="9"/>
      <c r="D61" s="9">
        <v>0</v>
      </c>
      <c r="E61" s="9">
        <v>0</v>
      </c>
      <c r="F61" s="9">
        <v>0</v>
      </c>
      <c r="G61" s="9">
        <v>0</v>
      </c>
      <c r="H61" s="9">
        <v>-2.878965414879479E-4</v>
      </c>
      <c r="I61" s="9">
        <v>2.8849205205354317E-4</v>
      </c>
      <c r="J61" s="9">
        <v>0</v>
      </c>
      <c r="K61" s="9">
        <v>-2.9047306444237783E-4</v>
      </c>
      <c r="L61" s="9">
        <v>2.9204754535007638E-4</v>
      </c>
      <c r="M61" s="9">
        <v>0</v>
      </c>
      <c r="N61" s="9">
        <v>-2.1589628357436505E-14</v>
      </c>
      <c r="O61" s="9">
        <v>-2.2126395802313093E-14</v>
      </c>
      <c r="P61" s="9">
        <v>-1.1310052460207885E-14</v>
      </c>
      <c r="Q61" s="9">
        <v>0</v>
      </c>
      <c r="R61" s="9">
        <v>3.2948386352701583E-4</v>
      </c>
      <c r="S61" s="9">
        <v>3.3443921232798767E-4</v>
      </c>
      <c r="T61" s="9">
        <v>3.394398563482617E-4</v>
      </c>
      <c r="U61" s="9">
        <v>-3.447776528785977E-4</v>
      </c>
      <c r="V61" s="9">
        <v>-3.5050700837436333E-4</v>
      </c>
      <c r="W61" s="9">
        <v>0</v>
      </c>
      <c r="X61" s="9">
        <v>1.2623163680165508E-14</v>
      </c>
      <c r="Y61" s="9">
        <v>0</v>
      </c>
      <c r="Z61" s="9">
        <v>0</v>
      </c>
      <c r="AA61" s="9">
        <v>3.6267231468266878E-4</v>
      </c>
      <c r="AB61" s="9">
        <v>-1.2934480208251723E-14</v>
      </c>
      <c r="AC61" s="9">
        <v>0</v>
      </c>
      <c r="AD61" s="9">
        <v>1.3034324452794923E-14</v>
      </c>
      <c r="AE61" s="9">
        <v>0</v>
      </c>
      <c r="AF61" s="9">
        <v>0</v>
      </c>
    </row>
    <row r="62" spans="1:32" x14ac:dyDescent="0.35">
      <c r="A62" s="4" t="s">
        <v>257</v>
      </c>
      <c r="B62" s="9"/>
      <c r="C62" s="9"/>
      <c r="D62" s="9">
        <v>0</v>
      </c>
      <c r="E62" s="9">
        <v>0</v>
      </c>
      <c r="F62" s="9">
        <v>0</v>
      </c>
      <c r="G62" s="9">
        <v>3.0582442620707273E-4</v>
      </c>
      <c r="H62" s="9">
        <v>3.310918415533976E-4</v>
      </c>
      <c r="I62" s="9">
        <v>-3.7282549531104697E-4</v>
      </c>
      <c r="J62" s="9">
        <v>0</v>
      </c>
      <c r="K62" s="9">
        <v>4.7231747292827232E-4</v>
      </c>
      <c r="L62" s="9">
        <v>-5.2688982208679794E-4</v>
      </c>
      <c r="M62" s="9">
        <v>-0.29912165433296095</v>
      </c>
      <c r="N62" s="9">
        <v>-4.4426893674487644</v>
      </c>
      <c r="O62" s="9">
        <v>-8.7958513664303037</v>
      </c>
      <c r="P62" s="9">
        <v>-12.603465401169812</v>
      </c>
      <c r="Q62" s="9">
        <v>-16.990199417262623</v>
      </c>
      <c r="R62" s="9">
        <v>-18.494018542953729</v>
      </c>
      <c r="S62" s="9">
        <v>-22.287041034197113</v>
      </c>
      <c r="T62" s="9">
        <v>-26.860717288995755</v>
      </c>
      <c r="U62" s="9">
        <v>-35.407011168051639</v>
      </c>
      <c r="V62" s="9">
        <v>-52.094500694858162</v>
      </c>
      <c r="W62" s="9">
        <v>-119.81170691772414</v>
      </c>
      <c r="X62" s="9">
        <v>591.7180616740186</v>
      </c>
      <c r="Y62" s="9">
        <v>108.20598887024084</v>
      </c>
      <c r="Z62" s="9">
        <v>63.221601489758015</v>
      </c>
      <c r="AA62" s="9">
        <v>59.078352586639795</v>
      </c>
      <c r="AB62" s="9">
        <v>56.718806838850334</v>
      </c>
      <c r="AC62" s="9">
        <v>51.774262505344133</v>
      </c>
      <c r="AD62" s="9">
        <v>22.352751850659921</v>
      </c>
      <c r="AE62" s="9">
        <v>8.3582205329093728</v>
      </c>
      <c r="AF62" s="9">
        <v>-2.9883752203857085E-3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62389-9DAE-4854-833E-6F58DAEBBCB0}">
  <sheetPr codeName="Sheet17">
    <tabColor theme="8" tint="0.59999389629810485"/>
  </sheetPr>
  <dimension ref="A1:BH141"/>
  <sheetViews>
    <sheetView showGridLines="0" workbookViewId="0"/>
  </sheetViews>
  <sheetFormatPr defaultRowHeight="14.5" x14ac:dyDescent="0.35"/>
  <sheetData>
    <row r="1" spans="1:60" ht="20" thickBot="1" x14ac:dyDescent="0.5">
      <c r="A1" s="3" t="s">
        <v>114</v>
      </c>
    </row>
    <row r="2" spans="1:60" ht="15" thickTop="1" x14ac:dyDescent="0.35">
      <c r="B2" s="1">
        <v>2022</v>
      </c>
      <c r="C2" s="2">
        <v>2023</v>
      </c>
      <c r="D2" s="1">
        <v>2024</v>
      </c>
      <c r="E2" s="2">
        <v>2025</v>
      </c>
      <c r="F2" s="1">
        <v>2026</v>
      </c>
      <c r="G2" s="2">
        <v>2027</v>
      </c>
      <c r="H2" s="1">
        <v>2028</v>
      </c>
      <c r="I2" s="2">
        <v>2029</v>
      </c>
      <c r="J2" s="1">
        <v>2030</v>
      </c>
      <c r="K2" s="2">
        <v>2031</v>
      </c>
      <c r="L2" s="1">
        <v>2032</v>
      </c>
      <c r="M2" s="2">
        <v>2033</v>
      </c>
      <c r="N2" s="1">
        <v>2034</v>
      </c>
      <c r="O2" s="2">
        <v>2035</v>
      </c>
      <c r="P2" s="1">
        <v>2036</v>
      </c>
      <c r="Q2" s="2">
        <v>2037</v>
      </c>
      <c r="R2" s="1">
        <v>2038</v>
      </c>
      <c r="S2" s="2">
        <v>2039</v>
      </c>
      <c r="T2" s="1">
        <v>2040</v>
      </c>
      <c r="U2" s="2">
        <v>2041</v>
      </c>
      <c r="V2" s="1">
        <v>2042</v>
      </c>
      <c r="W2" s="2">
        <v>2043</v>
      </c>
      <c r="X2" s="1">
        <v>2044</v>
      </c>
      <c r="Y2" s="2">
        <v>2045</v>
      </c>
      <c r="Z2" s="1">
        <v>2046</v>
      </c>
      <c r="AA2" s="2">
        <v>2047</v>
      </c>
      <c r="AB2" s="1">
        <v>2048</v>
      </c>
      <c r="AC2" s="2">
        <v>2049</v>
      </c>
      <c r="AD2" s="1">
        <v>2050</v>
      </c>
    </row>
    <row r="3" spans="1:60" x14ac:dyDescent="0.35">
      <c r="A3" s="4" t="s">
        <v>115</v>
      </c>
      <c r="B3" s="15">
        <v>193552.29689999999</v>
      </c>
      <c r="C3" s="15">
        <v>197989.63814827002</v>
      </c>
      <c r="D3" s="15">
        <v>202392.09614420735</v>
      </c>
      <c r="E3" s="15">
        <v>206797.09939915719</v>
      </c>
      <c r="F3" s="15">
        <v>211171.85067752647</v>
      </c>
      <c r="G3" s="15">
        <v>215481.63586081905</v>
      </c>
      <c r="H3" s="15">
        <v>219809.2612946298</v>
      </c>
      <c r="I3" s="15">
        <v>224208.56781203279</v>
      </c>
      <c r="J3" s="15">
        <v>228581.68866463614</v>
      </c>
      <c r="K3" s="15">
        <v>232954.29636160855</v>
      </c>
      <c r="L3" s="15">
        <v>237468.88073880761</v>
      </c>
      <c r="M3" s="15">
        <v>242013.75015349148</v>
      </c>
      <c r="N3" s="15">
        <v>246651.02402293257</v>
      </c>
      <c r="O3" s="15">
        <v>251309.81789488249</v>
      </c>
      <c r="P3" s="15">
        <v>255966.7144753836</v>
      </c>
      <c r="Q3" s="15">
        <v>260510.89155746507</v>
      </c>
      <c r="R3" s="15">
        <v>265289.72940328438</v>
      </c>
      <c r="S3" s="15">
        <v>270099.856660933</v>
      </c>
      <c r="T3" s="15">
        <v>274929.80930772948</v>
      </c>
      <c r="U3" s="15">
        <v>279807.72395639092</v>
      </c>
      <c r="V3" s="15">
        <v>284713.2570112496</v>
      </c>
      <c r="W3" s="15">
        <v>289664.0788947668</v>
      </c>
      <c r="X3" s="15">
        <v>294671.87838992319</v>
      </c>
      <c r="Y3" s="15">
        <v>299722.28918083594</v>
      </c>
      <c r="Z3" s="15">
        <v>304850.5075764911</v>
      </c>
      <c r="AA3" s="15">
        <v>310024.76572663762</v>
      </c>
      <c r="AB3" s="15">
        <v>315205.46557678917</v>
      </c>
      <c r="AC3" s="15">
        <v>320362.19547307893</v>
      </c>
      <c r="AD3" s="15">
        <v>325583.01002782548</v>
      </c>
    </row>
    <row r="4" spans="1:60" x14ac:dyDescent="0.35">
      <c r="A4" s="4" t="s">
        <v>117</v>
      </c>
      <c r="B4" s="15">
        <v>62075.722699999998</v>
      </c>
      <c r="C4" s="15">
        <v>63498.858303475667</v>
      </c>
      <c r="D4" s="15">
        <v>64910.806216940095</v>
      </c>
      <c r="E4" s="15">
        <v>66323.570441009942</v>
      </c>
      <c r="F4" s="15">
        <v>67726.632308975415</v>
      </c>
      <c r="G4" s="15">
        <v>69108.858375106065</v>
      </c>
      <c r="H4" s="15">
        <v>70496.806132282509</v>
      </c>
      <c r="I4" s="15">
        <v>71907.743309575249</v>
      </c>
      <c r="J4" s="15">
        <v>73310.282270505515</v>
      </c>
      <c r="K4" s="15">
        <v>74712.656653142694</v>
      </c>
      <c r="L4" s="15">
        <v>76160.5655252836</v>
      </c>
      <c r="M4" s="15">
        <v>77618.187356758892</v>
      </c>
      <c r="N4" s="15">
        <v>79105.44496833923</v>
      </c>
      <c r="O4" s="15">
        <v>80599.604433990215</v>
      </c>
      <c r="P4" s="15">
        <v>82093.155403954268</v>
      </c>
      <c r="Q4" s="15">
        <v>83550.555191840656</v>
      </c>
      <c r="R4" s="15">
        <v>85083.2149313353</v>
      </c>
      <c r="S4" s="15">
        <v>86625.909751184299</v>
      </c>
      <c r="T4" s="15">
        <v>88174.962931945949</v>
      </c>
      <c r="U4" s="15">
        <v>89739.398394269694</v>
      </c>
      <c r="V4" s="15">
        <v>91312.69157903835</v>
      </c>
      <c r="W4" s="15">
        <v>92900.509710367929</v>
      </c>
      <c r="X4" s="15">
        <v>94506.601592393679</v>
      </c>
      <c r="Y4" s="15">
        <v>96126.359687745877</v>
      </c>
      <c r="Z4" s="15">
        <v>97771.072089367226</v>
      </c>
      <c r="AA4" s="15">
        <v>99430.550273047265</v>
      </c>
      <c r="AB4" s="15">
        <v>101092.09442644005</v>
      </c>
      <c r="AC4" s="15">
        <v>102745.95098204717</v>
      </c>
      <c r="AD4" s="15">
        <v>104420.36064682119</v>
      </c>
    </row>
    <row r="5" spans="1:60" x14ac:dyDescent="0.35">
      <c r="A5" s="4" t="s">
        <v>119</v>
      </c>
      <c r="B5" s="15">
        <v>80409.804699999993</v>
      </c>
      <c r="C5" s="15">
        <v>81075.428218228073</v>
      </c>
      <c r="D5" s="15">
        <v>82011.338638950838</v>
      </c>
      <c r="E5" s="15">
        <v>83040.687553609896</v>
      </c>
      <c r="F5" s="15">
        <v>84112.551836345621</v>
      </c>
      <c r="G5" s="15">
        <v>85433.909558163505</v>
      </c>
      <c r="H5" s="15">
        <v>86958.648542048046</v>
      </c>
      <c r="I5" s="15">
        <v>88473.242107164318</v>
      </c>
      <c r="J5" s="15">
        <v>90126.585819041953</v>
      </c>
      <c r="K5" s="15">
        <v>91724.007451415819</v>
      </c>
      <c r="L5" s="15">
        <v>93184.620546072169</v>
      </c>
      <c r="M5" s="15">
        <v>94635.803278760257</v>
      </c>
      <c r="N5" s="15">
        <v>96052.416081620351</v>
      </c>
      <c r="O5" s="15">
        <v>97478.698408016324</v>
      </c>
      <c r="P5" s="15">
        <v>99045.746467883917</v>
      </c>
      <c r="Q5" s="15">
        <v>100960.84549871368</v>
      </c>
      <c r="R5" s="15">
        <v>102508.24208941881</v>
      </c>
      <c r="S5" s="15">
        <v>104061.99026724076</v>
      </c>
      <c r="T5" s="15">
        <v>105649.57039695681</v>
      </c>
      <c r="U5" s="15">
        <v>107260.01849338875</v>
      </c>
      <c r="V5" s="15">
        <v>108907.91851351377</v>
      </c>
      <c r="W5" s="15">
        <v>110566.80392831159</v>
      </c>
      <c r="X5" s="15">
        <v>112209.80452132551</v>
      </c>
      <c r="Y5" s="15">
        <v>113874.87458963701</v>
      </c>
      <c r="Z5" s="15">
        <v>115496.63500359279</v>
      </c>
      <c r="AA5" s="15">
        <v>117117.79197115722</v>
      </c>
      <c r="AB5" s="15">
        <v>118774.48169748521</v>
      </c>
      <c r="AC5" s="15">
        <v>120547.45214067992</v>
      </c>
      <c r="AD5" s="15">
        <v>122323.28487714514</v>
      </c>
    </row>
    <row r="6" spans="1:60" x14ac:dyDescent="0.35">
      <c r="A6" s="4" t="s">
        <v>121</v>
      </c>
      <c r="B6" s="15">
        <v>92163.695300000007</v>
      </c>
      <c r="C6" s="15">
        <v>93713.049965318787</v>
      </c>
      <c r="D6" s="15">
        <v>95289.56586227534</v>
      </c>
      <c r="E6" s="15">
        <v>96830.24567896295</v>
      </c>
      <c r="F6" s="15">
        <v>98315.873406317012</v>
      </c>
      <c r="G6" s="15">
        <v>99881.534027137939</v>
      </c>
      <c r="H6" s="15">
        <v>101472.467077429</v>
      </c>
      <c r="I6" s="15">
        <v>103032.22066336956</v>
      </c>
      <c r="J6" s="15">
        <v>104713.80953681642</v>
      </c>
      <c r="K6" s="15">
        <v>106303.61647872819</v>
      </c>
      <c r="L6" s="15">
        <v>107822.64200640099</v>
      </c>
      <c r="M6" s="15">
        <v>109300.97668642233</v>
      </c>
      <c r="N6" s="15">
        <v>110748.54789155965</v>
      </c>
      <c r="O6" s="15">
        <v>112163.24984232643</v>
      </c>
      <c r="P6" s="15">
        <v>113689.2869380562</v>
      </c>
      <c r="Q6" s="15">
        <v>115565.43302682279</v>
      </c>
      <c r="R6" s="15">
        <v>117099.69127223018</v>
      </c>
      <c r="S6" s="15">
        <v>118616.16740411294</v>
      </c>
      <c r="T6" s="15">
        <v>120153.97856804031</v>
      </c>
      <c r="U6" s="15">
        <v>121704.64976924587</v>
      </c>
      <c r="V6" s="15">
        <v>123292.8589373396</v>
      </c>
      <c r="W6" s="15">
        <v>124893.44683206415</v>
      </c>
      <c r="X6" s="15">
        <v>126463.84454318584</v>
      </c>
      <c r="Y6" s="15">
        <v>128064.24449587987</v>
      </c>
      <c r="Z6" s="15">
        <v>129577.02899683634</v>
      </c>
      <c r="AA6" s="15">
        <v>131055.26965903804</v>
      </c>
      <c r="AB6" s="15">
        <v>132559.88899893951</v>
      </c>
      <c r="AC6" s="15">
        <v>134293.97118687912</v>
      </c>
      <c r="AD6" s="15">
        <v>136054.25627300536</v>
      </c>
    </row>
    <row r="7" spans="1:60" x14ac:dyDescent="0.35">
      <c r="A7" s="4" t="s">
        <v>123</v>
      </c>
      <c r="B7" s="15">
        <v>93808.671900000001</v>
      </c>
      <c r="C7" s="15">
        <v>94973.850651935514</v>
      </c>
      <c r="D7" s="15">
        <v>96257.802138899031</v>
      </c>
      <c r="E7" s="15">
        <v>97569.988497656508</v>
      </c>
      <c r="F7" s="15">
        <v>98872.742984077224</v>
      </c>
      <c r="G7" s="15">
        <v>100289.10491459843</v>
      </c>
      <c r="H7" s="15">
        <v>101754.39893977415</v>
      </c>
      <c r="I7" s="15">
        <v>103204.9791247399</v>
      </c>
      <c r="J7" s="15">
        <v>104789.73286119194</v>
      </c>
      <c r="K7" s="15">
        <v>106290.37423063064</v>
      </c>
      <c r="L7" s="15">
        <v>107725.01792777116</v>
      </c>
      <c r="M7" s="15">
        <v>109122.27604530512</v>
      </c>
      <c r="N7" s="15">
        <v>110490.13468776063</v>
      </c>
      <c r="O7" s="15">
        <v>111826.07090627035</v>
      </c>
      <c r="P7" s="15">
        <v>113273.53638547403</v>
      </c>
      <c r="Q7" s="15">
        <v>115071.24404467968</v>
      </c>
      <c r="R7" s="15">
        <v>116525.57196253836</v>
      </c>
      <c r="S7" s="15">
        <v>117961.30683980319</v>
      </c>
      <c r="T7" s="15">
        <v>119417.64533791671</v>
      </c>
      <c r="U7" s="15">
        <v>120885.94499616907</v>
      </c>
      <c r="V7" s="15">
        <v>122391.21678326135</v>
      </c>
      <c r="W7" s="15">
        <v>123908.56189333183</v>
      </c>
      <c r="X7" s="15">
        <v>125395.56376290134</v>
      </c>
      <c r="Y7" s="15">
        <v>126913.0256382217</v>
      </c>
      <c r="Z7" s="15">
        <v>128344.28728485675</v>
      </c>
      <c r="AA7" s="15">
        <v>129742.94482440093</v>
      </c>
      <c r="AB7" s="15">
        <v>131170.67511213207</v>
      </c>
      <c r="AC7" s="15">
        <v>132830.25961071826</v>
      </c>
      <c r="AD7" s="15">
        <v>134519.94021112236</v>
      </c>
    </row>
    <row r="8" spans="1:60" x14ac:dyDescent="0.35">
      <c r="A8" s="4" t="s">
        <v>125</v>
      </c>
      <c r="B8" s="15">
        <v>334392.84769999998</v>
      </c>
      <c r="C8" s="15">
        <v>341303.12398335704</v>
      </c>
      <c r="D8" s="15">
        <v>348346.00472347456</v>
      </c>
      <c r="E8" s="15">
        <v>355421.61457508348</v>
      </c>
      <c r="F8" s="15">
        <v>362454.16524508735</v>
      </c>
      <c r="G8" s="15">
        <v>369616.83290662814</v>
      </c>
      <c r="H8" s="15">
        <v>376982.78410661523</v>
      </c>
      <c r="I8" s="15">
        <v>384416.79476740205</v>
      </c>
      <c r="J8" s="15">
        <v>391942.63342980808</v>
      </c>
      <c r="K8" s="15">
        <v>399404.20271426463</v>
      </c>
      <c r="L8" s="15">
        <v>406911.69088879315</v>
      </c>
      <c r="M8" s="15">
        <v>414446.44143012789</v>
      </c>
      <c r="N8" s="15">
        <v>422067.29827669123</v>
      </c>
      <c r="O8" s="15">
        <v>429725.29967294511</v>
      </c>
      <c r="P8" s="15">
        <v>437521.36689980398</v>
      </c>
      <c r="Q8" s="15">
        <v>445516.48123016243</v>
      </c>
      <c r="R8" s="15">
        <v>453455.30573373038</v>
      </c>
      <c r="S8" s="15">
        <v>461442.61724366789</v>
      </c>
      <c r="T8" s="15">
        <v>469490.67586675589</v>
      </c>
      <c r="U8" s="15">
        <v>477625.84561712621</v>
      </c>
      <c r="V8" s="15">
        <v>485835.50925787998</v>
      </c>
      <c r="W8" s="15">
        <v>494116.27747217868</v>
      </c>
      <c r="X8" s="15">
        <v>502456.5652839269</v>
      </c>
      <c r="Y8" s="15">
        <v>510874.74231587694</v>
      </c>
      <c r="Z8" s="15">
        <v>519350.95638143073</v>
      </c>
      <c r="AA8" s="15">
        <v>527885.43280547915</v>
      </c>
      <c r="AB8" s="15">
        <v>536461.25558752182</v>
      </c>
      <c r="AC8" s="15">
        <v>545119.31017196691</v>
      </c>
      <c r="AD8" s="15">
        <v>553860.97161367489</v>
      </c>
    </row>
    <row r="9" spans="1:60" x14ac:dyDescent="0.3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60" x14ac:dyDescent="0.35">
      <c r="A10" s="4" t="s">
        <v>126</v>
      </c>
      <c r="B10" s="5">
        <v>100</v>
      </c>
      <c r="C10" s="5">
        <v>101.20797999999999</v>
      </c>
      <c r="D10" s="5">
        <v>102.33943461240999</v>
      </c>
      <c r="E10" s="5">
        <v>103.4086360894666</v>
      </c>
      <c r="F10" s="5">
        <v>104.41175570019792</v>
      </c>
      <c r="G10" s="5">
        <v>105.40451102633585</v>
      </c>
      <c r="H10" s="5">
        <v>106.42269119767739</v>
      </c>
      <c r="I10" s="5">
        <v>107.45918754900879</v>
      </c>
      <c r="J10" s="5">
        <v>108.5408502390396</v>
      </c>
      <c r="K10" s="5">
        <v>109.6338457468617</v>
      </c>
      <c r="L10" s="5">
        <v>110.72205375832972</v>
      </c>
      <c r="M10" s="5">
        <v>111.80013114414329</v>
      </c>
      <c r="N10" s="5">
        <v>112.86579546019222</v>
      </c>
      <c r="O10" s="5">
        <v>113.91814597914146</v>
      </c>
      <c r="P10" s="5">
        <v>114.98949487890958</v>
      </c>
      <c r="Q10" s="5">
        <v>116.1518201920951</v>
      </c>
      <c r="R10" s="5">
        <v>117.32006358440518</v>
      </c>
      <c r="S10" s="5">
        <v>118.49453127693594</v>
      </c>
      <c r="T10" s="5">
        <v>119.68189387814334</v>
      </c>
      <c r="U10" s="5">
        <v>120.88814375016239</v>
      </c>
      <c r="V10" s="5">
        <v>122.1211786387853</v>
      </c>
      <c r="W10" s="5">
        <v>123.38322774730997</v>
      </c>
      <c r="X10" s="5">
        <v>124.66985570793615</v>
      </c>
      <c r="Y10" s="5">
        <v>125.98731687511533</v>
      </c>
      <c r="Z10" s="5">
        <v>127.32419349194055</v>
      </c>
      <c r="AA10" s="5">
        <v>128.6797250531138</v>
      </c>
      <c r="AB10" s="5">
        <v>130.06025261537363</v>
      </c>
      <c r="AC10" s="5">
        <v>131.49895311775438</v>
      </c>
      <c r="AD10" s="5">
        <v>132.99765983633273</v>
      </c>
    </row>
    <row r="11" spans="1:60" x14ac:dyDescent="0.35">
      <c r="A11" s="4" t="s">
        <v>128</v>
      </c>
      <c r="B11" s="14">
        <v>2891.4</v>
      </c>
      <c r="C11" s="14">
        <v>2912.6591919839998</v>
      </c>
      <c r="D11" s="14">
        <v>2935.8910277247346</v>
      </c>
      <c r="E11" s="14">
        <v>2958.7504624448047</v>
      </c>
      <c r="F11" s="14">
        <v>2980.3775673000637</v>
      </c>
      <c r="G11" s="14">
        <v>3004.3669243770187</v>
      </c>
      <c r="H11" s="14">
        <v>3029.6307059314436</v>
      </c>
      <c r="I11" s="14">
        <v>3053.747959980783</v>
      </c>
      <c r="J11" s="14">
        <v>3078.7400470476227</v>
      </c>
      <c r="K11" s="14">
        <v>3101.1452698660069</v>
      </c>
      <c r="L11" s="14">
        <v>3122.050307210342</v>
      </c>
      <c r="M11" s="14">
        <v>3142.1156620937768</v>
      </c>
      <c r="N11" s="14">
        <v>3161.5452799230561</v>
      </c>
      <c r="O11" s="14">
        <v>3180.4383899768013</v>
      </c>
      <c r="P11" s="14">
        <v>3200.6878595531771</v>
      </c>
      <c r="Q11" s="14">
        <v>3224.5020334552469</v>
      </c>
      <c r="R11" s="14">
        <v>3243.0091273663043</v>
      </c>
      <c r="S11" s="14">
        <v>3261.0856278121528</v>
      </c>
      <c r="T11" s="14">
        <v>3279.095168856883</v>
      </c>
      <c r="U11" s="14">
        <v>3296.9996842978749</v>
      </c>
      <c r="V11" s="14">
        <v>3314.9044037534195</v>
      </c>
      <c r="W11" s="14">
        <v>3332.4967340203148</v>
      </c>
      <c r="X11" s="14">
        <v>3349.4086550709576</v>
      </c>
      <c r="Y11" s="14">
        <v>3366.2532666204347</v>
      </c>
      <c r="Z11" s="14">
        <v>3382.0647601889468</v>
      </c>
      <c r="AA11" s="14">
        <v>3397.4365150891863</v>
      </c>
      <c r="AB11" s="14">
        <v>3412.7539255661959</v>
      </c>
      <c r="AC11" s="14">
        <v>3429.4295626900725</v>
      </c>
      <c r="AD11" s="14">
        <v>3445.7704859076302</v>
      </c>
    </row>
    <row r="12" spans="1:60" x14ac:dyDescent="0.3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60" x14ac:dyDescent="0.35">
      <c r="A13" s="4" t="s">
        <v>130</v>
      </c>
      <c r="B13" s="6">
        <v>79</v>
      </c>
      <c r="C13" s="6">
        <v>67.605930000000001</v>
      </c>
      <c r="D13" s="6">
        <v>65.258480000000006</v>
      </c>
      <c r="E13" s="6">
        <v>66.841971999999998</v>
      </c>
      <c r="F13" s="6">
        <v>68.951172</v>
      </c>
      <c r="G13" s="6">
        <v>71.445392000000012</v>
      </c>
      <c r="H13" s="6">
        <v>74.620372000000003</v>
      </c>
      <c r="I13" s="6">
        <v>78.861710000000002</v>
      </c>
      <c r="J13" s="6">
        <v>83.808610000000002</v>
      </c>
      <c r="K13" s="6">
        <v>86.283760000000001</v>
      </c>
      <c r="L13" s="6">
        <v>93.101339999999993</v>
      </c>
      <c r="M13" s="6">
        <v>101.29075999999999</v>
      </c>
      <c r="N13" s="6">
        <v>109.1125</v>
      </c>
      <c r="O13" s="6">
        <v>118.7319</v>
      </c>
      <c r="P13" s="6">
        <v>125.1484</v>
      </c>
      <c r="Q13" s="6">
        <v>116.0471</v>
      </c>
      <c r="R13" s="6">
        <v>122.85319999999999</v>
      </c>
      <c r="S13" s="6">
        <v>130.85719999999998</v>
      </c>
      <c r="T13" s="6">
        <v>138.82779999999997</v>
      </c>
      <c r="U13" s="6">
        <v>147.58009999999999</v>
      </c>
      <c r="V13" s="6">
        <v>155.15459999999999</v>
      </c>
      <c r="W13" s="6">
        <v>162.7251</v>
      </c>
      <c r="X13" s="6">
        <v>172.55840000000001</v>
      </c>
      <c r="Y13" s="6">
        <v>181.60829999999999</v>
      </c>
      <c r="Z13" s="6">
        <v>196.97069999999997</v>
      </c>
      <c r="AA13" s="6">
        <v>216.18629999999996</v>
      </c>
      <c r="AB13" s="6">
        <v>234.76039999999998</v>
      </c>
      <c r="AC13" s="6">
        <v>236.02860000000001</v>
      </c>
      <c r="AD13" s="6">
        <v>233.67269999999996</v>
      </c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</row>
    <row r="14" spans="1:60" x14ac:dyDescent="0.35">
      <c r="A14" s="4" t="s">
        <v>132</v>
      </c>
      <c r="B14" s="6">
        <v>79</v>
      </c>
      <c r="C14" s="6">
        <v>62.919629999999998</v>
      </c>
      <c r="D14" s="6">
        <v>61.925510000000003</v>
      </c>
      <c r="E14" s="6">
        <v>64.299921999999995</v>
      </c>
      <c r="F14" s="6">
        <v>66.758604000000005</v>
      </c>
      <c r="G14" s="6">
        <v>69.298007000000013</v>
      </c>
      <c r="H14" s="6">
        <v>71.902606000000006</v>
      </c>
      <c r="I14" s="6">
        <v>74.579570000000004</v>
      </c>
      <c r="J14" s="6">
        <v>77.333979999999997</v>
      </c>
      <c r="K14" s="6">
        <v>75.71302</v>
      </c>
      <c r="L14" s="6">
        <v>73.954829999999987</v>
      </c>
      <c r="M14" s="6">
        <v>72.18625999999999</v>
      </c>
      <c r="N14" s="6">
        <v>70.467999999999989</v>
      </c>
      <c r="O14" s="6">
        <v>68.717099999999988</v>
      </c>
      <c r="P14" s="6">
        <v>67.114000000000004</v>
      </c>
      <c r="Q14" s="6">
        <v>66.152299999999997</v>
      </c>
      <c r="R14" s="6">
        <v>64.582399999999993</v>
      </c>
      <c r="S14" s="6">
        <v>63.025699999999986</v>
      </c>
      <c r="T14" s="6">
        <v>61.516899999999978</v>
      </c>
      <c r="U14" s="6">
        <v>60.00709999999998</v>
      </c>
      <c r="V14" s="6">
        <v>58.591799999999992</v>
      </c>
      <c r="W14" s="6">
        <v>57.210300000000004</v>
      </c>
      <c r="X14" s="6">
        <v>55.788500000000013</v>
      </c>
      <c r="Y14" s="6">
        <v>54.438599999999994</v>
      </c>
      <c r="Z14" s="6">
        <v>52.940699999999964</v>
      </c>
      <c r="AA14" s="6">
        <v>51.437399999999968</v>
      </c>
      <c r="AB14" s="6">
        <v>50.047399999999982</v>
      </c>
      <c r="AC14" s="6">
        <v>49.0899</v>
      </c>
      <c r="AD14" s="6">
        <v>48.185099999999949</v>
      </c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</row>
    <row r="15" spans="1:60" x14ac:dyDescent="0.35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60" ht="20" thickBot="1" x14ac:dyDescent="0.5">
      <c r="A16" s="3" t="s">
        <v>134</v>
      </c>
    </row>
    <row r="17" spans="1:41" ht="15" thickTop="1" x14ac:dyDescent="0.35">
      <c r="B17" s="1">
        <v>2022</v>
      </c>
      <c r="C17" s="2">
        <v>2023</v>
      </c>
      <c r="D17" s="1">
        <v>2024</v>
      </c>
      <c r="E17" s="2">
        <v>2025</v>
      </c>
      <c r="F17" s="1">
        <v>2026</v>
      </c>
      <c r="G17" s="2">
        <v>2027</v>
      </c>
      <c r="H17" s="1">
        <v>2028</v>
      </c>
      <c r="I17" s="2">
        <v>2029</v>
      </c>
      <c r="J17" s="1">
        <v>2030</v>
      </c>
      <c r="K17" s="2">
        <v>2031</v>
      </c>
      <c r="L17" s="1">
        <v>2032</v>
      </c>
      <c r="M17" s="2">
        <v>2033</v>
      </c>
      <c r="N17" s="1">
        <v>2034</v>
      </c>
      <c r="O17" s="2">
        <v>2035</v>
      </c>
      <c r="P17" s="1">
        <v>2036</v>
      </c>
      <c r="Q17" s="2">
        <v>2037</v>
      </c>
      <c r="R17" s="1">
        <v>2038</v>
      </c>
      <c r="S17" s="2">
        <v>2039</v>
      </c>
      <c r="T17" s="1">
        <v>2040</v>
      </c>
      <c r="U17" s="2">
        <v>2041</v>
      </c>
      <c r="V17" s="1">
        <v>2042</v>
      </c>
      <c r="W17" s="2">
        <v>2043</v>
      </c>
      <c r="X17" s="1">
        <v>2044</v>
      </c>
      <c r="Y17" s="2">
        <v>2045</v>
      </c>
      <c r="Z17" s="1">
        <v>2046</v>
      </c>
      <c r="AA17" s="2">
        <v>2047</v>
      </c>
      <c r="AB17" s="1">
        <v>2048</v>
      </c>
      <c r="AC17" s="2">
        <v>2049</v>
      </c>
      <c r="AD17" s="1">
        <v>2050</v>
      </c>
      <c r="AO17" s="16"/>
    </row>
    <row r="18" spans="1:41" x14ac:dyDescent="0.35">
      <c r="A18" t="s">
        <v>135</v>
      </c>
      <c r="B18" s="14">
        <v>1761.425293</v>
      </c>
      <c r="C18" s="14">
        <v>1782.4073910902159</v>
      </c>
      <c r="D18" s="14">
        <v>1802.975124698223</v>
      </c>
      <c r="E18" s="14">
        <v>1821.9276386140257</v>
      </c>
      <c r="F18" s="14">
        <v>1838.1420840459116</v>
      </c>
      <c r="G18" s="14">
        <v>1853.4863243394807</v>
      </c>
      <c r="H18" s="14">
        <v>1868.9840834266761</v>
      </c>
      <c r="I18" s="14">
        <v>1883.1610379134192</v>
      </c>
      <c r="J18" s="14">
        <v>1897.3671339931786</v>
      </c>
      <c r="K18" s="14">
        <v>1904.384906838008</v>
      </c>
      <c r="L18" s="14">
        <v>1910.7177864949051</v>
      </c>
      <c r="M18" s="14">
        <v>1915.8823611359114</v>
      </c>
      <c r="N18" s="14">
        <v>1923.2602708380571</v>
      </c>
      <c r="O18" s="14">
        <v>1929.1382158082033</v>
      </c>
      <c r="P18" s="14">
        <v>1940.213726258655</v>
      </c>
      <c r="Q18" s="14">
        <v>1963.580108206733</v>
      </c>
      <c r="R18" s="14">
        <v>1972.7439598495243</v>
      </c>
      <c r="S18" s="14">
        <v>1980.6401831878557</v>
      </c>
      <c r="T18" s="14">
        <v>1988.4897177170531</v>
      </c>
      <c r="U18" s="14">
        <v>1997.8129903773356</v>
      </c>
      <c r="V18" s="14">
        <v>2007.9945246327152</v>
      </c>
      <c r="W18" s="14">
        <v>2017.7977346214793</v>
      </c>
      <c r="X18" s="14">
        <v>2025.6098201528623</v>
      </c>
      <c r="Y18" s="14">
        <v>2033.9593230632377</v>
      </c>
      <c r="Z18" s="14">
        <v>2038.5972384700592</v>
      </c>
      <c r="AA18" s="14">
        <v>2041.7860122704742</v>
      </c>
      <c r="AB18" s="14">
        <v>2046.7687256012387</v>
      </c>
      <c r="AC18" s="14">
        <v>2061.0931388657955</v>
      </c>
      <c r="AD18" s="14">
        <v>2076.0202761491287</v>
      </c>
    </row>
    <row r="19" spans="1:41" x14ac:dyDescent="0.35">
      <c r="A19" t="s">
        <v>136</v>
      </c>
      <c r="B19" s="14">
        <v>1755.041504</v>
      </c>
      <c r="C19" s="14">
        <v>1775.0633684859329</v>
      </c>
      <c r="D19" s="14">
        <v>1794.8368643855185</v>
      </c>
      <c r="E19" s="14">
        <v>1812.8329756899664</v>
      </c>
      <c r="F19" s="14">
        <v>1827.880087623075</v>
      </c>
      <c r="G19" s="14">
        <v>1841.9403240450806</v>
      </c>
      <c r="H19" s="14">
        <v>1856.2187138878196</v>
      </c>
      <c r="I19" s="14">
        <v>1868.9985198623174</v>
      </c>
      <c r="J19" s="14">
        <v>1881.8563699396509</v>
      </c>
      <c r="K19" s="14">
        <v>1886.8431199529175</v>
      </c>
      <c r="L19" s="14">
        <v>1891.4326582894598</v>
      </c>
      <c r="M19" s="14">
        <v>1894.3391471981467</v>
      </c>
      <c r="N19" s="14">
        <v>1899.7749723244233</v>
      </c>
      <c r="O19" s="14">
        <v>1903.2590456371679</v>
      </c>
      <c r="P19" s="14">
        <v>1912.5188767089539</v>
      </c>
      <c r="Q19" s="14">
        <v>1935.0814356531525</v>
      </c>
      <c r="R19" s="14">
        <v>1942.0801220847368</v>
      </c>
      <c r="S19" s="14">
        <v>1947.767775613479</v>
      </c>
      <c r="T19" s="14">
        <v>1953.4201587429538</v>
      </c>
      <c r="U19" s="14">
        <v>1960.7383348204589</v>
      </c>
      <c r="V19" s="14">
        <v>1968.8454976503579</v>
      </c>
      <c r="W19" s="14">
        <v>1976.6713828651484</v>
      </c>
      <c r="X19" s="14">
        <v>1982.3340324424973</v>
      </c>
      <c r="Y19" s="14">
        <v>1988.704659322558</v>
      </c>
      <c r="Z19" s="14">
        <v>1991.0039201014804</v>
      </c>
      <c r="AA19" s="14">
        <v>1991.7350199265479</v>
      </c>
      <c r="AB19" s="14">
        <v>1994.4690148363507</v>
      </c>
      <c r="AC19" s="14">
        <v>2007.5908857659308</v>
      </c>
      <c r="AD19" s="14">
        <v>2021.3487254229053</v>
      </c>
    </row>
    <row r="20" spans="1:41" x14ac:dyDescent="0.35">
      <c r="A20" t="s">
        <v>137</v>
      </c>
      <c r="B20" s="14">
        <v>7655.3994140000004</v>
      </c>
      <c r="C20" s="14">
        <v>7743.1234014249676</v>
      </c>
      <c r="D20" s="14">
        <v>7823.3901672288193</v>
      </c>
      <c r="E20" s="14">
        <v>7893.6370916454816</v>
      </c>
      <c r="F20" s="14">
        <v>7948.8758167763654</v>
      </c>
      <c r="G20" s="14">
        <v>7995.9329231454076</v>
      </c>
      <c r="H20" s="14">
        <v>8044.8687522690207</v>
      </c>
      <c r="I20" s="14">
        <v>8092.3979977548006</v>
      </c>
      <c r="J20" s="14">
        <v>8140.599719036587</v>
      </c>
      <c r="K20" s="14">
        <v>8168.2167849894167</v>
      </c>
      <c r="L20" s="14">
        <v>8184.9746985455004</v>
      </c>
      <c r="M20" s="14">
        <v>8195.1990415399359</v>
      </c>
      <c r="N20" s="14">
        <v>8209.6043165591836</v>
      </c>
      <c r="O20" s="14">
        <v>8211.8253658978774</v>
      </c>
      <c r="P20" s="14">
        <v>8229.9807263628336</v>
      </c>
      <c r="Q20" s="14">
        <v>8304.0415822211089</v>
      </c>
      <c r="R20" s="14">
        <v>8313.380971707802</v>
      </c>
      <c r="S20" s="14">
        <v>8317.8313232317632</v>
      </c>
      <c r="T20" s="14">
        <v>8322.4060073556375</v>
      </c>
      <c r="U20" s="14">
        <v>8329.0264180842023</v>
      </c>
      <c r="V20" s="14">
        <v>8339.2001572733643</v>
      </c>
      <c r="W20" s="14">
        <v>8348.0575553284107</v>
      </c>
      <c r="X20" s="14">
        <v>8348.2635195227012</v>
      </c>
      <c r="Y20" s="14">
        <v>8351.8041750286848</v>
      </c>
      <c r="Z20" s="14">
        <v>8337.6455284468429</v>
      </c>
      <c r="AA20" s="14">
        <v>8317.9450894628626</v>
      </c>
      <c r="AB20" s="14">
        <v>8306.8060301168571</v>
      </c>
      <c r="AC20" s="14">
        <v>8337.8131772577162</v>
      </c>
      <c r="AD20" s="14">
        <v>8369.8220420452071</v>
      </c>
    </row>
    <row r="21" spans="1:41" x14ac:dyDescent="0.35">
      <c r="A21" t="s">
        <v>138</v>
      </c>
      <c r="B21" s="14">
        <v>516.20983899999999</v>
      </c>
      <c r="C21" s="14">
        <v>522.13572146778438</v>
      </c>
      <c r="D21" s="14">
        <v>528.70246579596835</v>
      </c>
      <c r="E21" s="14">
        <v>535.15115551177485</v>
      </c>
      <c r="F21" s="14">
        <v>540.86737257937386</v>
      </c>
      <c r="G21" s="14">
        <v>547.12953501909794</v>
      </c>
      <c r="H21" s="14">
        <v>553.31073094097621</v>
      </c>
      <c r="I21" s="14">
        <v>558.73620824700333</v>
      </c>
      <c r="J21" s="14">
        <v>563.71354213730933</v>
      </c>
      <c r="K21" s="14">
        <v>566.49077837108644</v>
      </c>
      <c r="L21" s="14">
        <v>567.60409136800365</v>
      </c>
      <c r="M21" s="14">
        <v>567.96251462076759</v>
      </c>
      <c r="N21" s="14">
        <v>568.53480500974979</v>
      </c>
      <c r="O21" s="14">
        <v>568.16208700900677</v>
      </c>
      <c r="P21" s="14">
        <v>569.70212443556989</v>
      </c>
      <c r="Q21" s="14">
        <v>579.03202218702631</v>
      </c>
      <c r="R21" s="14">
        <v>580.41083639953899</v>
      </c>
      <c r="S21" s="14">
        <v>581.1586377211562</v>
      </c>
      <c r="T21" s="14">
        <v>581.99023505063053</v>
      </c>
      <c r="U21" s="14">
        <v>582.83329446532014</v>
      </c>
      <c r="V21" s="14">
        <v>584.36477637152188</v>
      </c>
      <c r="W21" s="14">
        <v>585.95367004212392</v>
      </c>
      <c r="X21" s="14">
        <v>586.61495391598658</v>
      </c>
      <c r="Y21" s="14">
        <v>587.79074146501762</v>
      </c>
      <c r="Z21" s="14">
        <v>586.76810901092415</v>
      </c>
      <c r="AA21" s="14">
        <v>585.04891365760864</v>
      </c>
      <c r="AB21" s="14">
        <v>584.46570162202522</v>
      </c>
      <c r="AC21" s="14">
        <v>589.36467559904997</v>
      </c>
      <c r="AD21" s="14">
        <v>595.03211829889881</v>
      </c>
    </row>
    <row r="22" spans="1:41" x14ac:dyDescent="0.35">
      <c r="A22" t="s">
        <v>139</v>
      </c>
      <c r="B22" s="14">
        <v>435.99707000000001</v>
      </c>
      <c r="C22" s="14">
        <v>440.72489142795894</v>
      </c>
      <c r="D22" s="14">
        <v>445.6572199778858</v>
      </c>
      <c r="E22" s="14">
        <v>450.43595778198664</v>
      </c>
      <c r="F22" s="14">
        <v>454.63474160604721</v>
      </c>
      <c r="G22" s="14">
        <v>458.65744527307328</v>
      </c>
      <c r="H22" s="14">
        <v>462.34262024860885</v>
      </c>
      <c r="I22" s="14">
        <v>465.48743776413028</v>
      </c>
      <c r="J22" s="14">
        <v>468.18739058477041</v>
      </c>
      <c r="K22" s="14">
        <v>469.94058381504982</v>
      </c>
      <c r="L22" s="14">
        <v>470.12577386484247</v>
      </c>
      <c r="M22" s="14">
        <v>469.72676312355117</v>
      </c>
      <c r="N22" s="14">
        <v>469.32806008041075</v>
      </c>
      <c r="O22" s="14">
        <v>468.14119981567637</v>
      </c>
      <c r="P22" s="14">
        <v>467.92712708428581</v>
      </c>
      <c r="Q22" s="14">
        <v>473.07423189678752</v>
      </c>
      <c r="R22" s="14">
        <v>472.81710256913601</v>
      </c>
      <c r="S22" s="14">
        <v>472.09011790490979</v>
      </c>
      <c r="T22" s="14">
        <v>471.3870954640293</v>
      </c>
      <c r="U22" s="14">
        <v>470.4502890337298</v>
      </c>
      <c r="V22" s="14">
        <v>469.98164894331819</v>
      </c>
      <c r="W22" s="14">
        <v>469.53754725685747</v>
      </c>
      <c r="X22" s="14">
        <v>468.43860401825373</v>
      </c>
      <c r="Y22" s="14">
        <v>467.67947115412591</v>
      </c>
      <c r="Z22" s="14">
        <v>465.3243916716192</v>
      </c>
      <c r="AA22" s="14">
        <v>462.46154849727441</v>
      </c>
      <c r="AB22" s="14">
        <v>460.34313238361102</v>
      </c>
      <c r="AC22" s="14">
        <v>462.00763647825238</v>
      </c>
      <c r="AD22" s="14">
        <v>464.20329081000432</v>
      </c>
    </row>
    <row r="23" spans="1:41" x14ac:dyDescent="0.35">
      <c r="A23" t="s">
        <v>140</v>
      </c>
      <c r="B23" s="14">
        <v>2506.5527339999999</v>
      </c>
      <c r="C23" s="14">
        <v>2536.0077364877807</v>
      </c>
      <c r="D23" s="14">
        <v>2568.1222168580202</v>
      </c>
      <c r="E23" s="14">
        <v>2600.4071084950288</v>
      </c>
      <c r="F23" s="14">
        <v>2630.2634226705036</v>
      </c>
      <c r="G23" s="14">
        <v>2661.745308602789</v>
      </c>
      <c r="H23" s="14">
        <v>2692.6574877442472</v>
      </c>
      <c r="I23" s="14">
        <v>2721.3149028548119</v>
      </c>
      <c r="J23" s="14">
        <v>2747.5121033906776</v>
      </c>
      <c r="K23" s="14">
        <v>2768.6419001720456</v>
      </c>
      <c r="L23" s="14">
        <v>2780.9908182665449</v>
      </c>
      <c r="M23" s="14">
        <v>2790.8004852788986</v>
      </c>
      <c r="N23" s="14">
        <v>2800.3495998513481</v>
      </c>
      <c r="O23" s="14">
        <v>2805.7626196208689</v>
      </c>
      <c r="P23" s="14">
        <v>2816.3122028977646</v>
      </c>
      <c r="Q23" s="14">
        <v>2857.0369222453273</v>
      </c>
      <c r="R23" s="14">
        <v>2866.5126280423851</v>
      </c>
      <c r="S23" s="14">
        <v>2873.5107026514775</v>
      </c>
      <c r="T23" s="14">
        <v>2880.7103986573989</v>
      </c>
      <c r="U23" s="14">
        <v>2886.2630543721225</v>
      </c>
      <c r="V23" s="14">
        <v>2894.2007684363653</v>
      </c>
      <c r="W23" s="14">
        <v>2902.0690584134672</v>
      </c>
      <c r="X23" s="14">
        <v>2906.1325064883672</v>
      </c>
      <c r="Y23" s="14">
        <v>2911.9534317762136</v>
      </c>
      <c r="Z23" s="14">
        <v>2908.7255605166238</v>
      </c>
      <c r="AA23" s="14">
        <v>2902.7910913662909</v>
      </c>
      <c r="AB23" s="14">
        <v>2901.4148087331669</v>
      </c>
      <c r="AC23" s="14">
        <v>2921.1878926263871</v>
      </c>
      <c r="AD23" s="14">
        <v>2943.3905272636889</v>
      </c>
    </row>
    <row r="24" spans="1:41" x14ac:dyDescent="0.35">
      <c r="A24" t="s">
        <v>141</v>
      </c>
      <c r="B24" s="14">
        <v>3336.7739259999998</v>
      </c>
      <c r="C24" s="14">
        <v>3386.8395493404887</v>
      </c>
      <c r="D24" s="14">
        <v>3436.7696927126863</v>
      </c>
      <c r="E24" s="14">
        <v>3484.8800006100632</v>
      </c>
      <c r="F24" s="14">
        <v>3535.3786997229031</v>
      </c>
      <c r="G24" s="14">
        <v>3584.7166771668863</v>
      </c>
      <c r="H24" s="14">
        <v>3631.5674902507862</v>
      </c>
      <c r="I24" s="14">
        <v>3676.0255026231853</v>
      </c>
      <c r="J24" s="14">
        <v>3721.5016141161364</v>
      </c>
      <c r="K24" s="14">
        <v>3772.3734247306193</v>
      </c>
      <c r="L24" s="14">
        <v>3822.9021033308309</v>
      </c>
      <c r="M24" s="14">
        <v>3863.791481937847</v>
      </c>
      <c r="N24" s="14">
        <v>3902.6117677151733</v>
      </c>
      <c r="O24" s="14">
        <v>3935.5765829514162</v>
      </c>
      <c r="P24" s="14">
        <v>3970.9248692138081</v>
      </c>
      <c r="Q24" s="14">
        <v>4012.4674939180622</v>
      </c>
      <c r="R24" s="14">
        <v>4048.2071437565146</v>
      </c>
      <c r="S24" s="14">
        <v>4081.4362853470398</v>
      </c>
      <c r="T24" s="14">
        <v>4114.6692578573893</v>
      </c>
      <c r="U24" s="14">
        <v>4147.9333139519149</v>
      </c>
      <c r="V24" s="14">
        <v>4183.4623123145702</v>
      </c>
      <c r="W24" s="14">
        <v>4220.9746658458789</v>
      </c>
      <c r="X24" s="14">
        <v>4257.4203339201513</v>
      </c>
      <c r="Y24" s="14">
        <v>4297.5753433030095</v>
      </c>
      <c r="Z24" s="14">
        <v>4332.9464941903116</v>
      </c>
      <c r="AA24" s="14">
        <v>4365.7320371448577</v>
      </c>
      <c r="AB24" s="14">
        <v>4393.6029577846311</v>
      </c>
      <c r="AC24" s="14">
        <v>4431.21092495841</v>
      </c>
      <c r="AD24" s="14">
        <v>4469.6622260144259</v>
      </c>
    </row>
    <row r="25" spans="1:41" x14ac:dyDescent="0.35">
      <c r="A25" t="s">
        <v>142</v>
      </c>
      <c r="B25" s="14">
        <v>365.82318099999998</v>
      </c>
      <c r="C25" s="14">
        <v>374.75391257079872</v>
      </c>
      <c r="D25" s="14">
        <v>383.98417638820001</v>
      </c>
      <c r="E25" s="14">
        <v>393.34183236836276</v>
      </c>
      <c r="F25" s="14">
        <v>402.63819123710641</v>
      </c>
      <c r="G25" s="14">
        <v>412.50713515106173</v>
      </c>
      <c r="H25" s="14">
        <v>422.85916671053172</v>
      </c>
      <c r="I25" s="14">
        <v>433.55598133530799</v>
      </c>
      <c r="J25" s="14">
        <v>444.62093695735888</v>
      </c>
      <c r="K25" s="14">
        <v>455.72730118999158</v>
      </c>
      <c r="L25" s="14">
        <v>466.85971655800046</v>
      </c>
      <c r="M25" s="14">
        <v>478.14768421479812</v>
      </c>
      <c r="N25" s="14">
        <v>489.37148388021416</v>
      </c>
      <c r="O25" s="14">
        <v>500.68849306783443</v>
      </c>
      <c r="P25" s="14">
        <v>512.14599819895227</v>
      </c>
      <c r="Q25" s="14">
        <v>524.04468617510861</v>
      </c>
      <c r="R25" s="14">
        <v>535.88987783459902</v>
      </c>
      <c r="S25" s="14">
        <v>547.86932093067696</v>
      </c>
      <c r="T25" s="14">
        <v>559.98495788067009</v>
      </c>
      <c r="U25" s="14">
        <v>572.19358193689709</v>
      </c>
      <c r="V25" s="14">
        <v>584.50295358767289</v>
      </c>
      <c r="W25" s="14">
        <v>596.90219009301438</v>
      </c>
      <c r="X25" s="14">
        <v>609.43194303591383</v>
      </c>
      <c r="Y25" s="14">
        <v>622.03267977651296</v>
      </c>
      <c r="Z25" s="14">
        <v>634.85451499821033</v>
      </c>
      <c r="AA25" s="14">
        <v>647.93778729964788</v>
      </c>
      <c r="AB25" s="14">
        <v>661.27079191158509</v>
      </c>
      <c r="AC25" s="14">
        <v>674.29881841843121</v>
      </c>
      <c r="AD25" s="14">
        <v>687.11811554502958</v>
      </c>
    </row>
    <row r="26" spans="1:41" x14ac:dyDescent="0.35">
      <c r="A26" t="s">
        <v>143</v>
      </c>
      <c r="B26" s="14">
        <v>1850.0629879999999</v>
      </c>
      <c r="C26" s="14">
        <v>1883.4103733586999</v>
      </c>
      <c r="D26" s="14">
        <v>1915.9945028640293</v>
      </c>
      <c r="E26" s="14">
        <v>1947.6279553052148</v>
      </c>
      <c r="F26" s="14">
        <v>1993.8056298371148</v>
      </c>
      <c r="G26" s="14">
        <v>2039.4298840646775</v>
      </c>
      <c r="H26" s="14">
        <v>2077.8201122023111</v>
      </c>
      <c r="I26" s="14">
        <v>2114.0963579772288</v>
      </c>
      <c r="J26" s="14">
        <v>2150.7431612945852</v>
      </c>
      <c r="K26" s="14">
        <v>2216.683010951032</v>
      </c>
      <c r="L26" s="14">
        <v>2290.0698487213836</v>
      </c>
      <c r="M26" s="14">
        <v>2342.9725232897113</v>
      </c>
      <c r="N26" s="14">
        <v>2387.6595696319114</v>
      </c>
      <c r="O26" s="14">
        <v>2424.2289636003939</v>
      </c>
      <c r="P26" s="14">
        <v>2454.0818887497544</v>
      </c>
      <c r="Q26" s="14">
        <v>2453.1172092827583</v>
      </c>
      <c r="R26" s="14">
        <v>2487.5278203125304</v>
      </c>
      <c r="S26" s="14">
        <v>2519.1656916479569</v>
      </c>
      <c r="T26" s="14">
        <v>2550.3549782431123</v>
      </c>
      <c r="U26" s="14">
        <v>2580.5254226002303</v>
      </c>
      <c r="V26" s="14">
        <v>2612.8565675674463</v>
      </c>
      <c r="W26" s="14">
        <v>2650.4976405654797</v>
      </c>
      <c r="X26" s="14">
        <v>2691.5284042404896</v>
      </c>
      <c r="Y26" s="14">
        <v>2739.1539227421636</v>
      </c>
      <c r="Z26" s="14">
        <v>2788.0168678237842</v>
      </c>
      <c r="AA26" s="14">
        <v>2834.5154131453492</v>
      </c>
      <c r="AB26" s="14">
        <v>2861.5324267348192</v>
      </c>
      <c r="AC26" s="14">
        <v>2880.3021049968256</v>
      </c>
      <c r="AD26" s="14">
        <v>2898.4375815646854</v>
      </c>
    </row>
    <row r="27" spans="1:41" x14ac:dyDescent="0.35">
      <c r="A27" t="s">
        <v>144</v>
      </c>
      <c r="B27" s="14">
        <v>172.309662</v>
      </c>
      <c r="C27" s="14">
        <v>172.71129859115581</v>
      </c>
      <c r="D27" s="14">
        <v>172.06105436886401</v>
      </c>
      <c r="E27" s="14">
        <v>170.95722764555035</v>
      </c>
      <c r="F27" s="14">
        <v>168.50600872412292</v>
      </c>
      <c r="G27" s="14">
        <v>167.96691082053201</v>
      </c>
      <c r="H27" s="14">
        <v>168.65004232485376</v>
      </c>
      <c r="I27" s="14">
        <v>169.37594415052797</v>
      </c>
      <c r="J27" s="14">
        <v>171.24268724379417</v>
      </c>
      <c r="K27" s="14">
        <v>171.92422800174387</v>
      </c>
      <c r="L27" s="14">
        <v>173.81209356458541</v>
      </c>
      <c r="M27" s="14">
        <v>175.80076463310462</v>
      </c>
      <c r="N27" s="14">
        <v>176.74009097263868</v>
      </c>
      <c r="O27" s="14">
        <v>177.72494508376823</v>
      </c>
      <c r="P27" s="14">
        <v>178.72785228062432</v>
      </c>
      <c r="Q27" s="14">
        <v>179.86816993646664</v>
      </c>
      <c r="R27" s="14">
        <v>180.99556923617482</v>
      </c>
      <c r="S27" s="14">
        <v>182.16644767312053</v>
      </c>
      <c r="T27" s="14">
        <v>183.35271011537446</v>
      </c>
      <c r="U27" s="14">
        <v>184.58689937828439</v>
      </c>
      <c r="V27" s="14">
        <v>185.84290432228298</v>
      </c>
      <c r="W27" s="14">
        <v>187.13069529406806</v>
      </c>
      <c r="X27" s="14">
        <v>188.47217536680873</v>
      </c>
      <c r="Y27" s="14">
        <v>189.81857912375062</v>
      </c>
      <c r="Z27" s="14">
        <v>191.27790625823982</v>
      </c>
      <c r="AA27" s="14">
        <v>192.81258054518437</v>
      </c>
      <c r="AB27" s="14">
        <v>194.36630288173359</v>
      </c>
      <c r="AC27" s="14">
        <v>195.66620916610242</v>
      </c>
      <c r="AD27" s="14">
        <v>196.90807911573455</v>
      </c>
    </row>
    <row r="28" spans="1:41" x14ac:dyDescent="0.35">
      <c r="A28" t="s">
        <v>145</v>
      </c>
      <c r="B28" s="14">
        <v>456.812592</v>
      </c>
      <c r="C28" s="14">
        <v>463.91854027485601</v>
      </c>
      <c r="D28" s="14">
        <v>469.91232142335309</v>
      </c>
      <c r="E28" s="14">
        <v>475.21885330425846</v>
      </c>
      <c r="F28" s="14">
        <v>478.77589968656054</v>
      </c>
      <c r="G28" s="14">
        <v>483.86710684864744</v>
      </c>
      <c r="H28" s="14">
        <v>490.01807389761808</v>
      </c>
      <c r="I28" s="14">
        <v>496.11007659592798</v>
      </c>
      <c r="J28" s="14">
        <v>503.24026983877997</v>
      </c>
      <c r="K28" s="14">
        <v>508.88999737617894</v>
      </c>
      <c r="L28" s="14">
        <v>516.08336104509021</v>
      </c>
      <c r="M28" s="14">
        <v>523.24639166305167</v>
      </c>
      <c r="N28" s="14">
        <v>529.27513193851496</v>
      </c>
      <c r="O28" s="14">
        <v>535.21328135378599</v>
      </c>
      <c r="P28" s="14">
        <v>540.89740696574756</v>
      </c>
      <c r="Q28" s="14">
        <v>546.09874674779303</v>
      </c>
      <c r="R28" s="14">
        <v>551.45714410470691</v>
      </c>
      <c r="S28" s="14">
        <v>556.69929571656621</v>
      </c>
      <c r="T28" s="14">
        <v>561.76491972101655</v>
      </c>
      <c r="U28" s="14">
        <v>566.71743925327701</v>
      </c>
      <c r="V28" s="14">
        <v>571.48925676353349</v>
      </c>
      <c r="W28" s="14">
        <v>576.1081529494403</v>
      </c>
      <c r="X28" s="14">
        <v>580.60747120775238</v>
      </c>
      <c r="Y28" s="14">
        <v>584.92782946175646</v>
      </c>
      <c r="Z28" s="14">
        <v>589.19386605253499</v>
      </c>
      <c r="AA28" s="14">
        <v>593.34242130698158</v>
      </c>
      <c r="AB28" s="14">
        <v>597.29995592285695</v>
      </c>
      <c r="AC28" s="14">
        <v>600.8557482634609</v>
      </c>
      <c r="AD28" s="14">
        <v>604.20365640721013</v>
      </c>
    </row>
    <row r="29" spans="1:41" x14ac:dyDescent="0.35">
      <c r="A29" t="s">
        <v>146</v>
      </c>
      <c r="B29" s="14">
        <v>626.30883800000004</v>
      </c>
      <c r="C29" s="14">
        <v>611.35590238540146</v>
      </c>
      <c r="D29" s="14">
        <v>597.53834195763773</v>
      </c>
      <c r="E29" s="14">
        <v>584.03140601452469</v>
      </c>
      <c r="F29" s="14">
        <v>570.14687698049784</v>
      </c>
      <c r="G29" s="14">
        <v>555.37841944075967</v>
      </c>
      <c r="H29" s="14">
        <v>541.04038139958345</v>
      </c>
      <c r="I29" s="14">
        <v>525.99664538669174</v>
      </c>
      <c r="J29" s="14">
        <v>515.25006052446076</v>
      </c>
      <c r="K29" s="14">
        <v>503.97247329972555</v>
      </c>
      <c r="L29" s="14">
        <v>493.11504152669823</v>
      </c>
      <c r="M29" s="14">
        <v>482.48180464024142</v>
      </c>
      <c r="N29" s="14">
        <v>471.931761003617</v>
      </c>
      <c r="O29" s="14">
        <v>461.54307995546827</v>
      </c>
      <c r="P29" s="14">
        <v>451.68188897206369</v>
      </c>
      <c r="Q29" s="14">
        <v>442.93384965101944</v>
      </c>
      <c r="R29" s="14">
        <v>433.41387242047011</v>
      </c>
      <c r="S29" s="14">
        <v>424.10969013844539</v>
      </c>
      <c r="T29" s="14">
        <v>415.02827175447987</v>
      </c>
      <c r="U29" s="14">
        <v>406.17281352005449</v>
      </c>
      <c r="V29" s="14">
        <v>397.55963468839229</v>
      </c>
      <c r="W29" s="14">
        <v>389.13518700549139</v>
      </c>
      <c r="X29" s="14">
        <v>380.84365009485316</v>
      </c>
      <c r="Y29" s="14">
        <v>372.76827942260689</v>
      </c>
      <c r="Z29" s="14">
        <v>364.77623934227006</v>
      </c>
      <c r="AA29" s="14">
        <v>356.94970978381411</v>
      </c>
      <c r="AB29" s="14">
        <v>349.34236187393049</v>
      </c>
      <c r="AC29" s="14">
        <v>342.10175234478663</v>
      </c>
      <c r="AD29" s="14">
        <v>335.03957482025703</v>
      </c>
    </row>
    <row r="30" spans="1:41" x14ac:dyDescent="0.35">
      <c r="A30" t="s">
        <v>147</v>
      </c>
      <c r="B30" s="14">
        <v>163.597061</v>
      </c>
      <c r="C30" s="14">
        <v>166.22577129556021</v>
      </c>
      <c r="D30" s="14">
        <v>168.89430996020775</v>
      </c>
      <c r="E30" s="14">
        <v>171.56072887870454</v>
      </c>
      <c r="F30" s="14">
        <v>174.18274296637645</v>
      </c>
      <c r="G30" s="14">
        <v>177.04257975004418</v>
      </c>
      <c r="H30" s="14">
        <v>179.96107356444972</v>
      </c>
      <c r="I30" s="14">
        <v>182.89398916086634</v>
      </c>
      <c r="J30" s="14">
        <v>185.74605631723981</v>
      </c>
      <c r="K30" s="14">
        <v>188.50674422846603</v>
      </c>
      <c r="L30" s="14">
        <v>191.17697996181113</v>
      </c>
      <c r="M30" s="14">
        <v>193.86418270985232</v>
      </c>
      <c r="N30" s="14">
        <v>196.47192737715559</v>
      </c>
      <c r="O30" s="14">
        <v>199.09659585498699</v>
      </c>
      <c r="P30" s="14">
        <v>201.7038255066868</v>
      </c>
      <c r="Q30" s="14">
        <v>204.34539931667001</v>
      </c>
      <c r="R30" s="14">
        <v>206.89777552683486</v>
      </c>
      <c r="S30" s="14">
        <v>209.43156982460181</v>
      </c>
      <c r="T30" s="14">
        <v>211.94141870053684</v>
      </c>
      <c r="U30" s="14">
        <v>214.40595829375417</v>
      </c>
      <c r="V30" s="14">
        <v>216.83067527609825</v>
      </c>
      <c r="W30" s="14">
        <v>219.20967639602503</v>
      </c>
      <c r="X30" s="14">
        <v>221.5569955318413</v>
      </c>
      <c r="Y30" s="14">
        <v>223.84463797780623</v>
      </c>
      <c r="Z30" s="14">
        <v>226.11818319681922</v>
      </c>
      <c r="AA30" s="14">
        <v>228.37155038437612</v>
      </c>
      <c r="AB30" s="14">
        <v>230.6117268521391</v>
      </c>
      <c r="AC30" s="14">
        <v>232.72348916950406</v>
      </c>
      <c r="AD30" s="14">
        <v>234.76552607969165</v>
      </c>
    </row>
    <row r="31" spans="1:41" x14ac:dyDescent="0.35">
      <c r="A31" t="s">
        <v>148</v>
      </c>
      <c r="B31" s="14">
        <v>1142.709961</v>
      </c>
      <c r="C31" s="14">
        <v>1156.9173882161092</v>
      </c>
      <c r="D31" s="14">
        <v>1172.3143389689221</v>
      </c>
      <c r="E31" s="14">
        <v>1187.4146855063132</v>
      </c>
      <c r="F31" s="14">
        <v>1201.0193705240333</v>
      </c>
      <c r="G31" s="14">
        <v>1216.9756334730673</v>
      </c>
      <c r="H31" s="14">
        <v>1234.9658191700096</v>
      </c>
      <c r="I31" s="14">
        <v>1252.7117840051549</v>
      </c>
      <c r="J31" s="14">
        <v>1271.4740242077353</v>
      </c>
      <c r="K31" s="14">
        <v>1288.5042744353761</v>
      </c>
      <c r="L31" s="14">
        <v>1305.3045662680292</v>
      </c>
      <c r="M31" s="14">
        <v>1322.1550039748965</v>
      </c>
      <c r="N31" s="14">
        <v>1338.1874555530962</v>
      </c>
      <c r="O31" s="14">
        <v>1354.2589530755433</v>
      </c>
      <c r="P31" s="14">
        <v>1371.156042033067</v>
      </c>
      <c r="Q31" s="14">
        <v>1391.099506664438</v>
      </c>
      <c r="R31" s="14">
        <v>1408.0056780788814</v>
      </c>
      <c r="S31" s="14">
        <v>1424.9063926345655</v>
      </c>
      <c r="T31" s="14">
        <v>1441.9192050000652</v>
      </c>
      <c r="U31" s="14">
        <v>1458.8933336894056</v>
      </c>
      <c r="V31" s="14">
        <v>1476.0322666842553</v>
      </c>
      <c r="W31" s="14">
        <v>1493.1515841197124</v>
      </c>
      <c r="X31" s="14">
        <v>1510.0985559691544</v>
      </c>
      <c r="Y31" s="14">
        <v>1527.0110557565868</v>
      </c>
      <c r="Z31" s="14">
        <v>1543.611345644822</v>
      </c>
      <c r="AA31" s="14">
        <v>1560.1375574335646</v>
      </c>
      <c r="AB31" s="14">
        <v>1576.845538577388</v>
      </c>
      <c r="AC31" s="14">
        <v>1593.7428576842296</v>
      </c>
      <c r="AD31" s="14">
        <v>1610.4247235498963</v>
      </c>
    </row>
    <row r="32" spans="1:41" x14ac:dyDescent="0.35">
      <c r="A32" t="s">
        <v>149</v>
      </c>
      <c r="B32" s="14">
        <v>3008.857422</v>
      </c>
      <c r="C32" s="14">
        <v>3043.1358301801347</v>
      </c>
      <c r="D32" s="14">
        <v>3077.1790863987767</v>
      </c>
      <c r="E32" s="14">
        <v>3107.899919177094</v>
      </c>
      <c r="F32" s="14">
        <v>3133.3027431934775</v>
      </c>
      <c r="G32" s="14">
        <v>3156.3513181724084</v>
      </c>
      <c r="H32" s="14">
        <v>3179.2321507670249</v>
      </c>
      <c r="I32" s="14">
        <v>3199.2550184371985</v>
      </c>
      <c r="J32" s="14">
        <v>3219.3671031180534</v>
      </c>
      <c r="K32" s="14">
        <v>3224.5559502401752</v>
      </c>
      <c r="L32" s="14">
        <v>3228.9122285922713</v>
      </c>
      <c r="M32" s="14">
        <v>3230.2964145080937</v>
      </c>
      <c r="N32" s="14">
        <v>3236.9619373416458</v>
      </c>
      <c r="O32" s="14">
        <v>3240.123799819864</v>
      </c>
      <c r="P32" s="14">
        <v>3254.5515526806535</v>
      </c>
      <c r="Q32" s="14">
        <v>3294.4956402521689</v>
      </c>
      <c r="R32" s="14">
        <v>3304.5695160759756</v>
      </c>
      <c r="S32" s="14">
        <v>3312.1114359454305</v>
      </c>
      <c r="T32" s="14">
        <v>3319.6891494575011</v>
      </c>
      <c r="U32" s="14">
        <v>3330.6540827181593</v>
      </c>
      <c r="V32" s="14">
        <v>3343.4052254215194</v>
      </c>
      <c r="W32" s="14">
        <v>3355.5796671710036</v>
      </c>
      <c r="X32" s="14">
        <v>3363.6356086127612</v>
      </c>
      <c r="Y32" s="14">
        <v>3373.1348519350445</v>
      </c>
      <c r="Z32" s="14">
        <v>3374.82914451445</v>
      </c>
      <c r="AA32" s="14">
        <v>3373.5700524577614</v>
      </c>
      <c r="AB32" s="14">
        <v>3376.1526741677121</v>
      </c>
      <c r="AC32" s="14">
        <v>3399.0168241153447</v>
      </c>
      <c r="AD32" s="14">
        <v>3423.1923312768654</v>
      </c>
    </row>
    <row r="33" spans="1:30" x14ac:dyDescent="0.35">
      <c r="A33" t="s">
        <v>150</v>
      </c>
      <c r="B33" s="14">
        <v>3564.9916990000002</v>
      </c>
      <c r="C33" s="14">
        <v>3603.5449452296652</v>
      </c>
      <c r="D33" s="14">
        <v>3638.4693857398979</v>
      </c>
      <c r="E33" s="14">
        <v>3668.6449588211444</v>
      </c>
      <c r="F33" s="14">
        <v>3692.4960303512776</v>
      </c>
      <c r="G33" s="14">
        <v>3713.67707378042</v>
      </c>
      <c r="H33" s="14">
        <v>3736.0084538546421</v>
      </c>
      <c r="I33" s="14">
        <v>3759.5962662692364</v>
      </c>
      <c r="J33" s="14">
        <v>3778.8541590118357</v>
      </c>
      <c r="K33" s="14">
        <v>3788.8826711217289</v>
      </c>
      <c r="L33" s="14">
        <v>3793.1781274059795</v>
      </c>
      <c r="M33" s="14">
        <v>3794.1648491081687</v>
      </c>
      <c r="N33" s="14">
        <v>3797.8365367982815</v>
      </c>
      <c r="O33" s="14">
        <v>3795.3797155830594</v>
      </c>
      <c r="P33" s="14">
        <v>3800.4313280307033</v>
      </c>
      <c r="Q33" s="14">
        <v>3831.5348561098854</v>
      </c>
      <c r="R33" s="14">
        <v>3831.8518842006429</v>
      </c>
      <c r="S33" s="14">
        <v>3829.7421316946838</v>
      </c>
      <c r="T33" s="14">
        <v>3827.6699888214303</v>
      </c>
      <c r="U33" s="14">
        <v>3826.6352077130114</v>
      </c>
      <c r="V33" s="14">
        <v>3827.2235306817129</v>
      </c>
      <c r="W33" s="14">
        <v>3827.0943739433064</v>
      </c>
      <c r="X33" s="14">
        <v>3822.7183594233088</v>
      </c>
      <c r="Y33" s="14">
        <v>3819.9630353928055</v>
      </c>
      <c r="Z33" s="14">
        <v>3808.6174395806461</v>
      </c>
      <c r="AA33" s="14">
        <v>3794.653562686342</v>
      </c>
      <c r="AB33" s="14">
        <v>3784.9226669297959</v>
      </c>
      <c r="AC33" s="14">
        <v>3795.7314219866539</v>
      </c>
      <c r="AD33" s="14">
        <v>3806.8340882252219</v>
      </c>
    </row>
    <row r="34" spans="1:30" x14ac:dyDescent="0.35">
      <c r="A34" t="s">
        <v>151</v>
      </c>
      <c r="B34" s="14">
        <v>3782.001953</v>
      </c>
      <c r="C34" s="14">
        <v>3855.8217145200206</v>
      </c>
      <c r="D34" s="14">
        <v>3933.1278552387757</v>
      </c>
      <c r="E34" s="14">
        <v>4009.9072307264628</v>
      </c>
      <c r="F34" s="14">
        <v>4083.6418058757836</v>
      </c>
      <c r="G34" s="14">
        <v>4159.7449629342645</v>
      </c>
      <c r="H34" s="14">
        <v>4245.3312995721408</v>
      </c>
      <c r="I34" s="14">
        <v>4332.2480899339307</v>
      </c>
      <c r="J34" s="14">
        <v>4419.3483710068622</v>
      </c>
      <c r="K34" s="14">
        <v>4503.1427515998485</v>
      </c>
      <c r="L34" s="14">
        <v>4585.7551569493235</v>
      </c>
      <c r="M34" s="14">
        <v>4669.4965490214063</v>
      </c>
      <c r="N34" s="14">
        <v>4753.4947215927878</v>
      </c>
      <c r="O34" s="14">
        <v>4838.2756766997554</v>
      </c>
      <c r="P34" s="14">
        <v>4925.6476780074381</v>
      </c>
      <c r="Q34" s="14">
        <v>5020.7668603174398</v>
      </c>
      <c r="R34" s="14">
        <v>5107.8545718930764</v>
      </c>
      <c r="S34" s="14">
        <v>5195.5482623251655</v>
      </c>
      <c r="T34" s="14">
        <v>5283.6891799310333</v>
      </c>
      <c r="U34" s="14">
        <v>5372.2105233448438</v>
      </c>
      <c r="V34" s="14">
        <v>5461.1872229166902</v>
      </c>
      <c r="W34" s="14">
        <v>5549.999780129373</v>
      </c>
      <c r="X34" s="14">
        <v>5638.354111629098</v>
      </c>
      <c r="Y34" s="14">
        <v>5726.3637447929277</v>
      </c>
      <c r="Z34" s="14">
        <v>5813.8322330855162</v>
      </c>
      <c r="AA34" s="14">
        <v>5901.5751705304656</v>
      </c>
      <c r="AB34" s="14">
        <v>5990.3590575534427</v>
      </c>
      <c r="AC34" s="14">
        <v>6078.4412971357087</v>
      </c>
      <c r="AD34" s="14">
        <v>6165.1350661361075</v>
      </c>
    </row>
    <row r="35" spans="1:30" x14ac:dyDescent="0.35">
      <c r="A35" t="s">
        <v>152</v>
      </c>
      <c r="B35" s="14">
        <v>1901.3889160000001</v>
      </c>
      <c r="C35" s="14">
        <v>1943.4949834059285</v>
      </c>
      <c r="D35" s="14">
        <v>1987.3021377298915</v>
      </c>
      <c r="E35" s="14">
        <v>2031.0589536588557</v>
      </c>
      <c r="F35" s="14">
        <v>2073.5946089017516</v>
      </c>
      <c r="G35" s="14">
        <v>2116.4939636085546</v>
      </c>
      <c r="H35" s="14">
        <v>2163.7559087641225</v>
      </c>
      <c r="I35" s="14">
        <v>2211.8328340521343</v>
      </c>
      <c r="J35" s="14">
        <v>2259.7174666263791</v>
      </c>
      <c r="K35" s="14">
        <v>2306.4500056384391</v>
      </c>
      <c r="L35" s="14">
        <v>2353.085502172446</v>
      </c>
      <c r="M35" s="14">
        <v>2400.6317125207925</v>
      </c>
      <c r="N35" s="14">
        <v>2448.6779556151837</v>
      </c>
      <c r="O35" s="14">
        <v>2497.4010149726278</v>
      </c>
      <c r="P35" s="14">
        <v>2547.2311579441734</v>
      </c>
      <c r="Q35" s="14">
        <v>2600.0671002378308</v>
      </c>
      <c r="R35" s="14">
        <v>2650.0739307699951</v>
      </c>
      <c r="S35" s="14">
        <v>2700.6839826702681</v>
      </c>
      <c r="T35" s="14">
        <v>2751.7009833765028</v>
      </c>
      <c r="U35" s="14">
        <v>2803.0689118238802</v>
      </c>
      <c r="V35" s="14">
        <v>2854.7992682846989</v>
      </c>
      <c r="W35" s="14">
        <v>2906.665261390895</v>
      </c>
      <c r="X35" s="14">
        <v>2958.6155082746818</v>
      </c>
      <c r="Y35" s="14">
        <v>3010.5806310620183</v>
      </c>
      <c r="Z35" s="14">
        <v>3062.65675164394</v>
      </c>
      <c r="AA35" s="14">
        <v>3115.093416685861</v>
      </c>
      <c r="AB35" s="14">
        <v>3168.1257015395463</v>
      </c>
      <c r="AC35" s="14">
        <v>3220.6510079830809</v>
      </c>
      <c r="AD35" s="14">
        <v>3272.6970503371886</v>
      </c>
    </row>
    <row r="36" spans="1:30" x14ac:dyDescent="0.35">
      <c r="A36" t="s">
        <v>153</v>
      </c>
      <c r="B36" s="14">
        <v>1177.8149410000001</v>
      </c>
      <c r="C36" s="14">
        <v>1200.0604495721611</v>
      </c>
      <c r="D36" s="14">
        <v>1222.3394518124235</v>
      </c>
      <c r="E36" s="14">
        <v>1244.4521836654362</v>
      </c>
      <c r="F36" s="14">
        <v>1266.5441966107385</v>
      </c>
      <c r="G36" s="14">
        <v>1289.766791073275</v>
      </c>
      <c r="H36" s="14">
        <v>1313.0148374823707</v>
      </c>
      <c r="I36" s="14">
        <v>1336.3295167456101</v>
      </c>
      <c r="J36" s="14">
        <v>1359.6019625456383</v>
      </c>
      <c r="K36" s="14">
        <v>1381.6039932249257</v>
      </c>
      <c r="L36" s="14">
        <v>1403.9390033793998</v>
      </c>
      <c r="M36" s="14">
        <v>1425.9677890997248</v>
      </c>
      <c r="N36" s="14">
        <v>1448.3397977429104</v>
      </c>
      <c r="O36" s="14">
        <v>1470.6458238019288</v>
      </c>
      <c r="P36" s="14">
        <v>1493.8274668579361</v>
      </c>
      <c r="Q36" s="14">
        <v>1517.3562951401752</v>
      </c>
      <c r="R36" s="14">
        <v>1539.9778014662725</v>
      </c>
      <c r="S36" s="14">
        <v>1562.5315463576469</v>
      </c>
      <c r="T36" s="14">
        <v>1584.9548115668069</v>
      </c>
      <c r="U36" s="14">
        <v>1607.6935242664315</v>
      </c>
      <c r="V36" s="14">
        <v>1630.0075065364874</v>
      </c>
      <c r="W36" s="14">
        <v>1652.109104319117</v>
      </c>
      <c r="X36" s="14">
        <v>1673.7733762149639</v>
      </c>
      <c r="Y36" s="14">
        <v>1695.1258705526759</v>
      </c>
      <c r="Z36" s="14">
        <v>1716.0264335114164</v>
      </c>
      <c r="AA36" s="14">
        <v>1736.4902203336835</v>
      </c>
      <c r="AB36" s="14">
        <v>1756.9097824836092</v>
      </c>
      <c r="AC36" s="14">
        <v>1777.5754338000725</v>
      </c>
      <c r="AD36" s="14">
        <v>1797.661502929383</v>
      </c>
    </row>
    <row r="37" spans="1:30" x14ac:dyDescent="0.35">
      <c r="A37" t="s">
        <v>108</v>
      </c>
      <c r="B37" s="14">
        <v>2056.029297</v>
      </c>
      <c r="C37" s="14">
        <v>2093.8900484896067</v>
      </c>
      <c r="D37" s="14">
        <v>2132.8309592773871</v>
      </c>
      <c r="E37" s="14">
        <v>2172.0328188750973</v>
      </c>
      <c r="F37" s="14">
        <v>2212.0190742574605</v>
      </c>
      <c r="G37" s="14">
        <v>2255.6677406402455</v>
      </c>
      <c r="H37" s="14">
        <v>2301.0481665135426</v>
      </c>
      <c r="I37" s="14">
        <v>2346.9991779795514</v>
      </c>
      <c r="J37" s="14">
        <v>2393.7530445043285</v>
      </c>
      <c r="K37" s="14">
        <v>2442.2222349000608</v>
      </c>
      <c r="L37" s="14">
        <v>2491.6569647122374</v>
      </c>
      <c r="M37" s="14">
        <v>2540.6122932578137</v>
      </c>
      <c r="N37" s="14">
        <v>2588.3618310034476</v>
      </c>
      <c r="O37" s="14">
        <v>2635.898131374558</v>
      </c>
      <c r="P37" s="14">
        <v>2683.3711839002399</v>
      </c>
      <c r="Q37" s="14">
        <v>2729.947799224788</v>
      </c>
      <c r="R37" s="14">
        <v>2777.3519777844267</v>
      </c>
      <c r="S37" s="14">
        <v>2824.8863568842071</v>
      </c>
      <c r="T37" s="14">
        <v>2872.6585750427475</v>
      </c>
      <c r="U37" s="14">
        <v>2920.37774296207</v>
      </c>
      <c r="V37" s="14">
        <v>2968.3966380762727</v>
      </c>
      <c r="W37" s="14">
        <v>3016.9512955646142</v>
      </c>
      <c r="X37" s="14">
        <v>3066.0585134976486</v>
      </c>
      <c r="Y37" s="14">
        <v>3115.8154308722428</v>
      </c>
      <c r="Z37" s="14">
        <v>3166.2171728635753</v>
      </c>
      <c r="AA37" s="14">
        <v>3216.8905789849528</v>
      </c>
      <c r="AB37" s="14">
        <v>3266.176881234639</v>
      </c>
      <c r="AC37" s="14">
        <v>3313.2157074428037</v>
      </c>
      <c r="AD37" s="14">
        <v>3359.1640455167621</v>
      </c>
    </row>
    <row r="38" spans="1:30" x14ac:dyDescent="0.35">
      <c r="A38" t="s">
        <v>154</v>
      </c>
      <c r="B38" s="14">
        <v>816.71167000000003</v>
      </c>
      <c r="C38" s="14">
        <v>834.20106038604808</v>
      </c>
      <c r="D38" s="14">
        <v>852.46455788150399</v>
      </c>
      <c r="E38" s="14">
        <v>871.06388534473012</v>
      </c>
      <c r="F38" s="14">
        <v>889.76292666503696</v>
      </c>
      <c r="G38" s="14">
        <v>910.55357209095564</v>
      </c>
      <c r="H38" s="14">
        <v>931.96077762617119</v>
      </c>
      <c r="I38" s="14">
        <v>953.57732827497682</v>
      </c>
      <c r="J38" s="14">
        <v>975.14047704152597</v>
      </c>
      <c r="K38" s="14">
        <v>996.75407565896057</v>
      </c>
      <c r="L38" s="14">
        <v>1018.5517915133237</v>
      </c>
      <c r="M38" s="14">
        <v>1040.6637360656448</v>
      </c>
      <c r="N38" s="14">
        <v>1062.3120393687768</v>
      </c>
      <c r="O38" s="14">
        <v>1084.3280314598792</v>
      </c>
      <c r="P38" s="14">
        <v>1106.4026730915364</v>
      </c>
      <c r="Q38" s="14">
        <v>1128.4369036066889</v>
      </c>
      <c r="R38" s="14">
        <v>1150.6346116249167</v>
      </c>
      <c r="S38" s="14">
        <v>1173.0564529843457</v>
      </c>
      <c r="T38" s="14">
        <v>1195.6470568502727</v>
      </c>
      <c r="U38" s="14">
        <v>1218.209753765977</v>
      </c>
      <c r="V38" s="14">
        <v>1240.8293506529283</v>
      </c>
      <c r="W38" s="14">
        <v>1263.5351628575911</v>
      </c>
      <c r="X38" s="14">
        <v>1286.4681997099401</v>
      </c>
      <c r="Y38" s="14">
        <v>1309.4103017026473</v>
      </c>
      <c r="Z38" s="14">
        <v>1332.7869419368844</v>
      </c>
      <c r="AA38" s="14">
        <v>1356.4403116315207</v>
      </c>
      <c r="AB38" s="14">
        <v>1379.9931342705968</v>
      </c>
      <c r="AC38" s="14">
        <v>1402.2183376959649</v>
      </c>
      <c r="AD38" s="14">
        <v>1423.9530023739198</v>
      </c>
    </row>
    <row r="39" spans="1:30" x14ac:dyDescent="0.35">
      <c r="A39" t="s">
        <v>155</v>
      </c>
      <c r="B39" s="14">
        <v>1194.0349120000001</v>
      </c>
      <c r="C39" s="14">
        <v>1168.2614296174977</v>
      </c>
      <c r="D39" s="14">
        <v>1146.7593443531018</v>
      </c>
      <c r="E39" s="14">
        <v>1124.3771248218868</v>
      </c>
      <c r="F39" s="14">
        <v>1097.8493580028266</v>
      </c>
      <c r="G39" s="14">
        <v>1077.515650903513</v>
      </c>
      <c r="H39" s="14">
        <v>1062.016881284047</v>
      </c>
      <c r="I39" s="14">
        <v>1045.3743333425091</v>
      </c>
      <c r="J39" s="14">
        <v>1033.4247638755041</v>
      </c>
      <c r="K39" s="14">
        <v>1013.9584516258104</v>
      </c>
      <c r="L39" s="14">
        <v>991.32061244312229</v>
      </c>
      <c r="M39" s="14">
        <v>965.99256905932305</v>
      </c>
      <c r="N39" s="14">
        <v>936.06331789141495</v>
      </c>
      <c r="O39" s="14">
        <v>903.13438888829899</v>
      </c>
      <c r="P39" s="14">
        <v>875.47625948235043</v>
      </c>
      <c r="Q39" s="14">
        <v>872.84632004410287</v>
      </c>
      <c r="R39" s="14">
        <v>844.46816591756499</v>
      </c>
      <c r="S39" s="14">
        <v>813.8457234977958</v>
      </c>
      <c r="T39" s="14">
        <v>784.08061831402154</v>
      </c>
      <c r="U39" s="14">
        <v>753.24429575696763</v>
      </c>
      <c r="V39" s="14">
        <v>724.04530790295587</v>
      </c>
      <c r="W39" s="14">
        <v>694.69700020147911</v>
      </c>
      <c r="X39" s="14">
        <v>662.22498673016139</v>
      </c>
      <c r="Y39" s="14">
        <v>630.52838241030634</v>
      </c>
      <c r="Z39" s="14">
        <v>591.70580411273011</v>
      </c>
      <c r="AA39" s="14">
        <v>549.65723704332595</v>
      </c>
      <c r="AB39" s="14">
        <v>509.17091407153089</v>
      </c>
      <c r="AC39" s="14">
        <v>482.7909217647591</v>
      </c>
      <c r="AD39" s="14">
        <v>457.06400740485083</v>
      </c>
    </row>
    <row r="40" spans="1:30" x14ac:dyDescent="0.35">
      <c r="A40" t="s">
        <v>156</v>
      </c>
      <c r="B40" s="14">
        <v>1650.8249510000001</v>
      </c>
      <c r="C40" s="14">
        <v>1693.4180506432463</v>
      </c>
      <c r="D40" s="14">
        <v>1734.5157826561122</v>
      </c>
      <c r="E40" s="14">
        <v>1772.4881490731761</v>
      </c>
      <c r="F40" s="14">
        <v>1801.6110156065231</v>
      </c>
      <c r="G40" s="14">
        <v>1811.1362591588061</v>
      </c>
      <c r="H40" s="14">
        <v>1813.9004515402592</v>
      </c>
      <c r="I40" s="14">
        <v>1798.6321802964778</v>
      </c>
      <c r="J40" s="14">
        <v>1828.9630543424714</v>
      </c>
      <c r="K40" s="14">
        <v>1852.6316652287176</v>
      </c>
      <c r="L40" s="14">
        <v>1878.3734264275711</v>
      </c>
      <c r="M40" s="14">
        <v>1904.4711711396703</v>
      </c>
      <c r="N40" s="14">
        <v>1927.6840084562234</v>
      </c>
      <c r="O40" s="14">
        <v>1950.3510664064574</v>
      </c>
      <c r="P40" s="14">
        <v>1977.7273641851784</v>
      </c>
      <c r="Q40" s="14">
        <v>2022.4528774352807</v>
      </c>
      <c r="R40" s="14">
        <v>2051.7040178922025</v>
      </c>
      <c r="S40" s="14">
        <v>2080.9806032051138</v>
      </c>
      <c r="T40" s="14">
        <v>2110.9377756746735</v>
      </c>
      <c r="U40" s="14">
        <v>2141.1518391516829</v>
      </c>
      <c r="V40" s="14">
        <v>2172.9717107485003</v>
      </c>
      <c r="W40" s="14">
        <v>2205.3820184086562</v>
      </c>
      <c r="X40" s="14">
        <v>2236.7584294609601</v>
      </c>
      <c r="Y40" s="14">
        <v>2269.1605594218172</v>
      </c>
      <c r="Z40" s="14">
        <v>2298.3020269901358</v>
      </c>
      <c r="AA40" s="14">
        <v>2326.0687330990145</v>
      </c>
      <c r="AB40" s="14">
        <v>2354.7603257080445</v>
      </c>
      <c r="AC40" s="14">
        <v>2391.346001412538</v>
      </c>
      <c r="AD40" s="14">
        <v>2429.2320961129171</v>
      </c>
    </row>
    <row r="41" spans="1:30" x14ac:dyDescent="0.35">
      <c r="A41" t="s">
        <v>157</v>
      </c>
      <c r="B41" s="14">
        <v>745.046875</v>
      </c>
      <c r="C41" s="14">
        <v>758.55464934843758</v>
      </c>
      <c r="D41" s="14">
        <v>771.31224900757434</v>
      </c>
      <c r="E41" s="14">
        <v>783.27437641498307</v>
      </c>
      <c r="F41" s="14">
        <v>794.00868177912457</v>
      </c>
      <c r="G41" s="14">
        <v>805.02134399279657</v>
      </c>
      <c r="H41" s="14">
        <v>816.05995766589467</v>
      </c>
      <c r="I41" s="14">
        <v>826.64572422474521</v>
      </c>
      <c r="J41" s="14">
        <v>837.1598311911597</v>
      </c>
      <c r="K41" s="14">
        <v>846.23656922888358</v>
      </c>
      <c r="L41" s="14">
        <v>854.52240997283116</v>
      </c>
      <c r="M41" s="14">
        <v>862.26442573330553</v>
      </c>
      <c r="N41" s="14">
        <v>869.51412945876473</v>
      </c>
      <c r="O41" s="14">
        <v>876.20185826323609</v>
      </c>
      <c r="P41" s="14">
        <v>883.36401111084706</v>
      </c>
      <c r="Q41" s="14">
        <v>893.25371289723842</v>
      </c>
      <c r="R41" s="14">
        <v>900.66425288987944</v>
      </c>
      <c r="S41" s="14">
        <v>907.6388347446931</v>
      </c>
      <c r="T41" s="14">
        <v>914.3853505089038</v>
      </c>
      <c r="U41" s="14">
        <v>920.96529492272646</v>
      </c>
      <c r="V41" s="14">
        <v>927.56830295912209</v>
      </c>
      <c r="W41" s="14">
        <v>934.03354678757751</v>
      </c>
      <c r="X41" s="14">
        <v>940.05594290820625</v>
      </c>
      <c r="Y41" s="14">
        <v>946.01691284666276</v>
      </c>
      <c r="Z41" s="14">
        <v>951.13351154097779</v>
      </c>
      <c r="AA41" s="14">
        <v>955.73740672424606</v>
      </c>
      <c r="AB41" s="14">
        <v>960.46446482315605</v>
      </c>
      <c r="AC41" s="14">
        <v>966.75816755431538</v>
      </c>
      <c r="AD41" s="14">
        <v>973.40786859611262</v>
      </c>
    </row>
    <row r="42" spans="1:30" x14ac:dyDescent="0.35">
      <c r="A42" t="s">
        <v>158</v>
      </c>
      <c r="B42" s="14">
        <v>2603.5036620000001</v>
      </c>
      <c r="C42" s="14">
        <v>2660.1241389404436</v>
      </c>
      <c r="D42" s="14">
        <v>2716.3062267672799</v>
      </c>
      <c r="E42" s="14">
        <v>2771.8215501687046</v>
      </c>
      <c r="F42" s="14">
        <v>2825.7085329255347</v>
      </c>
      <c r="G42" s="14">
        <v>2883.9260406876929</v>
      </c>
      <c r="H42" s="14">
        <v>2944.8325399187888</v>
      </c>
      <c r="I42" s="14">
        <v>3007.2532718176853</v>
      </c>
      <c r="J42" s="14">
        <v>3069.8585711557134</v>
      </c>
      <c r="K42" s="14">
        <v>3130.9591942408542</v>
      </c>
      <c r="L42" s="14">
        <v>3191.4302270225025</v>
      </c>
      <c r="M42" s="14">
        <v>3252.2713337274367</v>
      </c>
      <c r="N42" s="14">
        <v>3311.9300233919325</v>
      </c>
      <c r="O42" s="14">
        <v>3371.7398364913652</v>
      </c>
      <c r="P42" s="14">
        <v>3432.0659941239178</v>
      </c>
      <c r="Q42" s="14">
        <v>3495.1267746999501</v>
      </c>
      <c r="R42" s="14">
        <v>3556.541045308913</v>
      </c>
      <c r="S42" s="14">
        <v>3618.1054821114194</v>
      </c>
      <c r="T42" s="14">
        <v>3679.8404923315898</v>
      </c>
      <c r="U42" s="14">
        <v>3741.4012798959029</v>
      </c>
      <c r="V42" s="14">
        <v>3802.9929760458058</v>
      </c>
      <c r="W42" s="14">
        <v>3864.4713998979673</v>
      </c>
      <c r="X42" s="14">
        <v>3925.798628778648</v>
      </c>
      <c r="Y42" s="14">
        <v>3986.8573600117684</v>
      </c>
      <c r="Z42" s="14">
        <v>4047.5943410913956</v>
      </c>
      <c r="AA42" s="14">
        <v>4108.0844242407047</v>
      </c>
      <c r="AB42" s="14">
        <v>4168.7111233652067</v>
      </c>
      <c r="AC42" s="14">
        <v>4229.2583174631882</v>
      </c>
      <c r="AD42" s="14">
        <v>4289.5282089678612</v>
      </c>
    </row>
    <row r="43" spans="1:30" x14ac:dyDescent="0.35">
      <c r="A43" t="s">
        <v>159</v>
      </c>
      <c r="B43" s="14">
        <v>1892.3614500000001</v>
      </c>
      <c r="C43" s="14">
        <v>1923.677571927615</v>
      </c>
      <c r="D43" s="14">
        <v>1959.1903912152134</v>
      </c>
      <c r="E43" s="14">
        <v>1993.6080765748086</v>
      </c>
      <c r="F43" s="14">
        <v>2023.7147483040105</v>
      </c>
      <c r="G43" s="14">
        <v>2052.4217491231275</v>
      </c>
      <c r="H43" s="14">
        <v>2092.927729037297</v>
      </c>
      <c r="I43" s="14">
        <v>2133.7597025669502</v>
      </c>
      <c r="J43" s="14">
        <v>2175.8005298587163</v>
      </c>
      <c r="K43" s="14">
        <v>2214.3433131847924</v>
      </c>
      <c r="L43" s="14">
        <v>2252.5013200262556</v>
      </c>
      <c r="M43" s="14">
        <v>2291.0785586335533</v>
      </c>
      <c r="N43" s="14">
        <v>2330.4569295757792</v>
      </c>
      <c r="O43" s="14">
        <v>2369.7726701604943</v>
      </c>
      <c r="P43" s="14">
        <v>2412.6582091951218</v>
      </c>
      <c r="Q43" s="14">
        <v>2466.3113849828451</v>
      </c>
      <c r="R43" s="14">
        <v>2509.4059837060659</v>
      </c>
      <c r="S43" s="14">
        <v>2552.9188325229306</v>
      </c>
      <c r="T43" s="14">
        <v>2596.9349825738745</v>
      </c>
      <c r="U43" s="14">
        <v>2641.8900046702142</v>
      </c>
      <c r="V43" s="14">
        <v>2688.0525412888182</v>
      </c>
      <c r="W43" s="14">
        <v>2734.7722384826884</v>
      </c>
      <c r="X43" s="14">
        <v>2781.2707504219379</v>
      </c>
      <c r="Y43" s="14">
        <v>2828.4244147245913</v>
      </c>
      <c r="Z43" s="14">
        <v>2874.8629009777469</v>
      </c>
      <c r="AA43" s="14">
        <v>2921.7639893168785</v>
      </c>
      <c r="AB43" s="14">
        <v>2969.8211634131626</v>
      </c>
      <c r="AC43" s="14">
        <v>3019.2862077288555</v>
      </c>
      <c r="AD43" s="14">
        <v>3068.3511182475531</v>
      </c>
    </row>
    <row r="44" spans="1:30" x14ac:dyDescent="0.35">
      <c r="A44" t="s">
        <v>160</v>
      </c>
      <c r="B44" s="14">
        <v>216.24118000000001</v>
      </c>
      <c r="C44" s="14">
        <v>219.72300898388804</v>
      </c>
      <c r="D44" s="14">
        <v>224.72058685092566</v>
      </c>
      <c r="E44" s="14">
        <v>229.74911447877145</v>
      </c>
      <c r="F44" s="14">
        <v>233.75892577376942</v>
      </c>
      <c r="G44" s="14">
        <v>241.0339476858081</v>
      </c>
      <c r="H44" s="14">
        <v>249.79225362249869</v>
      </c>
      <c r="I44" s="14">
        <v>258.41937864430963</v>
      </c>
      <c r="J44" s="14">
        <v>267.54881845305579</v>
      </c>
      <c r="K44" s="14">
        <v>275.02643336047288</v>
      </c>
      <c r="L44" s="14">
        <v>282.33834112308108</v>
      </c>
      <c r="M44" s="14">
        <v>289.60691584462194</v>
      </c>
      <c r="N44" s="14">
        <v>296.03720300057802</v>
      </c>
      <c r="O44" s="14">
        <v>302.52189793230571</v>
      </c>
      <c r="P44" s="14">
        <v>309.98940896524635</v>
      </c>
      <c r="Q44" s="14">
        <v>320.98203639338561</v>
      </c>
      <c r="R44" s="14">
        <v>328.61604845954042</v>
      </c>
      <c r="S44" s="14">
        <v>336.30543396225971</v>
      </c>
      <c r="T44" s="14">
        <v>344.22646947891621</v>
      </c>
      <c r="U44" s="14">
        <v>352.17400462889242</v>
      </c>
      <c r="V44" s="14">
        <v>360.46710374209499</v>
      </c>
      <c r="W44" s="14">
        <v>368.88073036382883</v>
      </c>
      <c r="X44" s="14">
        <v>377.17752197502602</v>
      </c>
      <c r="Y44" s="14">
        <v>385.64081980186268</v>
      </c>
      <c r="Z44" s="14">
        <v>393.69130329971847</v>
      </c>
      <c r="AA44" s="14">
        <v>401.68937834103423</v>
      </c>
      <c r="AB44" s="14">
        <v>410.03652379189879</v>
      </c>
      <c r="AC44" s="14">
        <v>419.35940122239805</v>
      </c>
      <c r="AD44" s="14">
        <v>428.69828347198018</v>
      </c>
    </row>
    <row r="45" spans="1:30" x14ac:dyDescent="0.35">
      <c r="A45" t="s">
        <v>161</v>
      </c>
      <c r="B45" s="14">
        <v>3290.9101559999999</v>
      </c>
      <c r="C45" s="14">
        <v>3323.8255102892963</v>
      </c>
      <c r="D45" s="14">
        <v>3371.1301949517338</v>
      </c>
      <c r="E45" s="14">
        <v>3414.041648316294</v>
      </c>
      <c r="F45" s="14">
        <v>3442.8694063096787</v>
      </c>
      <c r="G45" s="14">
        <v>3466.2966521857711</v>
      </c>
      <c r="H45" s="14">
        <v>3529.6993775102314</v>
      </c>
      <c r="I45" s="14">
        <v>3591.1817990873315</v>
      </c>
      <c r="J45" s="14">
        <v>3655.9613319701684</v>
      </c>
      <c r="K45" s="14">
        <v>3708.6601865898524</v>
      </c>
      <c r="L45" s="14">
        <v>3760.9085330305675</v>
      </c>
      <c r="M45" s="14">
        <v>3814.4533399970301</v>
      </c>
      <c r="N45" s="14">
        <v>3871.466829733964</v>
      </c>
      <c r="O45" s="14">
        <v>3927.5767727906641</v>
      </c>
      <c r="P45" s="14">
        <v>3994.3982074568607</v>
      </c>
      <c r="Q45" s="14">
        <v>4092.099989291793</v>
      </c>
      <c r="R45" s="14">
        <v>4152.9536082325512</v>
      </c>
      <c r="S45" s="14">
        <v>4215.5485861972757</v>
      </c>
      <c r="T45" s="14">
        <v>4279.8348590270671</v>
      </c>
      <c r="U45" s="14">
        <v>4347.1986037411816</v>
      </c>
      <c r="V45" s="14">
        <v>4417.8688378428997</v>
      </c>
      <c r="W45" s="14">
        <v>4489.5368314910384</v>
      </c>
      <c r="X45" s="14">
        <v>4559.6750695946903</v>
      </c>
      <c r="Y45" s="14">
        <v>4631.5081906410851</v>
      </c>
      <c r="Z45" s="14">
        <v>4700.2263408164463</v>
      </c>
      <c r="AA45" s="14">
        <v>4769.9640690577744</v>
      </c>
      <c r="AB45" s="14">
        <v>4842.8872797455297</v>
      </c>
      <c r="AC45" s="14">
        <v>4921.02097025076</v>
      </c>
      <c r="AD45" s="14">
        <v>4997.4586968795675</v>
      </c>
    </row>
    <row r="46" spans="1:30" x14ac:dyDescent="0.35">
      <c r="A46" t="s">
        <v>162</v>
      </c>
      <c r="B46" s="14">
        <v>1018.303589</v>
      </c>
      <c r="C46" s="14">
        <v>1035.3546752763693</v>
      </c>
      <c r="D46" s="14">
        <v>1053.294472805818</v>
      </c>
      <c r="E46" s="14">
        <v>1071.6723547673339</v>
      </c>
      <c r="F46" s="14">
        <v>1090.3867547641651</v>
      </c>
      <c r="G46" s="14">
        <v>1110.9776182411315</v>
      </c>
      <c r="H46" s="14">
        <v>1132.5614692127967</v>
      </c>
      <c r="I46" s="14">
        <v>1154.6114217130475</v>
      </c>
      <c r="J46" s="14">
        <v>1177.0787744458773</v>
      </c>
      <c r="K46" s="14">
        <v>1199.5867570629539</v>
      </c>
      <c r="L46" s="14">
        <v>1221.7145743010888</v>
      </c>
      <c r="M46" s="14">
        <v>1244.1418330844488</v>
      </c>
      <c r="N46" s="14">
        <v>1266.3925632840644</v>
      </c>
      <c r="O46" s="14">
        <v>1289.0060287296026</v>
      </c>
      <c r="P46" s="14">
        <v>1312.0571946407713</v>
      </c>
      <c r="Q46" s="14">
        <v>1335.950412183777</v>
      </c>
      <c r="R46" s="14">
        <v>1359.2497881573859</v>
      </c>
      <c r="S46" s="14">
        <v>1382.7495858948812</v>
      </c>
      <c r="T46" s="14">
        <v>1406.4681660916533</v>
      </c>
      <c r="U46" s="14">
        <v>1430.2720772154883</v>
      </c>
      <c r="V46" s="14">
        <v>1454.1820785575071</v>
      </c>
      <c r="W46" s="14">
        <v>1478.1318757185179</v>
      </c>
      <c r="X46" s="14">
        <v>1502.1692562814524</v>
      </c>
      <c r="Y46" s="14">
        <v>1526.1848868324007</v>
      </c>
      <c r="Z46" s="14">
        <v>1550.3727806298527</v>
      </c>
      <c r="AA46" s="14">
        <v>1574.7530127543694</v>
      </c>
      <c r="AB46" s="14">
        <v>1599.3120733647802</v>
      </c>
      <c r="AC46" s="14">
        <v>1623.3628481864544</v>
      </c>
      <c r="AD46" s="14">
        <v>1647.1012831154849</v>
      </c>
    </row>
    <row r="47" spans="1:30" x14ac:dyDescent="0.35">
      <c r="A47" t="s">
        <v>163</v>
      </c>
      <c r="B47" s="14">
        <v>2938.0812989999999</v>
      </c>
      <c r="C47" s="14">
        <v>2999.7005028514072</v>
      </c>
      <c r="D47" s="14">
        <v>3062.6804147889738</v>
      </c>
      <c r="E47" s="14">
        <v>3126.552921107439</v>
      </c>
      <c r="F47" s="14">
        <v>3191.4507800908659</v>
      </c>
      <c r="G47" s="14">
        <v>3259.4896384167009</v>
      </c>
      <c r="H47" s="14">
        <v>3329.3046469819483</v>
      </c>
      <c r="I47" s="14">
        <v>3400.5797325863969</v>
      </c>
      <c r="J47" s="14">
        <v>3473.035204832669</v>
      </c>
      <c r="K47" s="14">
        <v>3546.6895989391578</v>
      </c>
      <c r="L47" s="14">
        <v>3620.7434137581281</v>
      </c>
      <c r="M47" s="14">
        <v>3696.4857452305341</v>
      </c>
      <c r="N47" s="14">
        <v>3772.8710356157012</v>
      </c>
      <c r="O47" s="14">
        <v>3851.0264364055843</v>
      </c>
      <c r="P47" s="14">
        <v>3930.231267328425</v>
      </c>
      <c r="Q47" s="14">
        <v>4009.5680947600968</v>
      </c>
      <c r="R47" s="14">
        <v>4089.6588164961204</v>
      </c>
      <c r="S47" s="14">
        <v>4170.9567351433652</v>
      </c>
      <c r="T47" s="14">
        <v>4253.2839133729713</v>
      </c>
      <c r="U47" s="14">
        <v>4336.2480440588333</v>
      </c>
      <c r="V47" s="14">
        <v>4419.6605450591542</v>
      </c>
      <c r="W47" s="14">
        <v>4503.3790810018281</v>
      </c>
      <c r="X47" s="14">
        <v>4587.6701782746641</v>
      </c>
      <c r="Y47" s="14">
        <v>4671.9787106748536</v>
      </c>
      <c r="Z47" s="14">
        <v>4757.1984055447892</v>
      </c>
      <c r="AA47" s="14">
        <v>4843.2661148177467</v>
      </c>
      <c r="AB47" s="14">
        <v>4929.931518676296</v>
      </c>
      <c r="AC47" s="14">
        <v>5014.6602797151781</v>
      </c>
      <c r="AD47" s="14">
        <v>5098.0841681285201</v>
      </c>
    </row>
    <row r="48" spans="1:30" x14ac:dyDescent="0.35">
      <c r="A48" t="s">
        <v>164</v>
      </c>
      <c r="B48" s="14">
        <v>1853.2238769999999</v>
      </c>
      <c r="C48" s="14">
        <v>1886.2524035806691</v>
      </c>
      <c r="D48" s="14">
        <v>1919.7652614098465</v>
      </c>
      <c r="E48" s="14">
        <v>1953.3154630712972</v>
      </c>
      <c r="F48" s="14">
        <v>1986.7445039062995</v>
      </c>
      <c r="G48" s="14">
        <v>2021.9637224014971</v>
      </c>
      <c r="H48" s="14">
        <v>2059.7918328984179</v>
      </c>
      <c r="I48" s="14">
        <v>2099.1101693006995</v>
      </c>
      <c r="J48" s="14">
        <v>2139.8051983308983</v>
      </c>
      <c r="K48" s="14">
        <v>2181.1838953341421</v>
      </c>
      <c r="L48" s="14">
        <v>2222.6719760889032</v>
      </c>
      <c r="M48" s="14">
        <v>2265.2454796533052</v>
      </c>
      <c r="N48" s="14">
        <v>2308.2840111439782</v>
      </c>
      <c r="O48" s="14">
        <v>2352.4578730936419</v>
      </c>
      <c r="P48" s="14">
        <v>2397.860074798562</v>
      </c>
      <c r="Q48" s="14">
        <v>2445.1506711937391</v>
      </c>
      <c r="R48" s="14">
        <v>2491.9312938350176</v>
      </c>
      <c r="S48" s="14">
        <v>2539.3958567680816</v>
      </c>
      <c r="T48" s="14">
        <v>2587.5001403620108</v>
      </c>
      <c r="U48" s="14">
        <v>2636.0499229956513</v>
      </c>
      <c r="V48" s="14">
        <v>2685.0011064606879</v>
      </c>
      <c r="W48" s="14">
        <v>2734.184956728835</v>
      </c>
      <c r="X48" s="14">
        <v>2783.6291372308324</v>
      </c>
      <c r="Y48" s="14">
        <v>2833.080587216652</v>
      </c>
      <c r="Z48" s="14">
        <v>2882.8527135889913</v>
      </c>
      <c r="AA48" s="14">
        <v>2933.05471074343</v>
      </c>
      <c r="AB48" s="14">
        <v>2983.7012329611921</v>
      </c>
      <c r="AC48" s="14">
        <v>3033.388809593695</v>
      </c>
      <c r="AD48" s="14">
        <v>3082.1062472312933</v>
      </c>
    </row>
    <row r="49" spans="1:30" x14ac:dyDescent="0.35">
      <c r="A49" t="s">
        <v>165</v>
      </c>
      <c r="B49" s="14">
        <v>1156.033447</v>
      </c>
      <c r="C49" s="14">
        <v>1176.5025220226162</v>
      </c>
      <c r="D49" s="14">
        <v>1197.2247315440093</v>
      </c>
      <c r="E49" s="14">
        <v>1218.1821504696873</v>
      </c>
      <c r="F49" s="14">
        <v>1239.3451416969369</v>
      </c>
      <c r="G49" s="14">
        <v>1261.936792481388</v>
      </c>
      <c r="H49" s="14">
        <v>1286.1228206587277</v>
      </c>
      <c r="I49" s="14">
        <v>1311.3625951773092</v>
      </c>
      <c r="J49" s="14">
        <v>1337.4802171678987</v>
      </c>
      <c r="K49" s="14">
        <v>1364.0084685353154</v>
      </c>
      <c r="L49" s="14">
        <v>1390.5953124014654</v>
      </c>
      <c r="M49" s="14">
        <v>1417.7366735898547</v>
      </c>
      <c r="N49" s="14">
        <v>1445.0030106173369</v>
      </c>
      <c r="O49" s="14">
        <v>1472.8113710551625</v>
      </c>
      <c r="P49" s="14">
        <v>1501.091264034204</v>
      </c>
      <c r="Q49" s="14">
        <v>1529.896004518009</v>
      </c>
      <c r="R49" s="14">
        <v>1558.550803693031</v>
      </c>
      <c r="S49" s="14">
        <v>1587.5072749299241</v>
      </c>
      <c r="T49" s="14">
        <v>1616.7262988293742</v>
      </c>
      <c r="U49" s="14">
        <v>1646.0726295878353</v>
      </c>
      <c r="V49" s="14">
        <v>1675.4978239143475</v>
      </c>
      <c r="W49" s="14">
        <v>1704.9400067757351</v>
      </c>
      <c r="X49" s="14">
        <v>1734.491220431177</v>
      </c>
      <c r="Y49" s="14">
        <v>1763.9758366872866</v>
      </c>
      <c r="Z49" s="14">
        <v>1793.7196444503404</v>
      </c>
      <c r="AA49" s="14">
        <v>1823.7881255941902</v>
      </c>
      <c r="AB49" s="14">
        <v>1854.0847115577483</v>
      </c>
      <c r="AC49" s="14">
        <v>1883.4560091074193</v>
      </c>
      <c r="AD49" s="14">
        <v>1911.9858473509746</v>
      </c>
    </row>
    <row r="50" spans="1:30" x14ac:dyDescent="0.35">
      <c r="A50" t="s">
        <v>166</v>
      </c>
      <c r="B50" s="14">
        <v>87.488990999999999</v>
      </c>
      <c r="C50" s="14">
        <v>87.488990999999999</v>
      </c>
      <c r="D50" s="14">
        <v>87.488990999999999</v>
      </c>
      <c r="E50" s="14">
        <v>87.488990999999999</v>
      </c>
      <c r="F50" s="14">
        <v>87.488990999999999</v>
      </c>
      <c r="G50" s="14">
        <v>87.488990999999999</v>
      </c>
      <c r="H50" s="14">
        <v>87.488990999999999</v>
      </c>
      <c r="I50" s="14">
        <v>87.488990999999999</v>
      </c>
      <c r="J50" s="14">
        <v>87.488990999999999</v>
      </c>
      <c r="K50" s="14">
        <v>87.488990999999999</v>
      </c>
      <c r="L50" s="14">
        <v>87.488990999999999</v>
      </c>
      <c r="M50" s="14">
        <v>87.488990999999999</v>
      </c>
      <c r="N50" s="14">
        <v>87.488990999999999</v>
      </c>
      <c r="O50" s="14">
        <v>87.488990999999999</v>
      </c>
      <c r="P50" s="14">
        <v>87.488990999999999</v>
      </c>
      <c r="Q50" s="14">
        <v>87.488990999999999</v>
      </c>
      <c r="R50" s="14">
        <v>87.488990999999999</v>
      </c>
      <c r="S50" s="14">
        <v>87.488990999999999</v>
      </c>
      <c r="T50" s="14">
        <v>87.488990999999999</v>
      </c>
      <c r="U50" s="14">
        <v>87.488990999999999</v>
      </c>
      <c r="V50" s="14">
        <v>87.488990999999999</v>
      </c>
      <c r="W50" s="14">
        <v>87.488990999999999</v>
      </c>
      <c r="X50" s="14">
        <v>87.488990999999999</v>
      </c>
      <c r="Y50" s="14">
        <v>87.488990999999999</v>
      </c>
      <c r="Z50" s="14">
        <v>87.488990999999999</v>
      </c>
      <c r="AA50" s="14">
        <v>87.488990999999999</v>
      </c>
      <c r="AB50" s="14">
        <v>87.488990999999999</v>
      </c>
      <c r="AC50" s="14">
        <v>87.488990999999999</v>
      </c>
      <c r="AD50" s="14">
        <v>87.488990999999999</v>
      </c>
    </row>
    <row r="51" spans="1:30" x14ac:dyDescent="0.35">
      <c r="A51" t="s">
        <v>167</v>
      </c>
      <c r="B51" s="14">
        <v>155.145355</v>
      </c>
      <c r="C51" s="14">
        <v>148.16381402499999</v>
      </c>
      <c r="D51" s="14">
        <v>142.97808053412498</v>
      </c>
      <c r="E51" s="14">
        <v>138.68873811810124</v>
      </c>
      <c r="F51" s="14">
        <v>135.22151966514872</v>
      </c>
      <c r="G51" s="14">
        <v>132.51708927184575</v>
      </c>
      <c r="H51" s="14">
        <v>130.52933293276806</v>
      </c>
      <c r="I51" s="14">
        <v>129.22403960344039</v>
      </c>
      <c r="J51" s="14">
        <v>129.22403960344039</v>
      </c>
      <c r="K51" s="14">
        <v>129.22403960344039</v>
      </c>
      <c r="L51" s="14">
        <v>129.22403960344039</v>
      </c>
      <c r="M51" s="14">
        <v>129.22403960344039</v>
      </c>
      <c r="N51" s="14">
        <v>129.22403960344039</v>
      </c>
      <c r="O51" s="14">
        <v>129.22403960344039</v>
      </c>
      <c r="P51" s="14">
        <v>129.22403960344039</v>
      </c>
      <c r="Q51" s="14">
        <v>129.22403960344039</v>
      </c>
      <c r="R51" s="14">
        <v>129.22403960344039</v>
      </c>
      <c r="S51" s="14">
        <v>129.22403960344039</v>
      </c>
      <c r="T51" s="14">
        <v>129.22403960344039</v>
      </c>
      <c r="U51" s="14">
        <v>129.22403960344039</v>
      </c>
      <c r="V51" s="14">
        <v>129.22403960344039</v>
      </c>
      <c r="W51" s="14">
        <v>129.22403960344039</v>
      </c>
      <c r="X51" s="14">
        <v>129.22403960344039</v>
      </c>
      <c r="Y51" s="14">
        <v>129.22403960344039</v>
      </c>
      <c r="Z51" s="14">
        <v>129.22403960344039</v>
      </c>
      <c r="AA51" s="14">
        <v>129.22403960344039</v>
      </c>
      <c r="AB51" s="14">
        <v>129.22403960344039</v>
      </c>
      <c r="AC51" s="14">
        <v>129.22403960344039</v>
      </c>
      <c r="AD51" s="14">
        <v>129.22403960344039</v>
      </c>
    </row>
    <row r="52" spans="1:30" x14ac:dyDescent="0.35">
      <c r="A52" t="s">
        <v>168</v>
      </c>
      <c r="B52" s="14">
        <v>597.13091999999995</v>
      </c>
      <c r="C52" s="14">
        <v>716.87298625667995</v>
      </c>
      <c r="D52" s="14">
        <v>831.04647928583643</v>
      </c>
      <c r="E52" s="14">
        <v>945.58961552580331</v>
      </c>
      <c r="F52" s="14">
        <v>1063.6105466188098</v>
      </c>
      <c r="G52" s="14">
        <v>1175.5502385977065</v>
      </c>
      <c r="H52" s="14">
        <v>1282.408695726429</v>
      </c>
      <c r="I52" s="14">
        <v>1390.9483052292355</v>
      </c>
      <c r="J52" s="14">
        <v>1490.6493933256093</v>
      </c>
      <c r="K52" s="14">
        <v>1602.2079542077652</v>
      </c>
      <c r="L52" s="14">
        <v>1724.2263440515933</v>
      </c>
      <c r="M52" s="14">
        <v>1854.0205857074961</v>
      </c>
      <c r="N52" s="14">
        <v>1996.1640797663426</v>
      </c>
      <c r="O52" s="14">
        <v>2148.4893645292323</v>
      </c>
      <c r="P52" s="14">
        <v>2294.4100354914558</v>
      </c>
      <c r="Q52" s="14">
        <v>2389.4906168032253</v>
      </c>
      <c r="R52" s="14">
        <v>2543.1444214261396</v>
      </c>
      <c r="S52" s="14">
        <v>2706.5017774497946</v>
      </c>
      <c r="T52" s="14">
        <v>2875.1639313158444</v>
      </c>
      <c r="U52" s="14">
        <v>3052.0187149277995</v>
      </c>
      <c r="V52" s="14">
        <v>3230.7864383284941</v>
      </c>
      <c r="W52" s="14">
        <v>3416.0012863436341</v>
      </c>
      <c r="X52" s="14">
        <v>3615.6477735233448</v>
      </c>
      <c r="Y52" s="14">
        <v>3820.7934815918438</v>
      </c>
      <c r="Z52" s="14">
        <v>4052.8180431897758</v>
      </c>
      <c r="AA52" s="14">
        <v>4303.0195756497051</v>
      </c>
      <c r="AB52" s="14">
        <v>4558.7299563483493</v>
      </c>
      <c r="AC52" s="14">
        <v>4785.4652288222696</v>
      </c>
      <c r="AD52" s="14">
        <v>5021.3953642545284</v>
      </c>
    </row>
    <row r="53" spans="1:30" x14ac:dyDescent="0.35">
      <c r="A53" t="s">
        <v>169</v>
      </c>
      <c r="B53" s="14">
        <v>2167.0878910000001</v>
      </c>
      <c r="C53" s="14">
        <v>2167.0878910000001</v>
      </c>
      <c r="D53" s="14">
        <v>2167.0878910000001</v>
      </c>
      <c r="E53" s="14">
        <v>2167.0878910000001</v>
      </c>
      <c r="F53" s="14">
        <v>2167.0878910000001</v>
      </c>
      <c r="G53" s="14">
        <v>2167.0878910000001</v>
      </c>
      <c r="H53" s="14">
        <v>2167.0878910000001</v>
      </c>
      <c r="I53" s="14">
        <v>2167.0878910000001</v>
      </c>
      <c r="J53" s="14">
        <v>2167.0878910000001</v>
      </c>
      <c r="K53" s="14">
        <v>2167.0878910000001</v>
      </c>
      <c r="L53" s="14">
        <v>2167.0878910000001</v>
      </c>
      <c r="M53" s="14">
        <v>2167.0878910000001</v>
      </c>
      <c r="N53" s="14">
        <v>2167.0878910000001</v>
      </c>
      <c r="O53" s="14">
        <v>2167.0878910000001</v>
      </c>
      <c r="P53" s="14">
        <v>2167.0878910000001</v>
      </c>
      <c r="Q53" s="14">
        <v>2167.0878910000001</v>
      </c>
      <c r="R53" s="14">
        <v>2167.0878910000001</v>
      </c>
      <c r="S53" s="14">
        <v>2167.0878910000001</v>
      </c>
      <c r="T53" s="14">
        <v>2167.0878910000001</v>
      </c>
      <c r="U53" s="14">
        <v>2167.0878910000001</v>
      </c>
      <c r="V53" s="14">
        <v>2167.0878910000001</v>
      </c>
      <c r="W53" s="14">
        <v>2167.0878910000001</v>
      </c>
      <c r="X53" s="14">
        <v>2167.0878910000001</v>
      </c>
      <c r="Y53" s="14">
        <v>2167.0878910000001</v>
      </c>
      <c r="Z53" s="14">
        <v>2167.0878910000001</v>
      </c>
      <c r="AA53" s="14">
        <v>2167.0878910000001</v>
      </c>
      <c r="AB53" s="14">
        <v>2167.0878910000001</v>
      </c>
      <c r="AC53" s="14">
        <v>2167.0878910000001</v>
      </c>
      <c r="AD53" s="14">
        <v>2167.0878910000001</v>
      </c>
    </row>
    <row r="54" spans="1:30" x14ac:dyDescent="0.35">
      <c r="A54" t="s">
        <v>170</v>
      </c>
      <c r="B54" s="14">
        <v>173.65542600000001</v>
      </c>
      <c r="C54" s="14">
        <v>208.46535076340402</v>
      </c>
      <c r="D54" s="14">
        <v>241.6663763873868</v>
      </c>
      <c r="E54" s="14">
        <v>274.97259471472006</v>
      </c>
      <c r="F54" s="14">
        <v>309.27157628905536</v>
      </c>
      <c r="G54" s="14">
        <v>341.84374943224236</v>
      </c>
      <c r="H54" s="14">
        <v>372.95611133681882</v>
      </c>
      <c r="I54" s="14">
        <v>404.55437032249716</v>
      </c>
      <c r="J54" s="14">
        <v>433.59061296540193</v>
      </c>
      <c r="K54" s="14">
        <v>466.04842578888855</v>
      </c>
      <c r="L54" s="14">
        <v>501.55502418025367</v>
      </c>
      <c r="M54" s="14">
        <v>539.32091376896881</v>
      </c>
      <c r="N54" s="14">
        <v>580.66110224746205</v>
      </c>
      <c r="O54" s="14">
        <v>624.95979580403116</v>
      </c>
      <c r="P54" s="14">
        <v>667.41500212444771</v>
      </c>
      <c r="Q54" s="14">
        <v>695.15563949724901</v>
      </c>
      <c r="R54" s="14">
        <v>739.84754313834696</v>
      </c>
      <c r="S54" s="14">
        <v>787.36735895608842</v>
      </c>
      <c r="T54" s="14">
        <v>836.43766750094971</v>
      </c>
      <c r="U54" s="14">
        <v>887.89188341117142</v>
      </c>
      <c r="V54" s="14">
        <v>939.91258096834849</v>
      </c>
      <c r="W54" s="14">
        <v>993.81064603762331</v>
      </c>
      <c r="X54" s="14">
        <v>1051.8985801553285</v>
      </c>
      <c r="Y54" s="14">
        <v>1111.5948764777236</v>
      </c>
      <c r="Z54" s="14">
        <v>1179.0840254892169</v>
      </c>
      <c r="AA54" s="14">
        <v>1251.8549691911655</v>
      </c>
      <c r="AB54" s="14">
        <v>1326.2428203559398</v>
      </c>
      <c r="AC54" s="14">
        <v>1392.2781744971287</v>
      </c>
      <c r="AD54" s="14">
        <v>1460.9826471184035</v>
      </c>
    </row>
    <row r="55" spans="1:30" x14ac:dyDescent="0.35">
      <c r="A55" t="s">
        <v>171</v>
      </c>
      <c r="B55" s="14">
        <v>2053.1286620000001</v>
      </c>
      <c r="C55" s="14">
        <v>2188.4688502703784</v>
      </c>
      <c r="D55" s="14">
        <v>2320.0262478886466</v>
      </c>
      <c r="E55" s="14">
        <v>2453.5576786121255</v>
      </c>
      <c r="F55" s="14">
        <v>2592.7372100660054</v>
      </c>
      <c r="G55" s="14">
        <v>2725.7892240224046</v>
      </c>
      <c r="H55" s="14">
        <v>2853.8334453997795</v>
      </c>
      <c r="I55" s="14">
        <v>2985.0997954711106</v>
      </c>
      <c r="J55" s="14">
        <v>3107.7273965590844</v>
      </c>
      <c r="K55" s="14">
        <v>3244.8990653430665</v>
      </c>
      <c r="L55" s="14">
        <v>3394.9389797557446</v>
      </c>
      <c r="M55" s="14">
        <v>3554.5360796757559</v>
      </c>
      <c r="N55" s="14">
        <v>3729.2941351257987</v>
      </c>
      <c r="O55" s="14">
        <v>3916.5669799211705</v>
      </c>
      <c r="P55" s="14">
        <v>4095.9900048084332</v>
      </c>
      <c r="Q55" s="14">
        <v>4212.997693681793</v>
      </c>
      <c r="R55" s="14">
        <v>4401.9123019644094</v>
      </c>
      <c r="S55" s="14">
        <v>4602.7645172433622</v>
      </c>
      <c r="T55" s="14">
        <v>4810.1485164380856</v>
      </c>
      <c r="U55" s="14">
        <v>5027.6061915840701</v>
      </c>
      <c r="V55" s="14">
        <v>5247.4287198593192</v>
      </c>
      <c r="W55" s="14">
        <v>5475.1802448730132</v>
      </c>
      <c r="X55" s="14">
        <v>5720.6654263321398</v>
      </c>
      <c r="Y55" s="14">
        <v>5972.9233169051395</v>
      </c>
      <c r="Z55" s="14">
        <v>6258.1967047361777</v>
      </c>
      <c r="AA55" s="14">
        <v>6565.8114797411099</v>
      </c>
      <c r="AB55" s="14">
        <v>6880.2179887731045</v>
      </c>
      <c r="AC55" s="14">
        <v>7159.0945525338439</v>
      </c>
      <c r="AD55" s="14">
        <v>7449.2698365749666</v>
      </c>
    </row>
    <row r="56" spans="1:30" x14ac:dyDescent="0.35">
      <c r="A56" t="s">
        <v>172</v>
      </c>
      <c r="B56" s="14">
        <v>535.37127699999996</v>
      </c>
      <c r="C56" s="14">
        <v>552.48666842866839</v>
      </c>
      <c r="D56" s="14">
        <v>569.30745654098018</v>
      </c>
      <c r="E56" s="14">
        <v>586.03137545358231</v>
      </c>
      <c r="F56" s="14">
        <v>602.50887824034828</v>
      </c>
      <c r="G56" s="14">
        <v>618.09608417486515</v>
      </c>
      <c r="H56" s="14">
        <v>633.23313365709078</v>
      </c>
      <c r="I56" s="14">
        <v>647.79072013667383</v>
      </c>
      <c r="J56" s="14">
        <v>663.64138170955403</v>
      </c>
      <c r="K56" s="14">
        <v>679.99343899073926</v>
      </c>
      <c r="L56" s="14">
        <v>697.4886501858125</v>
      </c>
      <c r="M56" s="14">
        <v>715.72504893584085</v>
      </c>
      <c r="N56" s="14">
        <v>734.85208514360227</v>
      </c>
      <c r="O56" s="14">
        <v>754.87908250522935</v>
      </c>
      <c r="P56" s="14">
        <v>774.79535929059784</v>
      </c>
      <c r="Q56" s="14">
        <v>791.63499406802759</v>
      </c>
      <c r="R56" s="14">
        <v>812.08609250478094</v>
      </c>
      <c r="S56" s="14">
        <v>833.57470259854995</v>
      </c>
      <c r="T56" s="14">
        <v>855.69994249974218</v>
      </c>
      <c r="U56" s="14">
        <v>878.63030499889635</v>
      </c>
      <c r="V56" s="14">
        <v>901.92534241230157</v>
      </c>
      <c r="W56" s="14">
        <v>925.85811175828053</v>
      </c>
      <c r="X56" s="14">
        <v>950.99673345130793</v>
      </c>
      <c r="Y56" s="14">
        <v>976.79375614192804</v>
      </c>
      <c r="Z56" s="14">
        <v>1004.6997769611469</v>
      </c>
      <c r="AA56" s="14">
        <v>1034.237849933827</v>
      </c>
      <c r="AB56" s="14">
        <v>1064.4924097579412</v>
      </c>
      <c r="AC56" s="14">
        <v>1092.9989842450539</v>
      </c>
      <c r="AD56" s="14">
        <v>1122.2473091637562</v>
      </c>
    </row>
    <row r="57" spans="1:30" x14ac:dyDescent="0.35">
      <c r="A57" t="s">
        <v>173</v>
      </c>
      <c r="B57" s="14">
        <v>2292.6328130000002</v>
      </c>
      <c r="C57" s="14">
        <v>2341.0928805582248</v>
      </c>
      <c r="D57" s="14">
        <v>2389.1875903685486</v>
      </c>
      <c r="E57" s="14">
        <v>2437.0922350679925</v>
      </c>
      <c r="F57" s="14">
        <v>2483.8315210797973</v>
      </c>
      <c r="G57" s="14">
        <v>2531.0508969775888</v>
      </c>
      <c r="H57" s="14">
        <v>2579.2291976964675</v>
      </c>
      <c r="I57" s="14">
        <v>2627.4932819812825</v>
      </c>
      <c r="J57" s="14">
        <v>2677.0743429615977</v>
      </c>
      <c r="K57" s="14">
        <v>2725.6404871544355</v>
      </c>
      <c r="L57" s="14">
        <v>2775.9334602953118</v>
      </c>
      <c r="M57" s="14">
        <v>2826.5581588107175</v>
      </c>
      <c r="N57" s="14">
        <v>2877.8276839743057</v>
      </c>
      <c r="O57" s="14">
        <v>2929.4467035762159</v>
      </c>
      <c r="P57" s="14">
        <v>2981.742600239118</v>
      </c>
      <c r="Q57" s="14">
        <v>3033.9642437911857</v>
      </c>
      <c r="R57" s="14">
        <v>3087.2597698868944</v>
      </c>
      <c r="S57" s="14">
        <v>3141.1818490277387</v>
      </c>
      <c r="T57" s="14">
        <v>3195.668789380974</v>
      </c>
      <c r="U57" s="14">
        <v>3251.0433381633675</v>
      </c>
      <c r="V57" s="14">
        <v>3307.015250899191</v>
      </c>
      <c r="W57" s="14">
        <v>3363.6849256416494</v>
      </c>
      <c r="X57" s="14">
        <v>3421.1827466550899</v>
      </c>
      <c r="Y57" s="14">
        <v>3479.4909905611571</v>
      </c>
      <c r="Z57" s="14">
        <v>3538.9742808411966</v>
      </c>
      <c r="AA57" s="14">
        <v>3599.5201145301121</v>
      </c>
      <c r="AB57" s="14">
        <v>3660.7663092308535</v>
      </c>
      <c r="AC57" s="14">
        <v>3722.2258165666376</v>
      </c>
      <c r="AD57" s="14">
        <v>3784.6858824363708</v>
      </c>
    </row>
    <row r="58" spans="1:30" x14ac:dyDescent="0.35">
      <c r="A58" t="s">
        <v>174</v>
      </c>
      <c r="B58" s="14">
        <v>23387.443359000001</v>
      </c>
      <c r="C58" s="14">
        <v>23719.037547176911</v>
      </c>
      <c r="D58" s="14">
        <v>24084.58823814274</v>
      </c>
      <c r="E58" s="14">
        <v>24461.639692387333</v>
      </c>
      <c r="F58" s="14">
        <v>24839.183085563607</v>
      </c>
      <c r="G58" s="14">
        <v>25248.627211709423</v>
      </c>
      <c r="H58" s="14">
        <v>25701.983987334712</v>
      </c>
      <c r="I58" s="14">
        <v>26160.088439329771</v>
      </c>
      <c r="J58" s="14">
        <v>26642.930423672169</v>
      </c>
      <c r="K58" s="14">
        <v>27113.1728170639</v>
      </c>
      <c r="L58" s="14">
        <v>27572.852260321681</v>
      </c>
      <c r="M58" s="14">
        <v>28027.440360967154</v>
      </c>
      <c r="N58" s="14">
        <v>28480.565594770978</v>
      </c>
      <c r="O58" s="14">
        <v>28931.917054147227</v>
      </c>
      <c r="P58" s="14">
        <v>29407.965710547873</v>
      </c>
      <c r="Q58" s="14">
        <v>29944.925756456767</v>
      </c>
      <c r="R58" s="14">
        <v>30431.470910147676</v>
      </c>
      <c r="S58" s="14">
        <v>30915.407376296298</v>
      </c>
      <c r="T58" s="14">
        <v>31403.094836116634</v>
      </c>
      <c r="U58" s="14">
        <v>31896.481420324799</v>
      </c>
      <c r="V58" s="14">
        <v>32397.932384030009</v>
      </c>
      <c r="W58" s="14">
        <v>32904.334745745065</v>
      </c>
      <c r="X58" s="14">
        <v>33409.426155392677</v>
      </c>
      <c r="Y58" s="14">
        <v>33920.717331389576</v>
      </c>
      <c r="Z58" s="14">
        <v>34424.623155634305</v>
      </c>
      <c r="AA58" s="14">
        <v>34926.275976569792</v>
      </c>
      <c r="AB58" s="14">
        <v>35429.794126813606</v>
      </c>
      <c r="AC58" s="14">
        <v>35957.379191155989</v>
      </c>
      <c r="AD58" s="14">
        <v>36492.504099754609</v>
      </c>
    </row>
    <row r="59" spans="1:30" x14ac:dyDescent="0.35">
      <c r="A59" t="s">
        <v>175</v>
      </c>
      <c r="B59" s="14">
        <v>13664.914062</v>
      </c>
      <c r="C59" s="14">
        <v>13897.761464633668</v>
      </c>
      <c r="D59" s="14">
        <v>14135.185262390885</v>
      </c>
      <c r="E59" s="14">
        <v>14372.690299243683</v>
      </c>
      <c r="F59" s="14">
        <v>14605.819647704506</v>
      </c>
      <c r="G59" s="14">
        <v>14846.894543317729</v>
      </c>
      <c r="H59" s="14">
        <v>15099.150705055967</v>
      </c>
      <c r="I59" s="14">
        <v>15353.705776877434</v>
      </c>
      <c r="J59" s="14">
        <v>15614.77865453688</v>
      </c>
      <c r="K59" s="14">
        <v>15869.369813109775</v>
      </c>
      <c r="L59" s="14">
        <v>16121.261146279303</v>
      </c>
      <c r="M59" s="14">
        <v>16372.89629938546</v>
      </c>
      <c r="N59" s="14">
        <v>16623.666853686107</v>
      </c>
      <c r="O59" s="14">
        <v>16873.929508701611</v>
      </c>
      <c r="P59" s="14">
        <v>17131.540415725056</v>
      </c>
      <c r="Q59" s="14">
        <v>17412.828317272968</v>
      </c>
      <c r="R59" s="14">
        <v>17676.709282724249</v>
      </c>
      <c r="S59" s="14">
        <v>17938.770033182493</v>
      </c>
      <c r="T59" s="14">
        <v>18201.28778772509</v>
      </c>
      <c r="U59" s="14">
        <v>18464.713205748056</v>
      </c>
      <c r="V59" s="14">
        <v>18730.490594688952</v>
      </c>
      <c r="W59" s="14">
        <v>18997.388847368911</v>
      </c>
      <c r="X59" s="14">
        <v>19263.169916299139</v>
      </c>
      <c r="Y59" s="14">
        <v>19530.034167051581</v>
      </c>
      <c r="Z59" s="14">
        <v>19793.236531514103</v>
      </c>
      <c r="AA59" s="14">
        <v>20054.633930443892</v>
      </c>
      <c r="AB59" s="14">
        <v>20317.255378153233</v>
      </c>
      <c r="AC59" s="14">
        <v>20588.246930387042</v>
      </c>
      <c r="AD59" s="14">
        <v>20860.752966757645</v>
      </c>
    </row>
    <row r="60" spans="1:30" x14ac:dyDescent="0.35">
      <c r="A60" t="s">
        <v>176</v>
      </c>
      <c r="B60" s="14">
        <v>24104.832031000002</v>
      </c>
      <c r="C60" s="14">
        <v>24536.450742863883</v>
      </c>
      <c r="D60" s="14">
        <v>24976.970818566038</v>
      </c>
      <c r="E60" s="14">
        <v>25414.83210319799</v>
      </c>
      <c r="F60" s="14">
        <v>25839.226760039663</v>
      </c>
      <c r="G60" s="14">
        <v>26277.162894782196</v>
      </c>
      <c r="H60" s="14">
        <v>26731.495041232982</v>
      </c>
      <c r="I60" s="14">
        <v>27187.761564344266</v>
      </c>
      <c r="J60" s="14">
        <v>27656.223008754856</v>
      </c>
      <c r="K60" s="14">
        <v>28105.423679729956</v>
      </c>
      <c r="L60" s="14">
        <v>28552.625939152345</v>
      </c>
      <c r="M60" s="14">
        <v>28993.963878293824</v>
      </c>
      <c r="N60" s="14">
        <v>29428.174581938765</v>
      </c>
      <c r="O60" s="14">
        <v>29854.771286313466</v>
      </c>
      <c r="P60" s="14">
        <v>30295.997936631018</v>
      </c>
      <c r="Q60" s="14">
        <v>30800.859535046417</v>
      </c>
      <c r="R60" s="14">
        <v>31252.470977807126</v>
      </c>
      <c r="S60" s="14">
        <v>31696.856113134763</v>
      </c>
      <c r="T60" s="14">
        <v>32140.314148271187</v>
      </c>
      <c r="U60" s="14">
        <v>32583.111256291915</v>
      </c>
      <c r="V60" s="14">
        <v>33031.507000156504</v>
      </c>
      <c r="W60" s="14">
        <v>33482.11621235124</v>
      </c>
      <c r="X60" s="14">
        <v>33926.952911925298</v>
      </c>
      <c r="Y60" s="14">
        <v>34375.840425902985</v>
      </c>
      <c r="Z60" s="14">
        <v>34808.707883714043</v>
      </c>
      <c r="AA60" s="14">
        <v>35233.464622535852</v>
      </c>
      <c r="AB60" s="14">
        <v>35661.494844156266</v>
      </c>
      <c r="AC60" s="14">
        <v>36128.335907011628</v>
      </c>
      <c r="AD60" s="14">
        <v>36603.535522030143</v>
      </c>
    </row>
    <row r="61" spans="1:30" x14ac:dyDescent="0.35">
      <c r="A61" t="s">
        <v>177</v>
      </c>
      <c r="B61" s="14">
        <v>2374.7719729999999</v>
      </c>
      <c r="C61" s="14">
        <v>2429.9051540795626</v>
      </c>
      <c r="D61" s="14">
        <v>2486.7343178800829</v>
      </c>
      <c r="E61" s="14">
        <v>2544.8719281712333</v>
      </c>
      <c r="F61" s="14">
        <v>2604.3043582073587</v>
      </c>
      <c r="G61" s="14">
        <v>2667.4246225067945</v>
      </c>
      <c r="H61" s="14">
        <v>2732.4006856289002</v>
      </c>
      <c r="I61" s="14">
        <v>2799.2819304511072</v>
      </c>
      <c r="J61" s="14">
        <v>2867.0211940297072</v>
      </c>
      <c r="K61" s="14">
        <v>2935.7049872644798</v>
      </c>
      <c r="L61" s="14">
        <v>3004.9268558706849</v>
      </c>
      <c r="M61" s="14">
        <v>3075.8836961817874</v>
      </c>
      <c r="N61" s="14">
        <v>3147.5148756984686</v>
      </c>
      <c r="O61" s="14">
        <v>3220.9347519434737</v>
      </c>
      <c r="P61" s="14">
        <v>3295.2794016074076</v>
      </c>
      <c r="Q61" s="14">
        <v>3369.6620959001912</v>
      </c>
      <c r="R61" s="14">
        <v>3445.280682994287</v>
      </c>
      <c r="S61" s="14">
        <v>3522.299588134556</v>
      </c>
      <c r="T61" s="14">
        <v>3600.4879466219259</v>
      </c>
      <c r="U61" s="14">
        <v>3679.42540441246</v>
      </c>
      <c r="V61" s="14">
        <v>3758.9742137133167</v>
      </c>
      <c r="W61" s="14">
        <v>3839.0441234396239</v>
      </c>
      <c r="X61" s="14">
        <v>3919.9143557087045</v>
      </c>
      <c r="Y61" s="14">
        <v>4001.0593268119233</v>
      </c>
      <c r="Z61" s="14">
        <v>4083.2202798761409</v>
      </c>
      <c r="AA61" s="14">
        <v>4166.1982574376998</v>
      </c>
      <c r="AB61" s="14">
        <v>4249.8463528108823</v>
      </c>
      <c r="AC61" s="14">
        <v>4332.5390131746062</v>
      </c>
      <c r="AD61" s="14">
        <v>4414.9963289272464</v>
      </c>
    </row>
    <row r="62" spans="1:30" x14ac:dyDescent="0.35">
      <c r="A62" t="s">
        <v>178</v>
      </c>
      <c r="B62" s="14">
        <v>5858.6538090000004</v>
      </c>
      <c r="C62" s="14">
        <v>6004.0228283665747</v>
      </c>
      <c r="D62" s="14">
        <v>6152.2657544126423</v>
      </c>
      <c r="E62" s="14">
        <v>6302.7637097502356</v>
      </c>
      <c r="F62" s="14">
        <v>6454.8594824884449</v>
      </c>
      <c r="G62" s="14">
        <v>6611.0425534986316</v>
      </c>
      <c r="H62" s="14">
        <v>6768.6299748463789</v>
      </c>
      <c r="I62" s="14">
        <v>6929.2346731635389</v>
      </c>
      <c r="J62" s="14">
        <v>7089.3900741643674</v>
      </c>
      <c r="K62" s="14">
        <v>7249.828643054766</v>
      </c>
      <c r="L62" s="14">
        <v>7413.0650597989224</v>
      </c>
      <c r="M62" s="14">
        <v>7579.8597649509047</v>
      </c>
      <c r="N62" s="14">
        <v>7749.3386074214195</v>
      </c>
      <c r="O62" s="14">
        <v>7922.1930295969796</v>
      </c>
      <c r="P62" s="14">
        <v>8096.1097253950247</v>
      </c>
      <c r="Q62" s="14">
        <v>8267.5343238876212</v>
      </c>
      <c r="R62" s="14">
        <v>8443.8328793170658</v>
      </c>
      <c r="S62" s="14">
        <v>8623.0355001315238</v>
      </c>
      <c r="T62" s="14">
        <v>8804.0666451177349</v>
      </c>
      <c r="U62" s="14">
        <v>8986.5071553578582</v>
      </c>
      <c r="V62" s="14">
        <v>9169.8732392600723</v>
      </c>
      <c r="W62" s="14">
        <v>9354.2592163804657</v>
      </c>
      <c r="X62" s="14">
        <v>9540.2424689723866</v>
      </c>
      <c r="Y62" s="14">
        <v>9726.8877726353621</v>
      </c>
      <c r="Z62" s="14">
        <v>9915.5864773581561</v>
      </c>
      <c r="AA62" s="14">
        <v>10105.538375946258</v>
      </c>
      <c r="AB62" s="14">
        <v>10296.008573809931</v>
      </c>
      <c r="AC62" s="14">
        <v>10484.609829264124</v>
      </c>
      <c r="AD62" s="14">
        <v>10673.25417161716</v>
      </c>
    </row>
    <row r="63" spans="1:30" x14ac:dyDescent="0.35">
      <c r="A63" t="s">
        <v>179</v>
      </c>
      <c r="B63" s="14">
        <v>5936.5595700000003</v>
      </c>
      <c r="C63" s="14">
        <v>6014.674008133974</v>
      </c>
      <c r="D63" s="14">
        <v>6095.6044542504214</v>
      </c>
      <c r="E63" s="14">
        <v>6173.9719833560466</v>
      </c>
      <c r="F63" s="14">
        <v>6249.4457038665832</v>
      </c>
      <c r="G63" s="14">
        <v>6327.1250640765047</v>
      </c>
      <c r="H63" s="14">
        <v>6409.8667766769522</v>
      </c>
      <c r="I63" s="14">
        <v>6490.2516339499025</v>
      </c>
      <c r="J63" s="14">
        <v>6577.8395268255463</v>
      </c>
      <c r="K63" s="14">
        <v>6662.4463299553872</v>
      </c>
      <c r="L63" s="14">
        <v>6745.7015917837753</v>
      </c>
      <c r="M63" s="14">
        <v>6821.4497495280748</v>
      </c>
      <c r="N63" s="14">
        <v>6893.8949101580129</v>
      </c>
      <c r="O63" s="14">
        <v>6960.8131207835277</v>
      </c>
      <c r="P63" s="14">
        <v>7034.9346432188786</v>
      </c>
      <c r="Q63" s="14">
        <v>7132.937614240097</v>
      </c>
      <c r="R63" s="14">
        <v>7207.6965067874253</v>
      </c>
      <c r="S63" s="14">
        <v>7279.8080687985312</v>
      </c>
      <c r="T63" s="14">
        <v>7352.4534191132334</v>
      </c>
      <c r="U63" s="14">
        <v>7425.5909936809167</v>
      </c>
      <c r="V63" s="14">
        <v>7501.9617119327258</v>
      </c>
      <c r="W63" s="14">
        <v>7580.0571333539456</v>
      </c>
      <c r="X63" s="14">
        <v>7655.6384136346169</v>
      </c>
      <c r="Y63" s="14">
        <v>7734.7747479163581</v>
      </c>
      <c r="Z63" s="14">
        <v>7806.0551833877607</v>
      </c>
      <c r="AA63" s="14">
        <v>7873.6571824869352</v>
      </c>
      <c r="AB63" s="14">
        <v>7939.6452010213525</v>
      </c>
      <c r="AC63" s="14">
        <v>8023.5855119801099</v>
      </c>
      <c r="AD63" s="14">
        <v>8109.5325552673376</v>
      </c>
    </row>
    <row r="64" spans="1:30" x14ac:dyDescent="0.35">
      <c r="A64" t="s">
        <v>180</v>
      </c>
      <c r="B64" s="14">
        <v>828.34167500000001</v>
      </c>
      <c r="C64" s="14">
        <v>847.64319570584507</v>
      </c>
      <c r="D64" s="14">
        <v>867.54111113912234</v>
      </c>
      <c r="E64" s="14">
        <v>887.61436412277044</v>
      </c>
      <c r="F64" s="14">
        <v>907.4808600591299</v>
      </c>
      <c r="G64" s="14">
        <v>928.45392246021447</v>
      </c>
      <c r="H64" s="14">
        <v>949.95988635694482</v>
      </c>
      <c r="I64" s="14">
        <v>971.79993912423413</v>
      </c>
      <c r="J64" s="14">
        <v>993.85717388251851</v>
      </c>
      <c r="K64" s="14">
        <v>1015.5622194743737</v>
      </c>
      <c r="L64" s="14">
        <v>1037.4633265184482</v>
      </c>
      <c r="M64" s="14">
        <v>1059.6519696680289</v>
      </c>
      <c r="N64" s="14">
        <v>1081.8331345231049</v>
      </c>
      <c r="O64" s="14">
        <v>1104.2874466966398</v>
      </c>
      <c r="P64" s="14">
        <v>1127.1327245364105</v>
      </c>
      <c r="Q64" s="14">
        <v>1151.0304179885763</v>
      </c>
      <c r="R64" s="14">
        <v>1174.6936466307109</v>
      </c>
      <c r="S64" s="14">
        <v>1198.5824515673223</v>
      </c>
      <c r="T64" s="14">
        <v>1222.7242993067914</v>
      </c>
      <c r="U64" s="14">
        <v>1247.0803559868332</v>
      </c>
      <c r="V64" s="14">
        <v>1271.7498501728935</v>
      </c>
      <c r="W64" s="14">
        <v>1296.7098486073119</v>
      </c>
      <c r="X64" s="14">
        <v>1321.9117935279496</v>
      </c>
      <c r="Y64" s="14">
        <v>1347.3763091713959</v>
      </c>
      <c r="Z64" s="14">
        <v>1372.9279534985221</v>
      </c>
      <c r="AA64" s="14">
        <v>1398.5171338670089</v>
      </c>
      <c r="AB64" s="14">
        <v>1424.3176772111544</v>
      </c>
      <c r="AC64" s="14">
        <v>1451.0628023949866</v>
      </c>
      <c r="AD64" s="14">
        <v>1478.4870187225704</v>
      </c>
    </row>
    <row r="65" spans="1:30" x14ac:dyDescent="0.35">
      <c r="A65" t="s">
        <v>181</v>
      </c>
      <c r="B65" s="14">
        <v>403.78109699999999</v>
      </c>
      <c r="C65" s="14">
        <v>409.90173200265508</v>
      </c>
      <c r="D65" s="14">
        <v>416.17322850229573</v>
      </c>
      <c r="E65" s="14">
        <v>422.29780020222688</v>
      </c>
      <c r="F65" s="14">
        <v>428.14763824974818</v>
      </c>
      <c r="G65" s="14">
        <v>434.13412697204757</v>
      </c>
      <c r="H65" s="14">
        <v>440.3926479598893</v>
      </c>
      <c r="I65" s="14">
        <v>446.52300169802055</v>
      </c>
      <c r="J65" s="14">
        <v>453.19718100440087</v>
      </c>
      <c r="K65" s="14">
        <v>459.5434370891598</v>
      </c>
      <c r="L65" s="14">
        <v>465.78895407960744</v>
      </c>
      <c r="M65" s="14">
        <v>471.76763477859168</v>
      </c>
      <c r="N65" s="14">
        <v>477.60123028968286</v>
      </c>
      <c r="O65" s="14">
        <v>483.20611952774738</v>
      </c>
      <c r="P65" s="14">
        <v>489.23957609800664</v>
      </c>
      <c r="Q65" s="14">
        <v>496.70830746671879</v>
      </c>
      <c r="R65" s="14">
        <v>502.82944262295422</v>
      </c>
      <c r="S65" s="14">
        <v>508.8459980357149</v>
      </c>
      <c r="T65" s="14">
        <v>514.91123879390136</v>
      </c>
      <c r="U65" s="14">
        <v>521.02292625164171</v>
      </c>
      <c r="V65" s="14">
        <v>527.30776529955222</v>
      </c>
      <c r="W65" s="14">
        <v>533.67817041213607</v>
      </c>
      <c r="X65" s="14">
        <v>539.93640084529102</v>
      </c>
      <c r="Y65" s="14">
        <v>546.3600242061475</v>
      </c>
      <c r="Z65" s="14">
        <v>552.43008407507773</v>
      </c>
      <c r="AA65" s="14">
        <v>558.36141540177505</v>
      </c>
      <c r="AB65" s="14">
        <v>564.31315723696719</v>
      </c>
      <c r="AC65" s="14">
        <v>571.11516230903874</v>
      </c>
      <c r="AD65" s="14">
        <v>578.01531858854037</v>
      </c>
    </row>
    <row r="66" spans="1:30" x14ac:dyDescent="0.35">
      <c r="A66" t="s">
        <v>182</v>
      </c>
      <c r="B66" s="14">
        <v>664.20715299999995</v>
      </c>
      <c r="C66" s="14">
        <v>674.58837869781337</v>
      </c>
      <c r="D66" s="14">
        <v>685.79551780963368</v>
      </c>
      <c r="E66" s="14">
        <v>696.79759814274996</v>
      </c>
      <c r="F66" s="14">
        <v>706.92973201734367</v>
      </c>
      <c r="G66" s="14">
        <v>718.06083549876917</v>
      </c>
      <c r="H66" s="14">
        <v>730.44401002519601</v>
      </c>
      <c r="I66" s="14">
        <v>742.72810607499275</v>
      </c>
      <c r="J66" s="14">
        <v>755.75837942235125</v>
      </c>
      <c r="K66" s="14">
        <v>767.75385199638072</v>
      </c>
      <c r="L66" s="14">
        <v>779.46202146394023</v>
      </c>
      <c r="M66" s="14">
        <v>791.00180079930965</v>
      </c>
      <c r="N66" s="14">
        <v>802.08286592652723</v>
      </c>
      <c r="O66" s="14">
        <v>812.97186270605914</v>
      </c>
      <c r="P66" s="14">
        <v>824.63028570319545</v>
      </c>
      <c r="Q66" s="14">
        <v>839.27242105614152</v>
      </c>
      <c r="R66" s="14">
        <v>851.25538482949685</v>
      </c>
      <c r="S66" s="14">
        <v>863.19509285711547</v>
      </c>
      <c r="T66" s="14">
        <v>875.28431277159791</v>
      </c>
      <c r="U66" s="14">
        <v>887.43395926031781</v>
      </c>
      <c r="V66" s="14">
        <v>899.86939384464074</v>
      </c>
      <c r="W66" s="14">
        <v>912.43570998192365</v>
      </c>
      <c r="X66" s="14">
        <v>924.92877972299618</v>
      </c>
      <c r="Y66" s="14">
        <v>937.60335627017434</v>
      </c>
      <c r="Z66" s="14">
        <v>950.03128875753555</v>
      </c>
      <c r="AA66" s="14">
        <v>962.50842968530378</v>
      </c>
      <c r="AB66" s="14">
        <v>975.26522765982384</v>
      </c>
      <c r="AC66" s="14">
        <v>988.47080647495159</v>
      </c>
      <c r="AD66" s="14">
        <v>1001.670549083376</v>
      </c>
    </row>
    <row r="67" spans="1:30" x14ac:dyDescent="0.35">
      <c r="A67" t="s">
        <v>183</v>
      </c>
      <c r="B67" s="14">
        <v>2646.8623050000001</v>
      </c>
      <c r="C67" s="14">
        <v>2706.5273457068488</v>
      </c>
      <c r="D67" s="14">
        <v>2770.9007453608137</v>
      </c>
      <c r="E67" s="14">
        <v>2836.1028107998991</v>
      </c>
      <c r="F67" s="14">
        <v>2899.6950424647785</v>
      </c>
      <c r="G67" s="14">
        <v>2972.3387826076146</v>
      </c>
      <c r="H67" s="14">
        <v>3048.8987988006306</v>
      </c>
      <c r="I67" s="14">
        <v>3126.6271198873742</v>
      </c>
      <c r="J67" s="14">
        <v>3206.62625202766</v>
      </c>
      <c r="K67" s="14">
        <v>3283.2062588533345</v>
      </c>
      <c r="L67" s="14">
        <v>3358.6648449418126</v>
      </c>
      <c r="M67" s="14">
        <v>3435.1503759897341</v>
      </c>
      <c r="N67" s="14">
        <v>3509.6371461975832</v>
      </c>
      <c r="O67" s="14">
        <v>3585.029767517341</v>
      </c>
      <c r="P67" s="14">
        <v>3663.9097434801179</v>
      </c>
      <c r="Q67" s="14">
        <v>3755.7716549596257</v>
      </c>
      <c r="R67" s="14">
        <v>3838.3941244427515</v>
      </c>
      <c r="S67" s="14">
        <v>3921.6949537314076</v>
      </c>
      <c r="T67" s="14">
        <v>4006.4051334099877</v>
      </c>
      <c r="U67" s="14">
        <v>4091.7563864506142</v>
      </c>
      <c r="V67" s="14">
        <v>4179.1833084573491</v>
      </c>
      <c r="W67" s="14">
        <v>4267.9846849871046</v>
      </c>
      <c r="X67" s="14">
        <v>4357.0553913704434</v>
      </c>
      <c r="Y67" s="14">
        <v>4447.6041522194428</v>
      </c>
      <c r="Z67" s="14">
        <v>4536.0861235049424</v>
      </c>
      <c r="AA67" s="14">
        <v>4623.3785648656713</v>
      </c>
      <c r="AB67" s="14">
        <v>4712.4650594184986</v>
      </c>
      <c r="AC67" s="14">
        <v>4812.8438639096548</v>
      </c>
      <c r="AD67" s="14">
        <v>4918.0916148100177</v>
      </c>
    </row>
    <row r="68" spans="1:30" x14ac:dyDescent="0.35">
      <c r="A68" t="s">
        <v>184</v>
      </c>
      <c r="B68" s="14">
        <v>6755.451172</v>
      </c>
      <c r="C68" s="14">
        <v>6862.9472887744496</v>
      </c>
      <c r="D68" s="14">
        <v>6973.4661330286863</v>
      </c>
      <c r="E68" s="14">
        <v>7082.756386305352</v>
      </c>
      <c r="F68" s="14">
        <v>7188.4077384929524</v>
      </c>
      <c r="G68" s="14">
        <v>7300.7948992804204</v>
      </c>
      <c r="H68" s="14">
        <v>7418.1135627554277</v>
      </c>
      <c r="I68" s="14">
        <v>7535.5764237762351</v>
      </c>
      <c r="J68" s="14">
        <v>7657.8893789411159</v>
      </c>
      <c r="K68" s="14">
        <v>7774.9968864796356</v>
      </c>
      <c r="L68" s="14">
        <v>7890.0567329035821</v>
      </c>
      <c r="M68" s="14">
        <v>8003.6688158233546</v>
      </c>
      <c r="N68" s="14">
        <v>8114.6845045001137</v>
      </c>
      <c r="O68" s="14">
        <v>8224.3609573260364</v>
      </c>
      <c r="P68" s="14">
        <v>8339.690348594524</v>
      </c>
      <c r="Q68" s="14">
        <v>8475.551410094442</v>
      </c>
      <c r="R68" s="14">
        <v>8594.3243973349418</v>
      </c>
      <c r="S68" s="14">
        <v>8712.3983825001669</v>
      </c>
      <c r="T68" s="14">
        <v>8831.5151644255475</v>
      </c>
      <c r="U68" s="14">
        <v>8951.2448986611817</v>
      </c>
      <c r="V68" s="14">
        <v>9073.4732526279095</v>
      </c>
      <c r="W68" s="14">
        <v>9197.0666611912548</v>
      </c>
      <c r="X68" s="14">
        <v>9319.7316180782273</v>
      </c>
      <c r="Y68" s="14">
        <v>9444.3662529531102</v>
      </c>
      <c r="Z68" s="14">
        <v>9564.7035344383639</v>
      </c>
      <c r="AA68" s="14">
        <v>9682.951964234624</v>
      </c>
      <c r="AB68" s="14">
        <v>9802.5412624689034</v>
      </c>
      <c r="AC68" s="14">
        <v>9935.7499561928453</v>
      </c>
      <c r="AD68" s="14">
        <v>10072.687442814082</v>
      </c>
    </row>
    <row r="69" spans="1:30" x14ac:dyDescent="0.35">
      <c r="A69" t="s">
        <v>185</v>
      </c>
      <c r="B69" s="14">
        <v>7044.0419920000004</v>
      </c>
      <c r="C69" s="14">
        <v>7175.6084951139792</v>
      </c>
      <c r="D69" s="14">
        <v>7308.0070825790253</v>
      </c>
      <c r="E69" s="14">
        <v>7440.6466803271269</v>
      </c>
      <c r="F69" s="14">
        <v>7573.2263550712005</v>
      </c>
      <c r="G69" s="14">
        <v>7707.1422020626533</v>
      </c>
      <c r="H69" s="14">
        <v>7842.6653612579439</v>
      </c>
      <c r="I69" s="14">
        <v>7979.0532332229004</v>
      </c>
      <c r="J69" s="14">
        <v>8116.9264856610525</v>
      </c>
      <c r="K69" s="14">
        <v>8254.9345282335053</v>
      </c>
      <c r="L69" s="14">
        <v>8392.9545570652099</v>
      </c>
      <c r="M69" s="14">
        <v>8532.3388712807591</v>
      </c>
      <c r="N69" s="14">
        <v>8672.6412387445507</v>
      </c>
      <c r="O69" s="14">
        <v>8814.3175060206813</v>
      </c>
      <c r="P69" s="14">
        <v>8957.2390200855534</v>
      </c>
      <c r="Q69" s="14">
        <v>9101.0788428895976</v>
      </c>
      <c r="R69" s="14">
        <v>9245.2417519767369</v>
      </c>
      <c r="S69" s="14">
        <v>9390.4160851113265</v>
      </c>
      <c r="T69" s="14">
        <v>9536.4389333180261</v>
      </c>
      <c r="U69" s="14">
        <v>9683.2533643403513</v>
      </c>
      <c r="V69" s="14">
        <v>9830.5608244707146</v>
      </c>
      <c r="W69" s="14">
        <v>9978.3279164476644</v>
      </c>
      <c r="X69" s="14">
        <v>10126.705652565241</v>
      </c>
      <c r="Y69" s="14">
        <v>10275.387970297334</v>
      </c>
      <c r="Z69" s="14">
        <v>10424.967820519749</v>
      </c>
      <c r="AA69" s="14">
        <v>10575.283346530259</v>
      </c>
      <c r="AB69" s="14">
        <v>10726.157741450203</v>
      </c>
      <c r="AC69" s="14">
        <v>10876.179146700995</v>
      </c>
      <c r="AD69" s="14">
        <v>11025.982200178083</v>
      </c>
    </row>
    <row r="70" spans="1:30" x14ac:dyDescent="0.35">
      <c r="A70" t="s">
        <v>186</v>
      </c>
      <c r="B70" s="14">
        <v>23573.167968999998</v>
      </c>
      <c r="C70" s="14">
        <v>24032.939037067372</v>
      </c>
      <c r="D70" s="14">
        <v>24494.739170546331</v>
      </c>
      <c r="E70" s="14">
        <v>24957.283128199426</v>
      </c>
      <c r="F70" s="14">
        <v>25418.358951079659</v>
      </c>
      <c r="G70" s="14">
        <v>25883.85806773026</v>
      </c>
      <c r="H70" s="14">
        <v>26356.207416836656</v>
      </c>
      <c r="I70" s="14">
        <v>26834.227315135082</v>
      </c>
      <c r="J70" s="14">
        <v>27319.1325364105</v>
      </c>
      <c r="K70" s="14">
        <v>27802.317837842234</v>
      </c>
      <c r="L70" s="14">
        <v>28287.065150503931</v>
      </c>
      <c r="M70" s="14">
        <v>28775.661969435554</v>
      </c>
      <c r="N70" s="14">
        <v>29266.925825710154</v>
      </c>
      <c r="O70" s="14">
        <v>29761.171035591833</v>
      </c>
      <c r="P70" s="14">
        <v>30260.215279867949</v>
      </c>
      <c r="Q70" s="14">
        <v>30769.349453994782</v>
      </c>
      <c r="R70" s="14">
        <v>31278.117570281636</v>
      </c>
      <c r="S70" s="14">
        <v>31788.714072745941</v>
      </c>
      <c r="T70" s="14">
        <v>32300.855687429139</v>
      </c>
      <c r="U70" s="14">
        <v>32815.059469288455</v>
      </c>
      <c r="V70" s="14">
        <v>33331.817899787027</v>
      </c>
      <c r="W70" s="14">
        <v>33851.010961303065</v>
      </c>
      <c r="X70" s="14">
        <v>34372.055877322731</v>
      </c>
      <c r="Y70" s="14">
        <v>34894.968275001207</v>
      </c>
      <c r="Z70" s="14">
        <v>35418.961587109108</v>
      </c>
      <c r="AA70" s="14">
        <v>35943.357022887052</v>
      </c>
      <c r="AB70" s="14">
        <v>36468.349289899044</v>
      </c>
      <c r="AC70" s="14">
        <v>36995.845728202796</v>
      </c>
      <c r="AD70" s="14">
        <v>37526.318061345773</v>
      </c>
    </row>
    <row r="71" spans="1:30" x14ac:dyDescent="0.35">
      <c r="A71" t="s">
        <v>187</v>
      </c>
      <c r="B71" s="14">
        <v>21520.464843999998</v>
      </c>
      <c r="C71" s="14">
        <v>21930.388810394994</v>
      </c>
      <c r="D71" s="14">
        <v>22354.842713664664</v>
      </c>
      <c r="E71" s="14">
        <v>22788.253933228654</v>
      </c>
      <c r="F71" s="14">
        <v>23227.479297188489</v>
      </c>
      <c r="G71" s="14">
        <v>23669.470355238831</v>
      </c>
      <c r="H71" s="14">
        <v>24111.653932627261</v>
      </c>
      <c r="I71" s="14">
        <v>24553.425244815462</v>
      </c>
      <c r="J71" s="14">
        <v>24995.003865788323</v>
      </c>
      <c r="K71" s="14">
        <v>25434.833450313439</v>
      </c>
      <c r="L71" s="14">
        <v>25872.070954741055</v>
      </c>
      <c r="M71" s="14">
        <v>26308.380146528903</v>
      </c>
      <c r="N71" s="14">
        <v>26743.239254484924</v>
      </c>
      <c r="O71" s="14">
        <v>27176.624143899557</v>
      </c>
      <c r="P71" s="14">
        <v>27607.84650984047</v>
      </c>
      <c r="Q71" s="14">
        <v>28035.88132291369</v>
      </c>
      <c r="R71" s="14">
        <v>28458.984825898442</v>
      </c>
      <c r="S71" s="14">
        <v>28879.147586071045</v>
      </c>
      <c r="T71" s="14">
        <v>29295.888125311845</v>
      </c>
      <c r="U71" s="14">
        <v>29708.582230921926</v>
      </c>
      <c r="V71" s="14">
        <v>30116.926693685946</v>
      </c>
      <c r="W71" s="14">
        <v>30520.508569844682</v>
      </c>
      <c r="X71" s="14">
        <v>30919.072839207431</v>
      </c>
      <c r="Y71" s="14">
        <v>31312.490213920792</v>
      </c>
      <c r="Z71" s="14">
        <v>31700.461361418336</v>
      </c>
      <c r="AA71" s="14">
        <v>32082.936937882256</v>
      </c>
      <c r="AB71" s="14">
        <v>32459.622700469932</v>
      </c>
      <c r="AC71" s="14">
        <v>32829.996733369109</v>
      </c>
      <c r="AD71" s="14">
        <v>33193.221251227762</v>
      </c>
    </row>
    <row r="72" spans="1:30" x14ac:dyDescent="0.35">
      <c r="A72" t="s">
        <v>188</v>
      </c>
      <c r="B72" s="14">
        <v>27157.4375</v>
      </c>
      <c r="C72" s="14">
        <v>27729.4546060625</v>
      </c>
      <c r="D72" s="14">
        <v>28296.702194211419</v>
      </c>
      <c r="E72" s="14">
        <v>28863.210661150191</v>
      </c>
      <c r="F72" s="14">
        <v>29427.414271549027</v>
      </c>
      <c r="G72" s="14">
        <v>29995.010238018665</v>
      </c>
      <c r="H72" s="14">
        <v>30572.546163145569</v>
      </c>
      <c r="I72" s="14">
        <v>31160.728321523708</v>
      </c>
      <c r="J72" s="14">
        <v>31759.117135700424</v>
      </c>
      <c r="K72" s="14">
        <v>32360.79360983627</v>
      </c>
      <c r="L72" s="14">
        <v>32965.167027372932</v>
      </c>
      <c r="M72" s="14">
        <v>33574.360017522078</v>
      </c>
      <c r="N72" s="14">
        <v>34187.035011429827</v>
      </c>
      <c r="O72" s="14">
        <v>34803.263154917855</v>
      </c>
      <c r="P72" s="14">
        <v>35425.218349454131</v>
      </c>
      <c r="Q72" s="14">
        <v>36059.372268171384</v>
      </c>
      <c r="R72" s="14">
        <v>36699.602816855535</v>
      </c>
      <c r="S72" s="14">
        <v>37343.233111136979</v>
      </c>
      <c r="T72" s="14">
        <v>37990.283045576958</v>
      </c>
      <c r="U72" s="14">
        <v>38641.219952364787</v>
      </c>
      <c r="V72" s="14">
        <v>39296.849395418554</v>
      </c>
      <c r="W72" s="14">
        <v>39957.453011865175</v>
      </c>
      <c r="X72" s="14">
        <v>40622.428940633938</v>
      </c>
      <c r="Y72" s="14">
        <v>41291.748453317188</v>
      </c>
      <c r="Z72" s="14">
        <v>41964.353873048123</v>
      </c>
      <c r="AA72" s="14">
        <v>42639.035772442054</v>
      </c>
      <c r="AB72" s="14">
        <v>43315.423060803878</v>
      </c>
      <c r="AC72" s="14">
        <v>43996.025308731369</v>
      </c>
      <c r="AD72" s="14">
        <v>44681.927742897024</v>
      </c>
    </row>
    <row r="73" spans="1:30" x14ac:dyDescent="0.35">
      <c r="A73" t="s">
        <v>189</v>
      </c>
      <c r="B73" s="14">
        <v>16750.800781000002</v>
      </c>
      <c r="C73" s="14">
        <v>17008.347693168034</v>
      </c>
      <c r="D73" s="14">
        <v>17289.033053478848</v>
      </c>
      <c r="E73" s="14">
        <v>17578.669308610559</v>
      </c>
      <c r="F73" s="14">
        <v>17872.060815105131</v>
      </c>
      <c r="G73" s="14">
        <v>18190.020861860587</v>
      </c>
      <c r="H73" s="14">
        <v>18527.729513173548</v>
      </c>
      <c r="I73" s="14">
        <v>18867.852307711633</v>
      </c>
      <c r="J73" s="14">
        <v>19221.74717952123</v>
      </c>
      <c r="K73" s="14">
        <v>19572.002012277029</v>
      </c>
      <c r="L73" s="14">
        <v>19912.07729044155</v>
      </c>
      <c r="M73" s="14">
        <v>20254.419661672924</v>
      </c>
      <c r="N73" s="14">
        <v>20595.95171145002</v>
      </c>
      <c r="O73" s="14">
        <v>20941.564138739177</v>
      </c>
      <c r="P73" s="14">
        <v>21300.795729975107</v>
      </c>
      <c r="Q73" s="14">
        <v>21689.296683134977</v>
      </c>
      <c r="R73" s="14">
        <v>22052.646625819194</v>
      </c>
      <c r="S73" s="14">
        <v>22418.833028305584</v>
      </c>
      <c r="T73" s="14">
        <v>22789.970083439272</v>
      </c>
      <c r="U73" s="14">
        <v>23165.302658737448</v>
      </c>
      <c r="V73" s="14">
        <v>23545.51245474504</v>
      </c>
      <c r="W73" s="14">
        <v>23928.628551549937</v>
      </c>
      <c r="X73" s="14">
        <v>24313.317148458929</v>
      </c>
      <c r="Y73" s="14">
        <v>24701.44521809007</v>
      </c>
      <c r="Z73" s="14">
        <v>25090.196562932371</v>
      </c>
      <c r="AA73" s="14">
        <v>25482.293609719596</v>
      </c>
      <c r="AB73" s="14">
        <v>25880.283716004284</v>
      </c>
      <c r="AC73" s="14">
        <v>26286.423008359539</v>
      </c>
      <c r="AD73" s="14">
        <v>26694.845677209621</v>
      </c>
    </row>
    <row r="74" spans="1:30" x14ac:dyDescent="0.35">
      <c r="A74" t="s">
        <v>190</v>
      </c>
      <c r="B74" s="14">
        <v>11607.386719</v>
      </c>
      <c r="C74" s="14">
        <v>11796.827395424783</v>
      </c>
      <c r="D74" s="14">
        <v>12001.306523400641</v>
      </c>
      <c r="E74" s="14">
        <v>12210.884139088133</v>
      </c>
      <c r="F74" s="14">
        <v>12421.54875443251</v>
      </c>
      <c r="G74" s="14">
        <v>12650.385978515918</v>
      </c>
      <c r="H74" s="14">
        <v>12891.067161988771</v>
      </c>
      <c r="I74" s="14">
        <v>13133.183318105093</v>
      </c>
      <c r="J74" s="14">
        <v>13384.455261257071</v>
      </c>
      <c r="K74" s="14">
        <v>13631.668826823543</v>
      </c>
      <c r="L74" s="14">
        <v>13871.920174061894</v>
      </c>
      <c r="M74" s="14">
        <v>14113.965760411031</v>
      </c>
      <c r="N74" s="14">
        <v>14354.09089408263</v>
      </c>
      <c r="O74" s="14">
        <v>14596.626226283586</v>
      </c>
      <c r="P74" s="14">
        <v>14848.399053072882</v>
      </c>
      <c r="Q74" s="14">
        <v>15124.074429892235</v>
      </c>
      <c r="R74" s="14">
        <v>15379.402079232561</v>
      </c>
      <c r="S74" s="14">
        <v>15636.428798541529</v>
      </c>
      <c r="T74" s="14">
        <v>15896.645555678218</v>
      </c>
      <c r="U74" s="14">
        <v>16158.979948960799</v>
      </c>
      <c r="V74" s="14">
        <v>16424.7337649974</v>
      </c>
      <c r="W74" s="14">
        <v>16692.348522124008</v>
      </c>
      <c r="X74" s="14">
        <v>16960.414285510502</v>
      </c>
      <c r="Y74" s="14">
        <v>17230.664918818682</v>
      </c>
      <c r="Z74" s="14">
        <v>17499.489137549634</v>
      </c>
      <c r="AA74" s="14">
        <v>17768.986520114639</v>
      </c>
      <c r="AB74" s="14">
        <v>18042.206010645223</v>
      </c>
      <c r="AC74" s="14">
        <v>18324.770411639744</v>
      </c>
      <c r="AD74" s="14">
        <v>18609.913001630066</v>
      </c>
    </row>
    <row r="75" spans="1:30" x14ac:dyDescent="0.35">
      <c r="A75" t="s">
        <v>191</v>
      </c>
      <c r="B75" s="14">
        <v>14920.959961</v>
      </c>
      <c r="C75" s="14">
        <v>15258.925672500636</v>
      </c>
      <c r="D75" s="14">
        <v>15594.715116742253</v>
      </c>
      <c r="E75" s="14">
        <v>15930.954328845844</v>
      </c>
      <c r="F75" s="14">
        <v>16265.166633519835</v>
      </c>
      <c r="G75" s="14">
        <v>16595.099032614133</v>
      </c>
      <c r="H75" s="14">
        <v>16926.840040805797</v>
      </c>
      <c r="I75" s="14">
        <v>17264.007460262612</v>
      </c>
      <c r="J75" s="14">
        <v>17599.742339743087</v>
      </c>
      <c r="K75" s="14">
        <v>17935.45038497675</v>
      </c>
      <c r="L75" s="14">
        <v>18281.548977510607</v>
      </c>
      <c r="M75" s="14">
        <v>18630.004441796445</v>
      </c>
      <c r="N75" s="14">
        <v>18985.189202480182</v>
      </c>
      <c r="O75" s="14">
        <v>19342.108860967892</v>
      </c>
      <c r="P75" s="14">
        <v>19699.129374745407</v>
      </c>
      <c r="Q75" s="14">
        <v>20048.422517340769</v>
      </c>
      <c r="R75" s="14">
        <v>20414.590915881981</v>
      </c>
      <c r="S75" s="14">
        <v>20783.088572127293</v>
      </c>
      <c r="T75" s="14">
        <v>21153.108602756594</v>
      </c>
      <c r="U75" s="14">
        <v>21526.670385370413</v>
      </c>
      <c r="V75" s="14">
        <v>21902.31724159624</v>
      </c>
      <c r="W75" s="14">
        <v>22281.319319608272</v>
      </c>
      <c r="X75" s="14">
        <v>22664.480027287918</v>
      </c>
      <c r="Y75" s="14">
        <v>23050.757559736998</v>
      </c>
      <c r="Z75" s="14">
        <v>23442.638878858572</v>
      </c>
      <c r="AA75" s="14">
        <v>23837.797376856164</v>
      </c>
      <c r="AB75" s="14">
        <v>24233.371321646668</v>
      </c>
      <c r="AC75" s="14">
        <v>24627.245999085921</v>
      </c>
      <c r="AD75" s="14">
        <v>25025.724690249532</v>
      </c>
    </row>
    <row r="76" spans="1:30" x14ac:dyDescent="0.35">
      <c r="A76" t="s">
        <v>192</v>
      </c>
      <c r="B76" s="14">
        <v>13843.191406</v>
      </c>
      <c r="C76" s="14">
        <v>14145.539165179305</v>
      </c>
      <c r="D76" s="14">
        <v>14453.111281463465</v>
      </c>
      <c r="E76" s="14">
        <v>14764.992079183907</v>
      </c>
      <c r="F76" s="14">
        <v>15078.293399110526</v>
      </c>
      <c r="G76" s="14">
        <v>15398.108525593678</v>
      </c>
      <c r="H76" s="14">
        <v>15720.652704879289</v>
      </c>
      <c r="I76" s="14">
        <v>16048.167350941119</v>
      </c>
      <c r="J76" s="14">
        <v>16373.620975184735</v>
      </c>
      <c r="K76" s="14">
        <v>16698.722494371224</v>
      </c>
      <c r="L76" s="14">
        <v>17030.122001250016</v>
      </c>
      <c r="M76" s="14">
        <v>17365.835093248457</v>
      </c>
      <c r="N76" s="14">
        <v>17705.595920264353</v>
      </c>
      <c r="O76" s="14">
        <v>18049.608566756724</v>
      </c>
      <c r="P76" s="14">
        <v>18394.273062182372</v>
      </c>
      <c r="Q76" s="14">
        <v>18732.854607010657</v>
      </c>
      <c r="R76" s="14">
        <v>19084.792493083489</v>
      </c>
      <c r="S76" s="14">
        <v>19439.748640183097</v>
      </c>
      <c r="T76" s="14">
        <v>19796.75379203547</v>
      </c>
      <c r="U76" s="14">
        <v>20156.462788112134</v>
      </c>
      <c r="V76" s="14">
        <v>20517.906463182284</v>
      </c>
      <c r="W76" s="14">
        <v>20881.990557999514</v>
      </c>
      <c r="X76" s="14">
        <v>21250.021024190864</v>
      </c>
      <c r="Y76" s="14">
        <v>21619.960515198898</v>
      </c>
      <c r="Z76" s="14">
        <v>21995.505715336058</v>
      </c>
      <c r="AA76" s="14">
        <v>22374.090160157848</v>
      </c>
      <c r="AB76" s="14">
        <v>22753.478657367581</v>
      </c>
      <c r="AC76" s="14">
        <v>23129.370675483024</v>
      </c>
      <c r="AD76" s="14">
        <v>23508.849634281538</v>
      </c>
    </row>
    <row r="77" spans="1:30" x14ac:dyDescent="0.35">
      <c r="A77" t="s">
        <v>193</v>
      </c>
      <c r="B77" s="14">
        <v>16572.544922000001</v>
      </c>
      <c r="C77" s="14">
        <v>16956.804234833955</v>
      </c>
      <c r="D77" s="14">
        <v>17338.942775070176</v>
      </c>
      <c r="E77" s="14">
        <v>17721.772760389507</v>
      </c>
      <c r="F77" s="14">
        <v>18102.326564291561</v>
      </c>
      <c r="G77" s="14">
        <v>18478.181550280635</v>
      </c>
      <c r="H77" s="14">
        <v>18855.605799717734</v>
      </c>
      <c r="I77" s="14">
        <v>19239.290979893871</v>
      </c>
      <c r="J77" s="14">
        <v>19620.69837999568</v>
      </c>
      <c r="K77" s="14">
        <v>20001.906966750779</v>
      </c>
      <c r="L77" s="14">
        <v>20395.718512447042</v>
      </c>
      <c r="M77" s="14">
        <v>20792.71709414812</v>
      </c>
      <c r="N77" s="14">
        <v>21197.811204934864</v>
      </c>
      <c r="O77" s="14">
        <v>21605.271292353878</v>
      </c>
      <c r="P77" s="14">
        <v>22012.727264183512</v>
      </c>
      <c r="Q77" s="14">
        <v>22410.510453483665</v>
      </c>
      <c r="R77" s="14">
        <v>22828.085494763425</v>
      </c>
      <c r="S77" s="14">
        <v>23248.724929324137</v>
      </c>
      <c r="T77" s="14">
        <v>23671.244931317182</v>
      </c>
      <c r="U77" s="14">
        <v>24097.859943091848</v>
      </c>
      <c r="V77" s="14">
        <v>24526.845226226778</v>
      </c>
      <c r="W77" s="14">
        <v>24959.618957559029</v>
      </c>
      <c r="X77" s="14">
        <v>25397.13611826608</v>
      </c>
      <c r="Y77" s="14">
        <v>25838.149767818933</v>
      </c>
      <c r="Z77" s="14">
        <v>26285.48307093421</v>
      </c>
      <c r="AA77" s="14">
        <v>26736.452589789002</v>
      </c>
      <c r="AB77" s="14">
        <v>27187.790645957226</v>
      </c>
      <c r="AC77" s="14">
        <v>27637.172199986122</v>
      </c>
      <c r="AD77" s="14">
        <v>28091.494146347253</v>
      </c>
    </row>
    <row r="78" spans="1:30" x14ac:dyDescent="0.35">
      <c r="A78" t="s">
        <v>194</v>
      </c>
      <c r="B78" s="14">
        <v>2934.1274410000001</v>
      </c>
      <c r="C78" s="14">
        <v>3005.3885941595668</v>
      </c>
      <c r="D78" s="14">
        <v>3077.3541267410146</v>
      </c>
      <c r="E78" s="14">
        <v>3150.0113808796082</v>
      </c>
      <c r="F78" s="14">
        <v>3222.6815134342246</v>
      </c>
      <c r="G78" s="14">
        <v>3296.1667086443085</v>
      </c>
      <c r="H78" s="14">
        <v>3370.1214826194773</v>
      </c>
      <c r="I78" s="14">
        <v>3445.2445235763998</v>
      </c>
      <c r="J78" s="14">
        <v>3520.0673105660749</v>
      </c>
      <c r="K78" s="14">
        <v>3594.7747551184116</v>
      </c>
      <c r="L78" s="14">
        <v>3671.3283593484625</v>
      </c>
      <c r="M78" s="14">
        <v>3748.9729156874873</v>
      </c>
      <c r="N78" s="14">
        <v>3827.7755765806551</v>
      </c>
      <c r="O78" s="14">
        <v>3907.5835490196891</v>
      </c>
      <c r="P78" s="14">
        <v>3987.6729906820419</v>
      </c>
      <c r="Q78" s="14">
        <v>4066.7409695085844</v>
      </c>
      <c r="R78" s="14">
        <v>4148.7565613370516</v>
      </c>
      <c r="S78" s="14">
        <v>4231.6528661891271</v>
      </c>
      <c r="T78" s="14">
        <v>4315.1814621148342</v>
      </c>
      <c r="U78" s="14">
        <v>4399.4746483139315</v>
      </c>
      <c r="V78" s="14">
        <v>4484.3330351730046</v>
      </c>
      <c r="W78" s="14">
        <v>4569.9111499496394</v>
      </c>
      <c r="X78" s="14">
        <v>4656.3985464268962</v>
      </c>
      <c r="Y78" s="14">
        <v>4743.4457264936555</v>
      </c>
      <c r="Z78" s="14">
        <v>4831.5609229981474</v>
      </c>
      <c r="AA78" s="14">
        <v>4920.2427742715008</v>
      </c>
      <c r="AB78" s="14">
        <v>5009.1471329840897</v>
      </c>
      <c r="AC78" s="14">
        <v>5097.9052128628609</v>
      </c>
      <c r="AD78" s="14">
        <v>5187.4850934727665</v>
      </c>
    </row>
    <row r="79" spans="1:30" x14ac:dyDescent="0.35">
      <c r="A79" t="s">
        <v>195</v>
      </c>
      <c r="B79" s="14">
        <v>4280.9575199999999</v>
      </c>
      <c r="C79" s="14">
        <v>4384.2424697020315</v>
      </c>
      <c r="D79" s="14">
        <v>4488.3309622964625</v>
      </c>
      <c r="E79" s="14">
        <v>4594.1985712034375</v>
      </c>
      <c r="F79" s="14">
        <v>4700.9089402564941</v>
      </c>
      <c r="G79" s="14">
        <v>4807.3652540266494</v>
      </c>
      <c r="H79" s="14">
        <v>4914.5781524489003</v>
      </c>
      <c r="I79" s="14">
        <v>5024.0041837600675</v>
      </c>
      <c r="J79" s="14">
        <v>5132.4478164669472</v>
      </c>
      <c r="K79" s="14">
        <v>5241.0252632690872</v>
      </c>
      <c r="L79" s="14">
        <v>5354.2791022855954</v>
      </c>
      <c r="M79" s="14">
        <v>5469.062531396663</v>
      </c>
      <c r="N79" s="14">
        <v>5586.7485534785219</v>
      </c>
      <c r="O79" s="14">
        <v>5705.7870809320548</v>
      </c>
      <c r="P79" s="14">
        <v>5824.9222034457925</v>
      </c>
      <c r="Q79" s="14">
        <v>5940.1752791476119</v>
      </c>
      <c r="R79" s="14">
        <v>6061.3786155433399</v>
      </c>
      <c r="S79" s="14">
        <v>6183.7129955894052</v>
      </c>
      <c r="T79" s="14">
        <v>6306.6940612743883</v>
      </c>
      <c r="U79" s="14">
        <v>6430.8154764249239</v>
      </c>
      <c r="V79" s="14">
        <v>6555.4530404181587</v>
      </c>
      <c r="W79" s="14">
        <v>6680.9001564355131</v>
      </c>
      <c r="X79" s="14">
        <v>6807.3903071873219</v>
      </c>
      <c r="Y79" s="14">
        <v>6934.5013026982779</v>
      </c>
      <c r="Z79" s="14">
        <v>7062.9754214331087</v>
      </c>
      <c r="AA79" s="14">
        <v>7192.1367592623983</v>
      </c>
      <c r="AB79" s="14">
        <v>7321.0061849285376</v>
      </c>
      <c r="AC79" s="14">
        <v>7448.5351842675182</v>
      </c>
      <c r="AD79" s="14">
        <v>7575.9922837801487</v>
      </c>
    </row>
    <row r="80" spans="1:30" x14ac:dyDescent="0.35">
      <c r="A80" t="s">
        <v>196</v>
      </c>
      <c r="B80" s="14">
        <v>3018.2666020000001</v>
      </c>
      <c r="C80" s="14">
        <v>3086.6487519615725</v>
      </c>
      <c r="D80" s="14">
        <v>3154.9914766382544</v>
      </c>
      <c r="E80" s="14">
        <v>3223.6188512380895</v>
      </c>
      <c r="F80" s="14">
        <v>3291.8209552737339</v>
      </c>
      <c r="G80" s="14">
        <v>3359.7838907163155</v>
      </c>
      <c r="H80" s="14">
        <v>3428.2206726998725</v>
      </c>
      <c r="I80" s="14">
        <v>3497.7137911341047</v>
      </c>
      <c r="J80" s="14">
        <v>3566.9405424882311</v>
      </c>
      <c r="K80" s="14">
        <v>3635.5185413581098</v>
      </c>
      <c r="L80" s="14">
        <v>3706.0890459718289</v>
      </c>
      <c r="M80" s="14">
        <v>3777.249661743534</v>
      </c>
      <c r="N80" s="14">
        <v>3849.8057173210673</v>
      </c>
      <c r="O80" s="14">
        <v>3922.7476012665779</v>
      </c>
      <c r="P80" s="14">
        <v>3996.1802595380077</v>
      </c>
      <c r="Q80" s="14">
        <v>4069.4382360558584</v>
      </c>
      <c r="R80" s="14">
        <v>4144.3317704084066</v>
      </c>
      <c r="S80" s="14">
        <v>4219.64505393933</v>
      </c>
      <c r="T80" s="14">
        <v>4295.2821915311924</v>
      </c>
      <c r="U80" s="14">
        <v>4371.5930340023742</v>
      </c>
      <c r="V80" s="14">
        <v>4448.3284808468252</v>
      </c>
      <c r="W80" s="14">
        <v>4525.5527977728707</v>
      </c>
      <c r="X80" s="14">
        <v>4603.2049480087362</v>
      </c>
      <c r="Y80" s="14">
        <v>4681.3135105280335</v>
      </c>
      <c r="Z80" s="14">
        <v>4759.7629623374623</v>
      </c>
      <c r="AA80" s="14">
        <v>4838.3652119212074</v>
      </c>
      <c r="AB80" s="14">
        <v>4917.0138061140287</v>
      </c>
      <c r="AC80" s="14">
        <v>4996.2682014464972</v>
      </c>
      <c r="AD80" s="14">
        <v>5076.0101408220435</v>
      </c>
    </row>
    <row r="81" spans="1:30" x14ac:dyDescent="0.35">
      <c r="A81" t="s">
        <v>197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</row>
    <row r="82" spans="1:30" x14ac:dyDescent="0.35">
      <c r="A82" t="s">
        <v>198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</row>
    <row r="83" spans="1:30" x14ac:dyDescent="0.35">
      <c r="A83" t="s">
        <v>199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</row>
    <row r="84" spans="1:30" x14ac:dyDescent="0.35">
      <c r="A84" t="s">
        <v>200</v>
      </c>
      <c r="B84" s="14">
        <v>8759.7470699999994</v>
      </c>
      <c r="C84" s="14">
        <v>8715.8974405195222</v>
      </c>
      <c r="D84" s="14">
        <v>8691.0686377986622</v>
      </c>
      <c r="E84" s="14">
        <v>8653.7530131381554</v>
      </c>
      <c r="F84" s="14">
        <v>8580.8315576102359</v>
      </c>
      <c r="G84" s="14">
        <v>8539.016650580108</v>
      </c>
      <c r="H84" s="14">
        <v>8523.0272565117302</v>
      </c>
      <c r="I84" s="14">
        <v>8494.0730840067263</v>
      </c>
      <c r="J84" s="14">
        <v>8490.0466665731565</v>
      </c>
      <c r="K84" s="14">
        <v>8422.3225831195032</v>
      </c>
      <c r="L84" s="14">
        <v>8320.2095018895034</v>
      </c>
      <c r="M84" s="14">
        <v>8186.1035331170979</v>
      </c>
      <c r="N84" s="14">
        <v>8004.608613074005</v>
      </c>
      <c r="O84" s="14">
        <v>7783.2667766270051</v>
      </c>
      <c r="P84" s="14">
        <v>7590.3865293287008</v>
      </c>
      <c r="Q84" s="14">
        <v>7596.3408755960718</v>
      </c>
      <c r="R84" s="14">
        <v>7371.4299342195991</v>
      </c>
      <c r="S84" s="14">
        <v>7108.1349884001629</v>
      </c>
      <c r="T84" s="14">
        <v>6823.3212599904537</v>
      </c>
      <c r="U84" s="14">
        <v>6508.2639534601585</v>
      </c>
      <c r="V84" s="14">
        <v>6184.7895676188864</v>
      </c>
      <c r="W84" s="14">
        <v>5835.8190010555581</v>
      </c>
      <c r="X84" s="14">
        <v>5433.1749183320298</v>
      </c>
      <c r="Y84" s="14">
        <v>5008.4620050135391</v>
      </c>
      <c r="Z84" s="14">
        <v>4492.0244622905775</v>
      </c>
      <c r="AA84" s="14">
        <v>3917.2384881692619</v>
      </c>
      <c r="AB84" s="14">
        <v>3323.2636989696689</v>
      </c>
      <c r="AC84" s="14">
        <v>2796.5795749021599</v>
      </c>
      <c r="AD84" s="14">
        <v>2213.8087470270234</v>
      </c>
    </row>
    <row r="85" spans="1:30" x14ac:dyDescent="0.35">
      <c r="A85" t="s">
        <v>201</v>
      </c>
      <c r="B85" s="14">
        <v>838.55444299999999</v>
      </c>
      <c r="C85" s="14">
        <v>1026.880354026712</v>
      </c>
      <c r="D85" s="14">
        <v>1211.5740276216025</v>
      </c>
      <c r="E85" s="14">
        <v>1403.0015124117881</v>
      </c>
      <c r="F85" s="14">
        <v>1608.3420077653525</v>
      </c>
      <c r="G85" s="14">
        <v>1808.0096263193821</v>
      </c>
      <c r="H85" s="14">
        <v>2000.7958847641917</v>
      </c>
      <c r="I85" s="14">
        <v>2203.0863526932753</v>
      </c>
      <c r="J85" s="14">
        <v>2394.9674632106248</v>
      </c>
      <c r="K85" s="14">
        <v>2614.6915976521668</v>
      </c>
      <c r="L85" s="14">
        <v>2857.7590808914274</v>
      </c>
      <c r="M85" s="14">
        <v>3120.3382727450667</v>
      </c>
      <c r="N85" s="14">
        <v>3410.1222159319377</v>
      </c>
      <c r="O85" s="14">
        <v>3724.6514283962038</v>
      </c>
      <c r="P85" s="14">
        <v>4031.7284530846146</v>
      </c>
      <c r="Q85" s="14">
        <v>4248.447162141807</v>
      </c>
      <c r="R85" s="14">
        <v>4584.9496680664115</v>
      </c>
      <c r="S85" s="14">
        <v>4947.6251472450331</v>
      </c>
      <c r="T85" s="14">
        <v>5328.8480758030128</v>
      </c>
      <c r="U85" s="14">
        <v>5734.4757282546771</v>
      </c>
      <c r="V85" s="14">
        <v>6154.3471597066109</v>
      </c>
      <c r="W85" s="14">
        <v>6598.324840981425</v>
      </c>
      <c r="X85" s="14">
        <v>7082.4280985846144</v>
      </c>
      <c r="Y85" s="14">
        <v>7591.6823003424324</v>
      </c>
      <c r="Z85" s="14">
        <v>8165.2961499281655</v>
      </c>
      <c r="AA85" s="14">
        <v>8787.7023811933595</v>
      </c>
      <c r="AB85" s="14">
        <v>9439.0776386457455</v>
      </c>
      <c r="AC85" s="14">
        <v>10072.908870357516</v>
      </c>
      <c r="AD85" s="14">
        <v>10761.831370473201</v>
      </c>
    </row>
    <row r="86" spans="1:30" x14ac:dyDescent="0.35">
      <c r="A86" t="s">
        <v>202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</row>
    <row r="87" spans="1:30" x14ac:dyDescent="0.35">
      <c r="A87" t="s">
        <v>203</v>
      </c>
      <c r="B87" s="14">
        <v>1571.7033690000001</v>
      </c>
      <c r="C87" s="14">
        <v>1564.1075938071958</v>
      </c>
      <c r="D87" s="14">
        <v>1561.4793768940938</v>
      </c>
      <c r="E87" s="14">
        <v>1557.086654340603</v>
      </c>
      <c r="F87" s="14">
        <v>1546.1971999652051</v>
      </c>
      <c r="G87" s="14">
        <v>1543.4116329376359</v>
      </c>
      <c r="H87" s="14">
        <v>1549.3412043537537</v>
      </c>
      <c r="I87" s="14">
        <v>1553.2029373056055</v>
      </c>
      <c r="J87" s="14">
        <v>1566.9598265736442</v>
      </c>
      <c r="K87" s="14">
        <v>1568.1869811332826</v>
      </c>
      <c r="L87" s="14">
        <v>1562.8900375577598</v>
      </c>
      <c r="M87" s="14">
        <v>1551.3021300343912</v>
      </c>
      <c r="N87" s="14">
        <v>1529.820008398101</v>
      </c>
      <c r="O87" s="14">
        <v>1500.1321683331266</v>
      </c>
      <c r="P87" s="14">
        <v>1482.3667031164248</v>
      </c>
      <c r="Q87" s="14">
        <v>1526.4625171973587</v>
      </c>
      <c r="R87" s="14">
        <v>1507.9405736599376</v>
      </c>
      <c r="S87" s="14">
        <v>1483.731643308229</v>
      </c>
      <c r="T87" s="14">
        <v>1459.1850837476663</v>
      </c>
      <c r="U87" s="14">
        <v>1431.8857736898649</v>
      </c>
      <c r="V87" s="14">
        <v>1409.6909714433625</v>
      </c>
      <c r="W87" s="14">
        <v>1387.9422591359344</v>
      </c>
      <c r="X87" s="14">
        <v>1357.2437522483658</v>
      </c>
      <c r="Y87" s="14">
        <v>1330.3552605481982</v>
      </c>
      <c r="Z87" s="14">
        <v>1279.3548943153485</v>
      </c>
      <c r="AA87" s="14">
        <v>1215.73846045356</v>
      </c>
      <c r="AB87" s="14">
        <v>1156.9482662783309</v>
      </c>
      <c r="AC87" s="14">
        <v>1160.2723637590711</v>
      </c>
      <c r="AD87" s="14">
        <v>1177.0143978046963</v>
      </c>
    </row>
    <row r="88" spans="1:30" x14ac:dyDescent="0.35">
      <c r="A88" t="s">
        <v>204</v>
      </c>
      <c r="B88" s="14">
        <v>145.480515</v>
      </c>
      <c r="C88" s="14">
        <v>177.27324482604001</v>
      </c>
      <c r="D88" s="14">
        <v>204.91244824660239</v>
      </c>
      <c r="E88" s="14">
        <v>233.40880277446439</v>
      </c>
      <c r="F88" s="14">
        <v>266.7015341758057</v>
      </c>
      <c r="G88" s="14">
        <v>292.77398278514488</v>
      </c>
      <c r="H88" s="14">
        <v>312.53025403389336</v>
      </c>
      <c r="I88" s="14">
        <v>333.32020407458361</v>
      </c>
      <c r="J88" s="14">
        <v>347.08956170884346</v>
      </c>
      <c r="K88" s="14">
        <v>370.61917960456003</v>
      </c>
      <c r="L88" s="14">
        <v>399.0699832984119</v>
      </c>
      <c r="M88" s="14">
        <v>431.12480082287686</v>
      </c>
      <c r="N88" s="14">
        <v>470.38518080981214</v>
      </c>
      <c r="O88" s="14">
        <v>514.8181412972516</v>
      </c>
      <c r="P88" s="14">
        <v>550.70554762712754</v>
      </c>
      <c r="Q88" s="14">
        <v>542.43114170347519</v>
      </c>
      <c r="R88" s="14">
        <v>578.01467884233728</v>
      </c>
      <c r="S88" s="14">
        <v>617.0035029742894</v>
      </c>
      <c r="T88" s="14">
        <v>655.8699110343465</v>
      </c>
      <c r="U88" s="14">
        <v>696.40129420945595</v>
      </c>
      <c r="V88" s="14">
        <v>733.30206670676773</v>
      </c>
      <c r="W88" s="14">
        <v>769.70010142941146</v>
      </c>
      <c r="X88" s="14">
        <v>811.42531301786937</v>
      </c>
      <c r="Y88" s="14">
        <v>850.57447466516771</v>
      </c>
      <c r="Z88" s="14">
        <v>904.15122519240447</v>
      </c>
      <c r="AA88" s="14">
        <v>964.77583065327042</v>
      </c>
      <c r="AB88" s="14">
        <v>1021.2232243858812</v>
      </c>
      <c r="AC88" s="14">
        <v>1040.005970418076</v>
      </c>
      <c r="AD88" s="14">
        <v>1050.4654144631677</v>
      </c>
    </row>
    <row r="89" spans="1:30" x14ac:dyDescent="0.35">
      <c r="A89" t="s">
        <v>205</v>
      </c>
      <c r="B89" s="14">
        <v>0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</row>
    <row r="91" spans="1:30" ht="20" thickBot="1" x14ac:dyDescent="0.5">
      <c r="A91" s="3" t="s">
        <v>206</v>
      </c>
    </row>
    <row r="92" spans="1:30" ht="15" thickTop="1" x14ac:dyDescent="0.35">
      <c r="B92" s="1">
        <v>2022</v>
      </c>
      <c r="C92" s="2">
        <v>2023</v>
      </c>
      <c r="D92" s="1">
        <v>2024</v>
      </c>
      <c r="E92" s="2">
        <v>2025</v>
      </c>
      <c r="F92" s="1">
        <v>2026</v>
      </c>
      <c r="G92" s="2">
        <v>2027</v>
      </c>
      <c r="H92" s="1">
        <v>2028</v>
      </c>
      <c r="I92" s="2">
        <v>2029</v>
      </c>
      <c r="J92" s="1">
        <v>2030</v>
      </c>
      <c r="K92" s="2">
        <v>2031</v>
      </c>
      <c r="L92" s="1">
        <v>2032</v>
      </c>
      <c r="M92" s="2">
        <v>2033</v>
      </c>
      <c r="N92" s="1">
        <v>2034</v>
      </c>
      <c r="O92" s="2">
        <v>2035</v>
      </c>
      <c r="P92" s="1">
        <v>2036</v>
      </c>
      <c r="Q92" s="2">
        <v>2037</v>
      </c>
      <c r="R92" s="1">
        <v>2038</v>
      </c>
      <c r="S92" s="2">
        <v>2039</v>
      </c>
      <c r="T92" s="1">
        <v>2040</v>
      </c>
      <c r="U92" s="2">
        <v>2041</v>
      </c>
      <c r="V92" s="1">
        <v>2042</v>
      </c>
      <c r="W92" s="2">
        <v>2043</v>
      </c>
      <c r="X92" s="1">
        <v>2044</v>
      </c>
      <c r="Y92" s="2">
        <v>2045</v>
      </c>
      <c r="Z92" s="1">
        <v>2046</v>
      </c>
      <c r="AA92" s="2">
        <v>2047</v>
      </c>
      <c r="AB92" s="1">
        <v>2048</v>
      </c>
      <c r="AC92" s="2">
        <v>2049</v>
      </c>
      <c r="AD92" s="1">
        <v>2050</v>
      </c>
    </row>
    <row r="93" spans="1:30" x14ac:dyDescent="0.35">
      <c r="A93" t="s">
        <v>78</v>
      </c>
      <c r="B93" s="14">
        <v>8705.6149000000005</v>
      </c>
      <c r="C93" s="14">
        <v>8857.8108124892515</v>
      </c>
      <c r="D93" s="14">
        <v>9013.9297280593746</v>
      </c>
      <c r="E93" s="14">
        <v>9169.2117940916814</v>
      </c>
      <c r="F93" s="14">
        <v>9322.7915070368199</v>
      </c>
      <c r="G93" s="14">
        <v>9479.5700949732054</v>
      </c>
      <c r="H93" s="14">
        <v>9642.3722317842748</v>
      </c>
      <c r="I93" s="14">
        <v>9805.2810748774937</v>
      </c>
      <c r="J93" s="14">
        <v>9971.2991913967835</v>
      </c>
      <c r="K93" s="14">
        <v>10135.263246780434</v>
      </c>
      <c r="L93" s="14">
        <v>10297.727462521025</v>
      </c>
      <c r="M93" s="14">
        <v>10455.789340888752</v>
      </c>
      <c r="N93" s="14">
        <v>10613.469963201893</v>
      </c>
      <c r="O93" s="14">
        <v>10768.064705338895</v>
      </c>
      <c r="P93" s="14">
        <v>10928.825450550781</v>
      </c>
      <c r="Q93" s="14">
        <v>11106.718313939578</v>
      </c>
      <c r="R93" s="14">
        <v>11269.536140390945</v>
      </c>
      <c r="S93" s="14">
        <v>11431.232571886889</v>
      </c>
      <c r="T93" s="14">
        <v>11594.275098936456</v>
      </c>
      <c r="U93" s="14">
        <v>11758.826848278111</v>
      </c>
      <c r="V93" s="14">
        <v>11926.32075378767</v>
      </c>
      <c r="W93" s="14">
        <v>12095.933309651811</v>
      </c>
      <c r="X93" s="14">
        <v>12264.970348874202</v>
      </c>
      <c r="Y93" s="14">
        <v>12437.504139765884</v>
      </c>
      <c r="Z93" s="14">
        <v>12606.54101477903</v>
      </c>
      <c r="AA93" s="14">
        <v>12774.879938911678</v>
      </c>
      <c r="AB93" s="14">
        <v>12943.728082040259</v>
      </c>
      <c r="AC93" s="14">
        <v>13124.743530521977</v>
      </c>
      <c r="AD93" s="14">
        <v>13308.535876551643</v>
      </c>
    </row>
    <row r="94" spans="1:30" x14ac:dyDescent="0.35">
      <c r="A94" t="s">
        <v>79</v>
      </c>
      <c r="B94" s="14">
        <v>112588.9596</v>
      </c>
      <c r="C94" s="14">
        <v>114703.01997661727</v>
      </c>
      <c r="D94" s="14">
        <v>116884.02907966067</v>
      </c>
      <c r="E94" s="14">
        <v>119075.51111768105</v>
      </c>
      <c r="F94" s="14">
        <v>121233.0283960712</v>
      </c>
      <c r="G94" s="14">
        <v>123462.40680185224</v>
      </c>
      <c r="H94" s="14">
        <v>125785.37667831044</v>
      </c>
      <c r="I94" s="14">
        <v>128120.04131922357</v>
      </c>
      <c r="J94" s="14">
        <v>130526.17413121098</v>
      </c>
      <c r="K94" s="14">
        <v>132873.60905725634</v>
      </c>
      <c r="L94" s="14">
        <v>135220.11713112477</v>
      </c>
      <c r="M94" s="14">
        <v>137571.1487416485</v>
      </c>
      <c r="N94" s="14">
        <v>139917.09451268034</v>
      </c>
      <c r="O94" s="14">
        <v>142265.37907672446</v>
      </c>
      <c r="P94" s="14">
        <v>144676.84838476448</v>
      </c>
      <c r="Q94" s="14">
        <v>147274.28971455549</v>
      </c>
      <c r="R94" s="14">
        <v>149719.64674840492</v>
      </c>
      <c r="S94" s="14">
        <v>152167.2335895185</v>
      </c>
      <c r="T94" s="14">
        <v>154628.27990853184</v>
      </c>
      <c r="U94" s="14">
        <v>157102.20868444443</v>
      </c>
      <c r="V94" s="14">
        <v>159600.30661495664</v>
      </c>
      <c r="W94" s="14">
        <v>162111.95260018687</v>
      </c>
      <c r="X94" s="14">
        <v>164619.67860615443</v>
      </c>
      <c r="Y94" s="14">
        <v>167144.31892119412</v>
      </c>
      <c r="Z94" s="14">
        <v>169644.17949827516</v>
      </c>
      <c r="AA94" s="14">
        <v>172137.9489368998</v>
      </c>
      <c r="AB94" s="14">
        <v>174647.92679793853</v>
      </c>
      <c r="AC94" s="14">
        <v>177238.9685103274</v>
      </c>
      <c r="AD94" s="14">
        <v>179846.41959556707</v>
      </c>
    </row>
    <row r="95" spans="1:30" x14ac:dyDescent="0.35">
      <c r="A95" t="s">
        <v>80</v>
      </c>
      <c r="B95" s="14">
        <v>24903.765100000001</v>
      </c>
      <c r="C95" s="14">
        <v>25337.927379247358</v>
      </c>
      <c r="D95" s="14">
        <v>25781.594487657978</v>
      </c>
      <c r="E95" s="14">
        <v>26222.998588721723</v>
      </c>
      <c r="F95" s="14">
        <v>26654.382649305349</v>
      </c>
      <c r="G95" s="14">
        <v>27094.497150172414</v>
      </c>
      <c r="H95" s="14">
        <v>27553.559215387784</v>
      </c>
      <c r="I95" s="14">
        <v>28014.257480824988</v>
      </c>
      <c r="J95" s="14">
        <v>28485.751441356013</v>
      </c>
      <c r="K95" s="14">
        <v>28941.497827241408</v>
      </c>
      <c r="L95" s="14">
        <v>29393.616117999005</v>
      </c>
      <c r="M95" s="14">
        <v>29838.697192619358</v>
      </c>
      <c r="N95" s="14">
        <v>30285.436199247819</v>
      </c>
      <c r="O95" s="14">
        <v>30724.69313733809</v>
      </c>
      <c r="P95" s="14">
        <v>31182.269847293835</v>
      </c>
      <c r="Q95" s="14">
        <v>31692.810915049609</v>
      </c>
      <c r="R95" s="14">
        <v>32152.23624063635</v>
      </c>
      <c r="S95" s="14">
        <v>32608.814071371507</v>
      </c>
      <c r="T95" s="14">
        <v>33067.515737150672</v>
      </c>
      <c r="U95" s="14">
        <v>33530.331994159402</v>
      </c>
      <c r="V95" s="14">
        <v>33999.61581468326</v>
      </c>
      <c r="W95" s="14">
        <v>34471.901078003444</v>
      </c>
      <c r="X95" s="14">
        <v>34940.129463155856</v>
      </c>
      <c r="Y95" s="14">
        <v>35414.874978223539</v>
      </c>
      <c r="Z95" s="14">
        <v>35877.719062288932</v>
      </c>
      <c r="AA95" s="14">
        <v>36337.570963054102</v>
      </c>
      <c r="AB95" s="14">
        <v>36802.045062618054</v>
      </c>
      <c r="AC95" s="14">
        <v>37300.6391691264</v>
      </c>
      <c r="AD95" s="14">
        <v>37803.634558258149</v>
      </c>
    </row>
    <row r="96" spans="1:30" x14ac:dyDescent="0.35">
      <c r="A96" t="s">
        <v>81</v>
      </c>
      <c r="B96" s="14">
        <v>21400.743600000002</v>
      </c>
      <c r="C96" s="14">
        <v>21895.500971065321</v>
      </c>
      <c r="D96" s="14">
        <v>22392.513516257823</v>
      </c>
      <c r="E96" s="14">
        <v>22888.915234388933</v>
      </c>
      <c r="F96" s="14">
        <v>23387.248119089003</v>
      </c>
      <c r="G96" s="14">
        <v>23884.510127321882</v>
      </c>
      <c r="H96" s="14">
        <v>24389.094288271684</v>
      </c>
      <c r="I96" s="14">
        <v>24895.748455197383</v>
      </c>
      <c r="J96" s="14">
        <v>25401.881510866391</v>
      </c>
      <c r="K96" s="14">
        <v>25920.151018956298</v>
      </c>
      <c r="L96" s="14">
        <v>26445.943874390927</v>
      </c>
      <c r="M96" s="14">
        <v>26969.782486060474</v>
      </c>
      <c r="N96" s="14">
        <v>27504.431454064139</v>
      </c>
      <c r="O96" s="14">
        <v>28043.09749276255</v>
      </c>
      <c r="P96" s="14">
        <v>28586.342768772851</v>
      </c>
      <c r="Q96" s="14">
        <v>29109.166967573768</v>
      </c>
      <c r="R96" s="14">
        <v>29665.344177156414</v>
      </c>
      <c r="S96" s="14">
        <v>30228.597100513667</v>
      </c>
      <c r="T96" s="14">
        <v>30798.690304671094</v>
      </c>
      <c r="U96" s="14">
        <v>31378.919150796915</v>
      </c>
      <c r="V96" s="14">
        <v>31966.486274003673</v>
      </c>
      <c r="W96" s="14">
        <v>32564.368253380871</v>
      </c>
      <c r="X96" s="14">
        <v>33175.018543305094</v>
      </c>
      <c r="Y96" s="14">
        <v>33797.411748694183</v>
      </c>
      <c r="Z96" s="14">
        <v>34438.552029308084</v>
      </c>
      <c r="AA96" s="14">
        <v>35094.633996308025</v>
      </c>
      <c r="AB96" s="14">
        <v>35753.500654954711</v>
      </c>
      <c r="AC96" s="14">
        <v>36404.557600481174</v>
      </c>
      <c r="AD96" s="14">
        <v>37068.205404626431</v>
      </c>
    </row>
    <row r="97" spans="1:30" x14ac:dyDescent="0.35">
      <c r="A97" t="s">
        <v>82</v>
      </c>
      <c r="B97" s="14">
        <v>2965.2157999999999</v>
      </c>
      <c r="C97" s="14">
        <v>3017.1307982264002</v>
      </c>
      <c r="D97" s="14">
        <v>3070.1828193300939</v>
      </c>
      <c r="E97" s="14">
        <v>3122.9807532741133</v>
      </c>
      <c r="F97" s="14">
        <v>3176.8349948739492</v>
      </c>
      <c r="G97" s="14">
        <v>3230.9723930720947</v>
      </c>
      <c r="H97" s="14">
        <v>3285.905062601867</v>
      </c>
      <c r="I97" s="14">
        <v>3340.3692676049995</v>
      </c>
      <c r="J97" s="14">
        <v>3395.2261478653159</v>
      </c>
      <c r="K97" s="14">
        <v>3452.0506898116782</v>
      </c>
      <c r="L97" s="14">
        <v>3506.6535015977747</v>
      </c>
      <c r="M97" s="14">
        <v>3558.0137021089267</v>
      </c>
      <c r="N97" s="14">
        <v>3608.5108115761077</v>
      </c>
      <c r="O97" s="14">
        <v>3656.9308921990796</v>
      </c>
      <c r="P97" s="14">
        <v>3707.1913846883745</v>
      </c>
      <c r="Q97" s="14">
        <v>3764.0022390630315</v>
      </c>
      <c r="R97" s="14">
        <v>3814.8305724988913</v>
      </c>
      <c r="S97" s="14">
        <v>3864.4836442644223</v>
      </c>
      <c r="T97" s="14">
        <v>3914.1453506801358</v>
      </c>
      <c r="U97" s="14">
        <v>3963.6659434133353</v>
      </c>
      <c r="V97" s="14">
        <v>4014.2807684109407</v>
      </c>
      <c r="W97" s="14">
        <v>4065.5238652758603</v>
      </c>
      <c r="X97" s="14">
        <v>4115.9213187669793</v>
      </c>
      <c r="Y97" s="14">
        <v>4167.6251107811977</v>
      </c>
      <c r="Z97" s="14">
        <v>4216.5717838947676</v>
      </c>
      <c r="AA97" s="14">
        <v>4264.1380868745273</v>
      </c>
      <c r="AB97" s="14">
        <v>4310.5101621554786</v>
      </c>
      <c r="AC97" s="14">
        <v>4362.556555006393</v>
      </c>
      <c r="AD97" s="14">
        <v>4415.1846922633686</v>
      </c>
    </row>
    <row r="98" spans="1:30" x14ac:dyDescent="0.35">
      <c r="A98" t="s">
        <v>83</v>
      </c>
      <c r="B98" s="14">
        <v>9830.1054000000004</v>
      </c>
      <c r="C98" s="14">
        <v>10011.657616632601</v>
      </c>
      <c r="D98" s="14">
        <v>10197.726275769241</v>
      </c>
      <c r="E98" s="14">
        <v>10383.326933533495</v>
      </c>
      <c r="F98" s="14">
        <v>10567.118050253197</v>
      </c>
      <c r="G98" s="14">
        <v>10754.39591332242</v>
      </c>
      <c r="H98" s="14">
        <v>10948.091187238088</v>
      </c>
      <c r="I98" s="14">
        <v>11141.670956374355</v>
      </c>
      <c r="J98" s="14">
        <v>11337.847927738716</v>
      </c>
      <c r="K98" s="14">
        <v>11531.024448301114</v>
      </c>
      <c r="L98" s="14">
        <v>11722.335674922879</v>
      </c>
      <c r="M98" s="14">
        <v>11909.219011420337</v>
      </c>
      <c r="N98" s="14">
        <v>12096.211613728154</v>
      </c>
      <c r="O98" s="14">
        <v>12280.092174574243</v>
      </c>
      <c r="P98" s="14">
        <v>12470.744289612161</v>
      </c>
      <c r="Q98" s="14">
        <v>12681.120757480201</v>
      </c>
      <c r="R98" s="14">
        <v>12873.495895595328</v>
      </c>
      <c r="S98" s="14">
        <v>13064.339035499581</v>
      </c>
      <c r="T98" s="14">
        <v>13255.926261021279</v>
      </c>
      <c r="U98" s="14">
        <v>13448.703219857434</v>
      </c>
      <c r="V98" s="14">
        <v>13644.344195337344</v>
      </c>
      <c r="W98" s="14">
        <v>13841.605937107013</v>
      </c>
      <c r="X98" s="14">
        <v>14037.353928269582</v>
      </c>
      <c r="Y98" s="14">
        <v>14236.113033746129</v>
      </c>
      <c r="Z98" s="14">
        <v>14429.719900171167</v>
      </c>
      <c r="AA98" s="14">
        <v>14621.538495720111</v>
      </c>
      <c r="AB98" s="14">
        <v>14813.54561493821</v>
      </c>
      <c r="AC98" s="14">
        <v>15019.190217873906</v>
      </c>
      <c r="AD98" s="14">
        <v>15226.911626263189</v>
      </c>
    </row>
    <row r="99" spans="1:30" x14ac:dyDescent="0.35">
      <c r="A99" t="s">
        <v>84</v>
      </c>
      <c r="B99" s="14">
        <v>10096.316800000001</v>
      </c>
      <c r="C99" s="14">
        <v>10254.914792452799</v>
      </c>
      <c r="D99" s="14">
        <v>10421.893519035348</v>
      </c>
      <c r="E99" s="14">
        <v>10588.316567883414</v>
      </c>
      <c r="F99" s="14">
        <v>10748.585562781525</v>
      </c>
      <c r="G99" s="14">
        <v>10910.51837857761</v>
      </c>
      <c r="H99" s="14">
        <v>11080.46279494601</v>
      </c>
      <c r="I99" s="14">
        <v>11250.90247365787</v>
      </c>
      <c r="J99" s="14">
        <v>11431.921618827293</v>
      </c>
      <c r="K99" s="14">
        <v>11604.41216817297</v>
      </c>
      <c r="L99" s="14">
        <v>11776.970937554919</v>
      </c>
      <c r="M99" s="14">
        <v>11948.283467600968</v>
      </c>
      <c r="N99" s="14">
        <v>12119.925338926443</v>
      </c>
      <c r="O99" s="14">
        <v>12288.992237441798</v>
      </c>
      <c r="P99" s="14">
        <v>12465.803799955664</v>
      </c>
      <c r="Q99" s="14">
        <v>12665.670525441114</v>
      </c>
      <c r="R99" s="14">
        <v>12843.150766812963</v>
      </c>
      <c r="S99" s="14">
        <v>13019.577128896672</v>
      </c>
      <c r="T99" s="14">
        <v>13196.873824364848</v>
      </c>
      <c r="U99" s="14">
        <v>13375.808916862028</v>
      </c>
      <c r="V99" s="14">
        <v>13557.231701105888</v>
      </c>
      <c r="W99" s="14">
        <v>13739.55748736138</v>
      </c>
      <c r="X99" s="14">
        <v>13919.98535628541</v>
      </c>
      <c r="Y99" s="14">
        <v>14102.644796129121</v>
      </c>
      <c r="Z99" s="14">
        <v>14280.22106860854</v>
      </c>
      <c r="AA99" s="14">
        <v>14456.409008130924</v>
      </c>
      <c r="AB99" s="14">
        <v>14635.081549626018</v>
      </c>
      <c r="AC99" s="14">
        <v>14828.009975662117</v>
      </c>
      <c r="AD99" s="14">
        <v>15022.605364577719</v>
      </c>
    </row>
    <row r="100" spans="1:30" x14ac:dyDescent="0.35">
      <c r="A100" t="s">
        <v>85</v>
      </c>
      <c r="B100" s="14">
        <v>12588.9625</v>
      </c>
      <c r="C100" s="14">
        <v>12819.598587481249</v>
      </c>
      <c r="D100" s="14">
        <v>13053.402426519731</v>
      </c>
      <c r="E100" s="14">
        <v>13285.550661974172</v>
      </c>
      <c r="F100" s="14">
        <v>13512.786720496579</v>
      </c>
      <c r="G100" s="14">
        <v>13742.982447394925</v>
      </c>
      <c r="H100" s="14">
        <v>13980.874847857576</v>
      </c>
      <c r="I100" s="14">
        <v>14219.445894348903</v>
      </c>
      <c r="J100" s="14">
        <v>14461.689796549621</v>
      </c>
      <c r="K100" s="14">
        <v>14696.079080096179</v>
      </c>
      <c r="L100" s="14">
        <v>14929.031038418507</v>
      </c>
      <c r="M100" s="14">
        <v>15158.302139687916</v>
      </c>
      <c r="N100" s="14">
        <v>15389.507174733933</v>
      </c>
      <c r="O100" s="14">
        <v>15616.94562336789</v>
      </c>
      <c r="P100" s="14">
        <v>15854.048338600112</v>
      </c>
      <c r="Q100" s="14">
        <v>16117.293713428731</v>
      </c>
      <c r="R100" s="14">
        <v>16355.413834209668</v>
      </c>
      <c r="S100" s="14">
        <v>16592.007979652579</v>
      </c>
      <c r="T100" s="14">
        <v>16829.716700374669</v>
      </c>
      <c r="U100" s="14">
        <v>17069.999614620931</v>
      </c>
      <c r="V100" s="14">
        <v>17313.757502117754</v>
      </c>
      <c r="W100" s="14">
        <v>17559.107296928767</v>
      </c>
      <c r="X100" s="14">
        <v>17802.423846742309</v>
      </c>
      <c r="Y100" s="14">
        <v>18049.261574346932</v>
      </c>
      <c r="Z100" s="14">
        <v>18290.044138527195</v>
      </c>
      <c r="AA100" s="14">
        <v>18529.292547894442</v>
      </c>
      <c r="AB100" s="14">
        <v>18770.871905346125</v>
      </c>
      <c r="AC100" s="14">
        <v>19030.666403777686</v>
      </c>
      <c r="AD100" s="14">
        <v>19293.028880020087</v>
      </c>
    </row>
    <row r="101" spans="1:30" x14ac:dyDescent="0.35">
      <c r="A101" t="s">
        <v>86</v>
      </c>
      <c r="B101" s="14">
        <v>40649.554600000003</v>
      </c>
      <c r="C101" s="14">
        <v>41439.395770655297</v>
      </c>
      <c r="D101" s="14">
        <v>42246.046760847727</v>
      </c>
      <c r="E101" s="14">
        <v>43055.759840694191</v>
      </c>
      <c r="F101" s="14">
        <v>43856.196555164584</v>
      </c>
      <c r="G101" s="14">
        <v>44670.948203527128</v>
      </c>
      <c r="H101" s="14">
        <v>45510.891575503229</v>
      </c>
      <c r="I101" s="14">
        <v>46358.682117039178</v>
      </c>
      <c r="J101" s="14">
        <v>47221.120495671734</v>
      </c>
      <c r="K101" s="14">
        <v>48069.339316799334</v>
      </c>
      <c r="L101" s="14">
        <v>48924.757244611443</v>
      </c>
      <c r="M101" s="14">
        <v>49782.2516798863</v>
      </c>
      <c r="N101" s="14">
        <v>50644.365779803069</v>
      </c>
      <c r="O101" s="14">
        <v>51507.968698390003</v>
      </c>
      <c r="P101" s="14">
        <v>52388.059605555041</v>
      </c>
      <c r="Q101" s="14">
        <v>53308.203484467005</v>
      </c>
      <c r="R101" s="14">
        <v>54203.765310545001</v>
      </c>
      <c r="S101" s="14">
        <v>55101.363402958028</v>
      </c>
      <c r="T101" s="14">
        <v>56003.846593589711</v>
      </c>
      <c r="U101" s="14">
        <v>56912.923433035496</v>
      </c>
      <c r="V101" s="14">
        <v>57830.035355112457</v>
      </c>
      <c r="W101" s="14">
        <v>58753.586802737147</v>
      </c>
      <c r="X101" s="14">
        <v>59679.813597247579</v>
      </c>
      <c r="Y101" s="14">
        <v>60613.528152901948</v>
      </c>
      <c r="Z101" s="14">
        <v>61546.315798999771</v>
      </c>
      <c r="AA101" s="14">
        <v>62481.265882302374</v>
      </c>
      <c r="AB101" s="14">
        <v>63421.315271881373</v>
      </c>
      <c r="AC101" s="14">
        <v>64380.626086683849</v>
      </c>
      <c r="AD101" s="14">
        <v>65348.743313399747</v>
      </c>
    </row>
    <row r="102" spans="1:30" x14ac:dyDescent="0.35">
      <c r="A102" t="s">
        <v>87</v>
      </c>
      <c r="B102" s="14">
        <v>2798.1318999999999</v>
      </c>
      <c r="C102" s="14">
        <v>2847.6977286634096</v>
      </c>
      <c r="D102" s="14">
        <v>2898.4135165922676</v>
      </c>
      <c r="E102" s="14">
        <v>2948.9050394167116</v>
      </c>
      <c r="F102" s="14">
        <v>3000.5565856346152</v>
      </c>
      <c r="G102" s="14">
        <v>3052.451511838824</v>
      </c>
      <c r="H102" s="14">
        <v>3105.3190562884192</v>
      </c>
      <c r="I102" s="14">
        <v>3157.8048484459</v>
      </c>
      <c r="J102" s="14">
        <v>3211.3302721880273</v>
      </c>
      <c r="K102" s="14">
        <v>3267.3374778001225</v>
      </c>
      <c r="L102" s="14">
        <v>3321.3553881193484</v>
      </c>
      <c r="M102" s="14">
        <v>3372.5298355328746</v>
      </c>
      <c r="N102" s="14">
        <v>3422.7366871944528</v>
      </c>
      <c r="O102" s="14">
        <v>3471.1875786437026</v>
      </c>
      <c r="P102" s="14">
        <v>3521.0841644929164</v>
      </c>
      <c r="Q102" s="14">
        <v>3575.8937127058298</v>
      </c>
      <c r="R102" s="14">
        <v>3626.4690078421136</v>
      </c>
      <c r="S102" s="14">
        <v>3676.1791944140105</v>
      </c>
      <c r="T102" s="14">
        <v>3725.9833349040928</v>
      </c>
      <c r="U102" s="14">
        <v>3775.67901023171</v>
      </c>
      <c r="V102" s="14">
        <v>3826.3259684749582</v>
      </c>
      <c r="W102" s="14">
        <v>3877.6794719304576</v>
      </c>
      <c r="X102" s="14">
        <v>3928.5596675854981</v>
      </c>
      <c r="Y102" s="14">
        <v>3980.6865472467898</v>
      </c>
      <c r="Z102" s="14">
        <v>4030.8368286436234</v>
      </c>
      <c r="AA102" s="14">
        <v>4079.983209760544</v>
      </c>
      <c r="AB102" s="14">
        <v>4127.8573247455533</v>
      </c>
      <c r="AC102" s="14">
        <v>4179.8353041787495</v>
      </c>
      <c r="AD102" s="14">
        <v>4232.2888933779495</v>
      </c>
    </row>
    <row r="103" spans="1:30" x14ac:dyDescent="0.35">
      <c r="A103" t="s">
        <v>88</v>
      </c>
      <c r="B103" s="14">
        <v>3176.5954999999999</v>
      </c>
      <c r="C103" s="14">
        <v>3236.9705093920998</v>
      </c>
      <c r="D103" s="14">
        <v>3299.1242275370391</v>
      </c>
      <c r="E103" s="14">
        <v>3361.5222136145612</v>
      </c>
      <c r="F103" s="14">
        <v>3422.84612720531</v>
      </c>
      <c r="G103" s="14">
        <v>3486.155773743325</v>
      </c>
      <c r="H103" s="14">
        <v>3551.9709085958257</v>
      </c>
      <c r="I103" s="14">
        <v>3618.136312286967</v>
      </c>
      <c r="J103" s="14">
        <v>3686.4593893400383</v>
      </c>
      <c r="K103" s="14">
        <v>3752.9679091209387</v>
      </c>
      <c r="L103" s="14">
        <v>3819.6149897350629</v>
      </c>
      <c r="M103" s="14">
        <v>3886.1901150831468</v>
      </c>
      <c r="N103" s="14">
        <v>3952.4481020692683</v>
      </c>
      <c r="O103" s="14">
        <v>4018.5697921032156</v>
      </c>
      <c r="P103" s="14">
        <v>4086.4787993060099</v>
      </c>
      <c r="Q103" s="14">
        <v>4160.13717101562</v>
      </c>
      <c r="R103" s="14">
        <v>4229.0968528035264</v>
      </c>
      <c r="S103" s="14">
        <v>4297.9672721417464</v>
      </c>
      <c r="T103" s="14">
        <v>4367.1473533541403</v>
      </c>
      <c r="U103" s="14">
        <v>4436.6037750060905</v>
      </c>
      <c r="V103" s="14">
        <v>4506.7504736323344</v>
      </c>
      <c r="W103" s="14">
        <v>4577.2594861424068</v>
      </c>
      <c r="X103" s="14">
        <v>4647.5295737736651</v>
      </c>
      <c r="Y103" s="14">
        <v>4718.2844935107105</v>
      </c>
      <c r="Z103" s="14">
        <v>4788.0466888895126</v>
      </c>
      <c r="AA103" s="14">
        <v>4857.4369767235748</v>
      </c>
      <c r="AB103" s="14">
        <v>4927.1990008395805</v>
      </c>
      <c r="AC103" s="14">
        <v>4999.7175157339379</v>
      </c>
      <c r="AD103" s="14">
        <v>5072.6938925653412</v>
      </c>
    </row>
    <row r="104" spans="1:30" x14ac:dyDescent="0.35">
      <c r="A104" t="s">
        <v>89</v>
      </c>
      <c r="B104" s="14">
        <v>3191.7062999999998</v>
      </c>
      <c r="C104" s="14">
        <v>3253.1654773421701</v>
      </c>
      <c r="D104" s="14">
        <v>3316.3539876244208</v>
      </c>
      <c r="E104" s="14">
        <v>3379.490403205416</v>
      </c>
      <c r="F104" s="14">
        <v>3442.4594340412214</v>
      </c>
      <c r="G104" s="14">
        <v>3506.5804046893904</v>
      </c>
      <c r="H104" s="14">
        <v>3573.0974297020239</v>
      </c>
      <c r="I104" s="14">
        <v>3639.7682119525771</v>
      </c>
      <c r="J104" s="14">
        <v>3707.2011056849587</v>
      </c>
      <c r="K104" s="14">
        <v>3774.8430677793972</v>
      </c>
      <c r="L104" s="14">
        <v>3842.0681155205602</v>
      </c>
      <c r="M104" s="14">
        <v>3907.7256017535024</v>
      </c>
      <c r="N104" s="14">
        <v>3973.3339699715825</v>
      </c>
      <c r="O104" s="14">
        <v>4038.1167963515877</v>
      </c>
      <c r="P104" s="14">
        <v>4104.69928514823</v>
      </c>
      <c r="Q104" s="14">
        <v>4175.9437297006907</v>
      </c>
      <c r="R104" s="14">
        <v>4243.4950482554477</v>
      </c>
      <c r="S104" s="14">
        <v>4310.8079128079044</v>
      </c>
      <c r="T104" s="14">
        <v>4378.5194970175426</v>
      </c>
      <c r="U104" s="14">
        <v>4446.6790343237153</v>
      </c>
      <c r="V104" s="14">
        <v>4515.8622454113374</v>
      </c>
      <c r="W104" s="14">
        <v>4585.8404983524561</v>
      </c>
      <c r="X104" s="14">
        <v>4655.8002466591215</v>
      </c>
      <c r="Y104" s="14">
        <v>4726.9511171886152</v>
      </c>
      <c r="Z104" s="14">
        <v>4797.2059008629431</v>
      </c>
      <c r="AA104" s="14">
        <v>4867.3492063835902</v>
      </c>
      <c r="AB104" s="14">
        <v>4937.2706246729731</v>
      </c>
      <c r="AC104" s="14">
        <v>5010.2296601478902</v>
      </c>
      <c r="AD104" s="14">
        <v>5083.8905576343504</v>
      </c>
    </row>
    <row r="105" spans="1:30" x14ac:dyDescent="0.35">
      <c r="A105" t="s">
        <v>90</v>
      </c>
      <c r="B105" s="14">
        <v>42883.4329</v>
      </c>
      <c r="C105" s="14">
        <v>43653.765158555856</v>
      </c>
      <c r="D105" s="14">
        <v>44442.990309610424</v>
      </c>
      <c r="E105" s="14">
        <v>45231.057858079461</v>
      </c>
      <c r="F105" s="14">
        <v>46001.776991557992</v>
      </c>
      <c r="G105" s="14">
        <v>46793.642380335274</v>
      </c>
      <c r="H105" s="14">
        <v>47618.370968560215</v>
      </c>
      <c r="I105" s="14">
        <v>48446.454439703477</v>
      </c>
      <c r="J105" s="14">
        <v>49294.117208389529</v>
      </c>
      <c r="K105" s="14">
        <v>50111.507330527325</v>
      </c>
      <c r="L105" s="14">
        <v>50925.112752395034</v>
      </c>
      <c r="M105" s="14">
        <v>51732.153569249895</v>
      </c>
      <c r="N105" s="14">
        <v>52540.83059384441</v>
      </c>
      <c r="O105" s="14">
        <v>53341.605392925194</v>
      </c>
      <c r="P105" s="14">
        <v>54173.398384940847</v>
      </c>
      <c r="Q105" s="14">
        <v>55096.968149966669</v>
      </c>
      <c r="R105" s="14">
        <v>55935.968251863924</v>
      </c>
      <c r="S105" s="14">
        <v>56771.237691381713</v>
      </c>
      <c r="T105" s="14">
        <v>57610.469866802101</v>
      </c>
      <c r="U105" s="14">
        <v>58456.110909788949</v>
      </c>
      <c r="V105" s="14">
        <v>59312.422787284268</v>
      </c>
      <c r="W105" s="14">
        <v>60173.372260253083</v>
      </c>
      <c r="X105" s="14">
        <v>61027.960510430428</v>
      </c>
      <c r="Y105" s="14">
        <v>61891.603796389834</v>
      </c>
      <c r="Z105" s="14">
        <v>62736.11473019157</v>
      </c>
      <c r="AA105" s="14">
        <v>63574.921678580118</v>
      </c>
      <c r="AB105" s="14">
        <v>64422.369027063425</v>
      </c>
      <c r="AC105" s="14">
        <v>65324.552767392226</v>
      </c>
      <c r="AD105" s="14">
        <v>66234.68709882391</v>
      </c>
    </row>
    <row r="106" spans="1:30" x14ac:dyDescent="0.35">
      <c r="A106" t="s">
        <v>91</v>
      </c>
      <c r="B106" s="14">
        <v>2199.4018999999998</v>
      </c>
      <c r="C106" s="14">
        <v>2236.9975963178399</v>
      </c>
      <c r="D106" s="14">
        <v>2274.5724449431905</v>
      </c>
      <c r="E106" s="14">
        <v>2311.5826955665948</v>
      </c>
      <c r="F106" s="14">
        <v>2346.9714085278324</v>
      </c>
      <c r="G106" s="14">
        <v>2384.2032935584361</v>
      </c>
      <c r="H106" s="14">
        <v>2423.4518097566656</v>
      </c>
      <c r="I106" s="14">
        <v>2462.8794319399585</v>
      </c>
      <c r="J106" s="14">
        <v>2503.5484674236968</v>
      </c>
      <c r="K106" s="14">
        <v>2542.1847295020598</v>
      </c>
      <c r="L106" s="14">
        <v>2581.0275326395404</v>
      </c>
      <c r="M106" s="14">
        <v>2619.1857017848365</v>
      </c>
      <c r="N106" s="14">
        <v>2656.8362343294234</v>
      </c>
      <c r="O106" s="14">
        <v>2693.723748606853</v>
      </c>
      <c r="P106" s="14">
        <v>2732.2615074162968</v>
      </c>
      <c r="Q106" s="14">
        <v>2775.7757774095594</v>
      </c>
      <c r="R106" s="14">
        <v>2814.5139490039314</v>
      </c>
      <c r="S106" s="14">
        <v>2852.9506401998988</v>
      </c>
      <c r="T106" s="14">
        <v>2891.5533447223156</v>
      </c>
      <c r="U106" s="14">
        <v>2930.5109537804251</v>
      </c>
      <c r="V106" s="14">
        <v>2970.0482353644493</v>
      </c>
      <c r="W106" s="14">
        <v>3009.844505679745</v>
      </c>
      <c r="X106" s="14">
        <v>3049.2358456478282</v>
      </c>
      <c r="Y106" s="14">
        <v>3089.2122423550245</v>
      </c>
      <c r="Z106" s="14">
        <v>3128.0263406528702</v>
      </c>
      <c r="AA106" s="14">
        <v>3166.4985622218278</v>
      </c>
      <c r="AB106" s="14">
        <v>3205.3638489246823</v>
      </c>
      <c r="AC106" s="14">
        <v>3247.4557253796065</v>
      </c>
      <c r="AD106" s="14">
        <v>3289.9181574623803</v>
      </c>
    </row>
    <row r="107" spans="1:30" x14ac:dyDescent="0.35">
      <c r="A107" t="s">
        <v>92</v>
      </c>
      <c r="B107" s="14">
        <v>15505.1698</v>
      </c>
      <c r="C107" s="14">
        <v>15779.439198075219</v>
      </c>
      <c r="D107" s="14">
        <v>16060.676142902512</v>
      </c>
      <c r="E107" s="14">
        <v>16341.831127324933</v>
      </c>
      <c r="F107" s="14">
        <v>16618.212346265816</v>
      </c>
      <c r="G107" s="14">
        <v>16901.787183563731</v>
      </c>
      <c r="H107" s="14">
        <v>17196.265331484243</v>
      </c>
      <c r="I107" s="14">
        <v>17491.700609132211</v>
      </c>
      <c r="J107" s="14">
        <v>17791.602812756028</v>
      </c>
      <c r="K107" s="14">
        <v>18083.228532780475</v>
      </c>
      <c r="L107" s="14">
        <v>18373.167785783666</v>
      </c>
      <c r="M107" s="14">
        <v>18660.167690498281</v>
      </c>
      <c r="N107" s="14">
        <v>18947.562263183492</v>
      </c>
      <c r="O107" s="14">
        <v>19232.274018018765</v>
      </c>
      <c r="P107" s="14">
        <v>19526.777830056686</v>
      </c>
      <c r="Q107" s="14">
        <v>19850.418551167611</v>
      </c>
      <c r="R107" s="14">
        <v>20148.019996170427</v>
      </c>
      <c r="S107" s="14">
        <v>20444.236186154125</v>
      </c>
      <c r="T107" s="14">
        <v>20741.722311322472</v>
      </c>
      <c r="U107" s="14">
        <v>21041.241078186893</v>
      </c>
      <c r="V107" s="14">
        <v>21344.634733293267</v>
      </c>
      <c r="W107" s="14">
        <v>21649.946254054823</v>
      </c>
      <c r="X107" s="14">
        <v>21953.469840558169</v>
      </c>
      <c r="Y107" s="14">
        <v>22260.445209338697</v>
      </c>
      <c r="Z107" s="14">
        <v>22561.27731798674</v>
      </c>
      <c r="AA107" s="14">
        <v>22860.223266960991</v>
      </c>
      <c r="AB107" s="14">
        <v>23161.319839654785</v>
      </c>
      <c r="AC107" s="14">
        <v>23480.688962791799</v>
      </c>
      <c r="AD107" s="14">
        <v>23803.477993963297</v>
      </c>
    </row>
    <row r="108" spans="1:30" x14ac:dyDescent="0.35">
      <c r="A108" t="s">
        <v>93</v>
      </c>
      <c r="B108" s="14">
        <v>7058.8639999999996</v>
      </c>
      <c r="C108" s="14">
        <v>7192.9562982031994</v>
      </c>
      <c r="D108" s="14">
        <v>7327.3933707122469</v>
      </c>
      <c r="E108" s="14">
        <v>7460.0294490728575</v>
      </c>
      <c r="F108" s="14">
        <v>7588.9999301943199</v>
      </c>
      <c r="G108" s="14">
        <v>7718.9797675987293</v>
      </c>
      <c r="H108" s="14">
        <v>7852.1892890400886</v>
      </c>
      <c r="I108" s="14">
        <v>7984.9737360124018</v>
      </c>
      <c r="J108" s="14">
        <v>8118.7052776457631</v>
      </c>
      <c r="K108" s="14">
        <v>8247.000305925234</v>
      </c>
      <c r="L108" s="14">
        <v>8374.794173265791</v>
      </c>
      <c r="M108" s="14">
        <v>8500.0266579357212</v>
      </c>
      <c r="N108" s="14">
        <v>8627.2108568130807</v>
      </c>
      <c r="O108" s="14">
        <v>8752.0509115165951</v>
      </c>
      <c r="P108" s="14">
        <v>8882.8573140299395</v>
      </c>
      <c r="Q108" s="14">
        <v>9027.6807548206889</v>
      </c>
      <c r="R108" s="14">
        <v>9158.7996928717803</v>
      </c>
      <c r="S108" s="14">
        <v>9289.2384022176921</v>
      </c>
      <c r="T108" s="14">
        <v>9420.5965935396107</v>
      </c>
      <c r="U108" s="14">
        <v>9554.240002994542</v>
      </c>
      <c r="V108" s="14">
        <v>9690.2426985891689</v>
      </c>
      <c r="W108" s="14">
        <v>9827.5514995796366</v>
      </c>
      <c r="X108" s="14">
        <v>9964.199672160692</v>
      </c>
      <c r="Y108" s="14">
        <v>10103.601814834121</v>
      </c>
      <c r="Z108" s="14">
        <v>10240.418728449516</v>
      </c>
      <c r="AA108" s="14">
        <v>10377.400713612495</v>
      </c>
      <c r="AB108" s="14">
        <v>10516.735997514026</v>
      </c>
      <c r="AC108" s="14">
        <v>10667.62171221756</v>
      </c>
      <c r="AD108" s="14">
        <v>10821.161858283678</v>
      </c>
    </row>
    <row r="110" spans="1:30" ht="20" thickBot="1" x14ac:dyDescent="0.5">
      <c r="A110" s="3" t="s">
        <v>335</v>
      </c>
    </row>
    <row r="111" spans="1:30" ht="15" thickTop="1" x14ac:dyDescent="0.35">
      <c r="B111" s="1">
        <v>2022</v>
      </c>
      <c r="C111" s="2">
        <v>2023</v>
      </c>
      <c r="D111" s="1">
        <v>2024</v>
      </c>
      <c r="E111" s="2">
        <v>2025</v>
      </c>
      <c r="F111" s="1">
        <v>2026</v>
      </c>
      <c r="G111" s="2">
        <v>2027</v>
      </c>
      <c r="H111" s="1">
        <v>2028</v>
      </c>
      <c r="I111" s="2">
        <v>2029</v>
      </c>
      <c r="J111" s="1">
        <v>2030</v>
      </c>
      <c r="K111" s="2">
        <v>2031</v>
      </c>
      <c r="L111" s="1">
        <v>2032</v>
      </c>
      <c r="M111" s="2">
        <v>2033</v>
      </c>
      <c r="N111" s="1">
        <v>2034</v>
      </c>
      <c r="O111" s="2">
        <v>2035</v>
      </c>
      <c r="P111" s="1">
        <v>2036</v>
      </c>
      <c r="Q111" s="2">
        <v>2037</v>
      </c>
      <c r="R111" s="1">
        <v>2038</v>
      </c>
      <c r="S111" s="2">
        <v>2039</v>
      </c>
      <c r="T111" s="1">
        <v>2040</v>
      </c>
      <c r="U111" s="2">
        <v>2041</v>
      </c>
      <c r="V111" s="1">
        <v>2042</v>
      </c>
      <c r="W111" s="2">
        <v>2043</v>
      </c>
      <c r="X111" s="1">
        <v>2044</v>
      </c>
      <c r="Y111" s="2">
        <v>2045</v>
      </c>
      <c r="Z111" s="1">
        <v>2046</v>
      </c>
      <c r="AA111" s="2">
        <v>2047</v>
      </c>
      <c r="AB111" s="1">
        <v>2048</v>
      </c>
      <c r="AC111" s="2">
        <v>2049</v>
      </c>
      <c r="AD111" s="1">
        <v>2050</v>
      </c>
    </row>
    <row r="112" spans="1:30" x14ac:dyDescent="0.35">
      <c r="A112" t="s">
        <v>208</v>
      </c>
      <c r="B112" s="5">
        <v>0</v>
      </c>
      <c r="C112" s="5">
        <v>9.0936429999999999E-2</v>
      </c>
      <c r="D112" s="5">
        <v>6.6982089999999994E-2</v>
      </c>
      <c r="E112" s="5">
        <v>5.0292160000000002E-2</v>
      </c>
      <c r="F112" s="5">
        <v>3.9128339999999998E-2</v>
      </c>
      <c r="G112" s="5">
        <v>2.6404170000000001E-2</v>
      </c>
      <c r="H112" s="5">
        <v>1.7312729999999998E-2</v>
      </c>
      <c r="I112" s="5">
        <v>1.0702669999999999E-2</v>
      </c>
      <c r="J112" s="5">
        <v>6.0513449999999996E-3</v>
      </c>
      <c r="K112" s="5">
        <v>9.8402490000000006E-3</v>
      </c>
      <c r="L112" s="5">
        <v>3.0372590000000001E-2</v>
      </c>
      <c r="M112" s="5">
        <v>4.1369139999999999E-2</v>
      </c>
      <c r="N112" s="5">
        <v>2.502534E-2</v>
      </c>
      <c r="O112" s="5">
        <v>2.0531159999999998E-3</v>
      </c>
      <c r="P112" s="5">
        <v>-4.072083E-2</v>
      </c>
      <c r="Q112" s="5">
        <v>-0.13583500000000001</v>
      </c>
      <c r="R112" s="5">
        <v>-0.16023999999999999</v>
      </c>
      <c r="S112" s="5">
        <v>-0.18246799999999999</v>
      </c>
      <c r="T112" s="5">
        <v>-0.20812</v>
      </c>
      <c r="U112" s="5">
        <v>-0.23604700000000001</v>
      </c>
      <c r="V112" s="5">
        <v>-0.26832600000000001</v>
      </c>
      <c r="W112" s="5">
        <v>-0.30154399999999998</v>
      </c>
      <c r="X112" s="5">
        <v>-0.33286500000000002</v>
      </c>
      <c r="Y112" s="5">
        <v>-0.36627999999999999</v>
      </c>
      <c r="Z112" s="5">
        <v>-0.39641599999999999</v>
      </c>
      <c r="AA112" s="5">
        <v>-0.42735400000000001</v>
      </c>
      <c r="AB112" s="5">
        <v>-0.46218300000000001</v>
      </c>
      <c r="AC112" s="5">
        <v>-0.50672899999999998</v>
      </c>
      <c r="AD112" s="5">
        <v>-0.55158799999999997</v>
      </c>
    </row>
    <row r="113" spans="1:30" x14ac:dyDescent="0.35">
      <c r="A113" t="s">
        <v>209</v>
      </c>
      <c r="B113" s="5">
        <v>0</v>
      </c>
      <c r="C113" s="5">
        <v>7.5906020000000005E-2</v>
      </c>
      <c r="D113" s="5">
        <v>5.9111480000000001E-2</v>
      </c>
      <c r="E113" s="5">
        <v>4.7742409999999999E-2</v>
      </c>
      <c r="F113" s="5">
        <v>4.0742130000000001E-2</v>
      </c>
      <c r="G113" s="5">
        <v>3.2440509999999999E-2</v>
      </c>
      <c r="H113" s="5">
        <v>2.6766439999999999E-2</v>
      </c>
      <c r="I113" s="5">
        <v>2.286914E-2</v>
      </c>
      <c r="J113" s="5">
        <v>2.0295779999999999E-2</v>
      </c>
      <c r="K113" s="5">
        <v>2.44517E-2</v>
      </c>
      <c r="L113" s="5">
        <v>4.2951570000000001E-2</v>
      </c>
      <c r="M113" s="5">
        <v>5.3271020000000002E-2</v>
      </c>
      <c r="N113" s="5">
        <v>4.0260560000000001E-2</v>
      </c>
      <c r="O113" s="5">
        <v>2.1469729999999999E-2</v>
      </c>
      <c r="P113" s="5">
        <v>-1.4904789999999999E-2</v>
      </c>
      <c r="Q113" s="5">
        <v>-9.7489790000000007E-2</v>
      </c>
      <c r="R113" s="5">
        <v>-0.118989</v>
      </c>
      <c r="S113" s="5">
        <v>-0.13885</v>
      </c>
      <c r="T113" s="5">
        <v>-0.16193299999999999</v>
      </c>
      <c r="U113" s="5">
        <v>-0.18701000000000001</v>
      </c>
      <c r="V113" s="5">
        <v>-0.21607299999999999</v>
      </c>
      <c r="W113" s="5">
        <v>-0.245978</v>
      </c>
      <c r="X113" s="5">
        <v>-0.27394600000000002</v>
      </c>
      <c r="Y113" s="5">
        <v>-0.30378699999999997</v>
      </c>
      <c r="Z113" s="5">
        <v>-0.32991399999999999</v>
      </c>
      <c r="AA113" s="5">
        <v>-0.35626600000000003</v>
      </c>
      <c r="AB113" s="5">
        <v>-0.38601400000000002</v>
      </c>
      <c r="AC113" s="5">
        <v>-0.42595</v>
      </c>
      <c r="AD113" s="5">
        <v>-0.46599600000000002</v>
      </c>
    </row>
    <row r="114" spans="1:30" x14ac:dyDescent="0.35">
      <c r="A114" t="s">
        <v>210</v>
      </c>
      <c r="B114" s="5">
        <v>0</v>
      </c>
      <c r="C114" s="5">
        <v>2.814028E-2</v>
      </c>
      <c r="D114" s="5">
        <v>8.4884979999999999E-2</v>
      </c>
      <c r="E114" s="5">
        <v>0.134411</v>
      </c>
      <c r="F114" s="5">
        <v>0.18007899999999999</v>
      </c>
      <c r="G114" s="5">
        <v>0.215332</v>
      </c>
      <c r="H114" s="5">
        <v>0.240478</v>
      </c>
      <c r="I114" s="5">
        <v>0.24953400000000001</v>
      </c>
      <c r="J114" s="5">
        <v>0.24687200000000001</v>
      </c>
      <c r="K114" s="5">
        <v>0.22162499999999999</v>
      </c>
      <c r="L114" s="5">
        <v>0.13284599999999999</v>
      </c>
      <c r="M114" s="5">
        <v>1.8227989999999999E-2</v>
      </c>
      <c r="N114" s="5">
        <v>-0.101079</v>
      </c>
      <c r="O114" s="5">
        <v>-0.24813099999999999</v>
      </c>
      <c r="P114" s="5">
        <v>-0.35783199999999998</v>
      </c>
      <c r="Q114" s="5">
        <v>-0.29008</v>
      </c>
      <c r="R114" s="5">
        <v>-0.39452100000000001</v>
      </c>
      <c r="S114" s="5">
        <v>-0.50712000000000002</v>
      </c>
      <c r="T114" s="5">
        <v>-0.61605699999999997</v>
      </c>
      <c r="U114" s="5">
        <v>-0.73212100000000002</v>
      </c>
      <c r="V114" s="5">
        <v>-0.832897</v>
      </c>
      <c r="W114" s="5">
        <v>-0.93107799999999996</v>
      </c>
      <c r="X114" s="5">
        <v>-1.0484899999999999</v>
      </c>
      <c r="Y114" s="5">
        <v>-1.15432</v>
      </c>
      <c r="Z114" s="5">
        <v>-1.3144199999999999</v>
      </c>
      <c r="AA114" s="5">
        <v>-1.50034</v>
      </c>
      <c r="AB114" s="5">
        <v>-1.67228</v>
      </c>
      <c r="AC114" s="5">
        <v>-1.70198</v>
      </c>
      <c r="AD114" s="5">
        <v>-1.7062600000000001</v>
      </c>
    </row>
    <row r="115" spans="1:30" x14ac:dyDescent="0.35">
      <c r="A115" t="s">
        <v>211</v>
      </c>
      <c r="B115" s="5">
        <v>0</v>
      </c>
      <c r="C115" s="5">
        <v>3.6202770000000002E-2</v>
      </c>
      <c r="D115" s="5">
        <v>8.4717260000000003E-2</v>
      </c>
      <c r="E115" s="5">
        <v>0.12792300000000001</v>
      </c>
      <c r="F115" s="5">
        <v>0.16859199999999999</v>
      </c>
      <c r="G115" s="5">
        <v>0.20021</v>
      </c>
      <c r="H115" s="5">
        <v>0.223244</v>
      </c>
      <c r="I115" s="5">
        <v>0.23223099999999999</v>
      </c>
      <c r="J115" s="5">
        <v>0.230855</v>
      </c>
      <c r="K115" s="5">
        <v>0.210368</v>
      </c>
      <c r="L115" s="5">
        <v>0.135653</v>
      </c>
      <c r="M115" s="5">
        <v>3.6675630000000001E-2</v>
      </c>
      <c r="N115" s="5">
        <v>-6.9819389999999995E-2</v>
      </c>
      <c r="O115" s="5">
        <v>-0.20143800000000001</v>
      </c>
      <c r="P115" s="5">
        <v>-0.30240400000000001</v>
      </c>
      <c r="Q115" s="5">
        <v>-0.25267600000000001</v>
      </c>
      <c r="R115" s="5">
        <v>-0.345499</v>
      </c>
      <c r="S115" s="5">
        <v>-0.44578800000000002</v>
      </c>
      <c r="T115" s="5">
        <v>-0.54359999999999997</v>
      </c>
      <c r="U115" s="5">
        <v>-0.64807700000000001</v>
      </c>
      <c r="V115" s="5">
        <v>-0.73967799999999995</v>
      </c>
      <c r="W115" s="5">
        <v>-0.82902799999999999</v>
      </c>
      <c r="X115" s="5">
        <v>-0.93508100000000005</v>
      </c>
      <c r="Y115" s="5">
        <v>-1.0312300000000001</v>
      </c>
      <c r="Z115" s="5">
        <v>-1.17492</v>
      </c>
      <c r="AA115" s="5">
        <v>-1.3418699999999999</v>
      </c>
      <c r="AB115" s="5">
        <v>-1.4972099999999999</v>
      </c>
      <c r="AC115" s="5">
        <v>-1.5274399999999999</v>
      </c>
      <c r="AD115" s="5">
        <v>-1.5343899999999999</v>
      </c>
    </row>
    <row r="116" spans="1:30" x14ac:dyDescent="0.35">
      <c r="A116" t="s">
        <v>212</v>
      </c>
      <c r="B116" s="5">
        <v>0</v>
      </c>
      <c r="C116" s="5">
        <v>5.8078449999999997E-2</v>
      </c>
      <c r="D116" s="5">
        <v>7.2010550000000006E-2</v>
      </c>
      <c r="E116" s="5">
        <v>8.6587369999999997E-2</v>
      </c>
      <c r="F116" s="5">
        <v>0.10248</v>
      </c>
      <c r="G116" s="5">
        <v>0.11401699999999999</v>
      </c>
      <c r="H116" s="5">
        <v>0.12325899999999999</v>
      </c>
      <c r="I116" s="5">
        <v>0.12709999999999999</v>
      </c>
      <c r="J116" s="5">
        <v>0.12679599999999999</v>
      </c>
      <c r="K116" s="5">
        <v>0.120847</v>
      </c>
      <c r="L116" s="5">
        <v>9.7502829999999999E-2</v>
      </c>
      <c r="M116" s="5">
        <v>5.7951830000000003E-2</v>
      </c>
      <c r="N116" s="5">
        <v>1.6082360000000001E-3</v>
      </c>
      <c r="O116" s="5">
        <v>-7.0413719999999999E-2</v>
      </c>
      <c r="P116" s="5">
        <v>-0.13853299999999999</v>
      </c>
      <c r="Q116" s="5">
        <v>-0.161547</v>
      </c>
      <c r="R116" s="5">
        <v>-0.21915000000000001</v>
      </c>
      <c r="S116" s="5">
        <v>-0.27928599999999998</v>
      </c>
      <c r="T116" s="5">
        <v>-0.33999099999999999</v>
      </c>
      <c r="U116" s="5">
        <v>-0.40493499999999999</v>
      </c>
      <c r="V116" s="5">
        <v>-0.466117</v>
      </c>
      <c r="W116" s="5">
        <v>-0.52684399999999998</v>
      </c>
      <c r="X116" s="5">
        <v>-0.59448900000000005</v>
      </c>
      <c r="Y116" s="5">
        <v>-0.65856800000000004</v>
      </c>
      <c r="Z116" s="5">
        <v>-0.74286700000000006</v>
      </c>
      <c r="AA116" s="5">
        <v>-0.837897</v>
      </c>
      <c r="AB116" s="5">
        <v>-0.92915999999999999</v>
      </c>
      <c r="AC116" s="5">
        <v>-0.96843299999999999</v>
      </c>
      <c r="AD116" s="5">
        <v>-0.99757700000000005</v>
      </c>
    </row>
    <row r="117" spans="1:30" x14ac:dyDescent="0.35">
      <c r="A117" t="s">
        <v>213</v>
      </c>
      <c r="B117" s="5">
        <v>0</v>
      </c>
      <c r="C117" s="5">
        <v>5.7846069999999999E-2</v>
      </c>
      <c r="D117" s="5">
        <v>6.9342749999999995E-2</v>
      </c>
      <c r="E117" s="5">
        <v>8.1158820000000007E-2</v>
      </c>
      <c r="F117" s="5">
        <v>9.3993579999999993E-2</v>
      </c>
      <c r="G117" s="5">
        <v>0.101785</v>
      </c>
      <c r="H117" s="5">
        <v>0.107125</v>
      </c>
      <c r="I117" s="5">
        <v>0.107164</v>
      </c>
      <c r="J117" s="5">
        <v>0.10340299999999999</v>
      </c>
      <c r="K117" s="5">
        <v>9.5060779999999998E-2</v>
      </c>
      <c r="L117" s="5">
        <v>7.1036769999999999E-2</v>
      </c>
      <c r="M117" s="5">
        <v>3.1849540000000003E-2</v>
      </c>
      <c r="N117" s="5">
        <v>-2.3646110000000001E-2</v>
      </c>
      <c r="O117" s="5">
        <v>-9.3268740000000003E-2</v>
      </c>
      <c r="P117" s="5">
        <v>-0.15926999999999999</v>
      </c>
      <c r="Q117" s="5">
        <v>-0.185553</v>
      </c>
      <c r="R117" s="5">
        <v>-0.238957</v>
      </c>
      <c r="S117" s="5">
        <v>-0.29447499999999999</v>
      </c>
      <c r="T117" s="5">
        <v>-0.35055500000000001</v>
      </c>
      <c r="U117" s="5">
        <v>-0.41050399999999998</v>
      </c>
      <c r="V117" s="5">
        <v>-0.46694400000000003</v>
      </c>
      <c r="W117" s="5">
        <v>-0.522698</v>
      </c>
      <c r="X117" s="5">
        <v>-0.58445100000000005</v>
      </c>
      <c r="Y117" s="5">
        <v>-0.64277399999999996</v>
      </c>
      <c r="Z117" s="5">
        <v>-0.71958699999999998</v>
      </c>
      <c r="AA117" s="5">
        <v>-0.80661000000000005</v>
      </c>
      <c r="AB117" s="5">
        <v>-0.89046599999999998</v>
      </c>
      <c r="AC117" s="5">
        <v>-0.92514799999999997</v>
      </c>
      <c r="AD117" s="5">
        <v>-0.94926500000000003</v>
      </c>
    </row>
    <row r="118" spans="1:30" x14ac:dyDescent="0.35">
      <c r="A118" t="s">
        <v>214</v>
      </c>
      <c r="B118" s="5">
        <v>0</v>
      </c>
      <c r="C118" s="5">
        <v>5.3801549999999997E-2</v>
      </c>
      <c r="D118" s="5">
        <v>7.5747419999999996E-2</v>
      </c>
      <c r="E118" s="5">
        <v>9.7521590000000005E-2</v>
      </c>
      <c r="F118" s="5">
        <v>0.119856</v>
      </c>
      <c r="G118" s="5">
        <v>0.135994</v>
      </c>
      <c r="H118" s="5">
        <v>0.14768899999999999</v>
      </c>
      <c r="I118" s="5">
        <v>0.15087100000000001</v>
      </c>
      <c r="J118" s="5">
        <v>0.14766899999999999</v>
      </c>
      <c r="K118" s="5">
        <v>0.13441800000000001</v>
      </c>
      <c r="L118" s="5">
        <v>9.164274E-2</v>
      </c>
      <c r="M118" s="5">
        <v>2.8849130000000001E-2</v>
      </c>
      <c r="N118" s="5">
        <v>-4.9003440000000002E-2</v>
      </c>
      <c r="O118" s="5">
        <v>-0.145597</v>
      </c>
      <c r="P118" s="5">
        <v>-0.22967000000000001</v>
      </c>
      <c r="Q118" s="5">
        <v>-0.23474700000000001</v>
      </c>
      <c r="R118" s="5">
        <v>-0.30523600000000001</v>
      </c>
      <c r="S118" s="5">
        <v>-0.379938</v>
      </c>
      <c r="T118" s="5">
        <v>-0.45424199999999998</v>
      </c>
      <c r="U118" s="5">
        <v>-0.53345699999999996</v>
      </c>
      <c r="V118" s="5">
        <v>-0.60572099999999995</v>
      </c>
      <c r="W118" s="5">
        <v>-0.67652999999999996</v>
      </c>
      <c r="X118" s="5">
        <v>-0.75700800000000001</v>
      </c>
      <c r="Y118" s="5">
        <v>-0.83158699999999997</v>
      </c>
      <c r="Z118" s="5">
        <v>-0.93495799999999996</v>
      </c>
      <c r="AA118" s="5">
        <v>-1.0529999999999999</v>
      </c>
      <c r="AB118" s="5">
        <v>-1.16456</v>
      </c>
      <c r="AC118" s="5">
        <v>-1.2000200000000001</v>
      </c>
      <c r="AD118" s="5">
        <v>-1.2203900000000001</v>
      </c>
    </row>
    <row r="119" spans="1:30" x14ac:dyDescent="0.35">
      <c r="A119" t="s">
        <v>215</v>
      </c>
      <c r="B119" s="5">
        <v>0</v>
      </c>
      <c r="C119" s="5">
        <v>4.7388449999999999E-2</v>
      </c>
      <c r="D119" s="5">
        <v>7.4110369999999995E-2</v>
      </c>
      <c r="E119" s="5">
        <v>9.8869029999999997E-2</v>
      </c>
      <c r="F119" s="5">
        <v>0.123228</v>
      </c>
      <c r="G119" s="5">
        <v>0.14144000000000001</v>
      </c>
      <c r="H119" s="5">
        <v>0.154894</v>
      </c>
      <c r="I119" s="5">
        <v>0.159834</v>
      </c>
      <c r="J119" s="5">
        <v>0.15844900000000001</v>
      </c>
      <c r="K119" s="5">
        <v>0.14682899999999999</v>
      </c>
      <c r="L119" s="5">
        <v>0.105321</v>
      </c>
      <c r="M119" s="5">
        <v>4.562691E-2</v>
      </c>
      <c r="N119" s="5">
        <v>-2.6526020000000001E-2</v>
      </c>
      <c r="O119" s="5">
        <v>-0.11673600000000001</v>
      </c>
      <c r="P119" s="5">
        <v>-0.19343099999999999</v>
      </c>
      <c r="Q119" s="5">
        <v>-0.18979299999999999</v>
      </c>
      <c r="R119" s="5">
        <v>-0.25682199999999999</v>
      </c>
      <c r="S119" s="5">
        <v>-0.32789400000000002</v>
      </c>
      <c r="T119" s="5">
        <v>-0.39833600000000002</v>
      </c>
      <c r="U119" s="5">
        <v>-0.47353099999999998</v>
      </c>
      <c r="V119" s="5">
        <v>-0.54178499999999996</v>
      </c>
      <c r="W119" s="5">
        <v>-0.60877499999999996</v>
      </c>
      <c r="X119" s="5">
        <v>-0.68555299999999997</v>
      </c>
      <c r="Y119" s="5">
        <v>-0.75651999999999997</v>
      </c>
      <c r="Z119" s="5">
        <v>-0.85614299999999999</v>
      </c>
      <c r="AA119" s="5">
        <v>-0.97038000000000002</v>
      </c>
      <c r="AB119" s="5">
        <v>-1.0782799999999999</v>
      </c>
      <c r="AC119" s="5">
        <v>-1.11026</v>
      </c>
      <c r="AD119" s="5">
        <v>-1.12724</v>
      </c>
    </row>
    <row r="120" spans="1:30" x14ac:dyDescent="0.35">
      <c r="A120" t="s">
        <v>216</v>
      </c>
      <c r="B120" s="5">
        <v>0</v>
      </c>
      <c r="C120" s="5">
        <v>5.415648E-2</v>
      </c>
      <c r="D120" s="5">
        <v>8.0403849999999999E-2</v>
      </c>
      <c r="E120" s="5">
        <v>0.10571999999999999</v>
      </c>
      <c r="F120" s="5">
        <v>0.13133600000000001</v>
      </c>
      <c r="G120" s="5">
        <v>0.15037700000000001</v>
      </c>
      <c r="H120" s="5">
        <v>0.16436799999999999</v>
      </c>
      <c r="I120" s="5">
        <v>0.168876</v>
      </c>
      <c r="J120" s="5">
        <v>0.16623299999999999</v>
      </c>
      <c r="K120" s="5">
        <v>0.15202099999999999</v>
      </c>
      <c r="L120" s="5">
        <v>0.10432</v>
      </c>
      <c r="M120" s="5">
        <v>3.5124559999999999E-2</v>
      </c>
      <c r="N120" s="5">
        <v>-4.9040559999999997E-2</v>
      </c>
      <c r="O120" s="5">
        <v>-0.15338499999999999</v>
      </c>
      <c r="P120" s="5">
        <v>-0.242731</v>
      </c>
      <c r="Q120" s="5">
        <v>-0.24195700000000001</v>
      </c>
      <c r="R120" s="5">
        <v>-0.31697799999999998</v>
      </c>
      <c r="S120" s="5">
        <v>-0.39674399999999999</v>
      </c>
      <c r="T120" s="5">
        <v>-0.47597899999999999</v>
      </c>
      <c r="U120" s="5">
        <v>-0.56050599999999995</v>
      </c>
      <c r="V120" s="5">
        <v>-0.63720900000000003</v>
      </c>
      <c r="W120" s="5">
        <v>-0.71228599999999997</v>
      </c>
      <c r="X120" s="5">
        <v>-0.79813500000000004</v>
      </c>
      <c r="Y120" s="5">
        <v>-0.87745499999999998</v>
      </c>
      <c r="Z120" s="5">
        <v>-0.98873</v>
      </c>
      <c r="AA120" s="5">
        <v>-1.11642</v>
      </c>
      <c r="AB120" s="5">
        <v>-1.2370699999999999</v>
      </c>
      <c r="AC120" s="5">
        <v>-1.2731399999999999</v>
      </c>
      <c r="AD120" s="5">
        <v>-1.2921899999999999</v>
      </c>
    </row>
    <row r="121" spans="1:30" x14ac:dyDescent="0.35">
      <c r="A121" t="s">
        <v>217</v>
      </c>
      <c r="B121" s="5">
        <v>0</v>
      </c>
      <c r="C121" s="5">
        <v>6.0343399999999998E-2</v>
      </c>
      <c r="D121" s="5">
        <v>7.7462669999999997E-2</v>
      </c>
      <c r="E121" s="5">
        <v>9.5906340000000007E-2</v>
      </c>
      <c r="F121" s="5">
        <v>0.115592</v>
      </c>
      <c r="G121" s="5">
        <v>0.12962399999999999</v>
      </c>
      <c r="H121" s="5">
        <v>0.13994999999999999</v>
      </c>
      <c r="I121" s="5">
        <v>0.14263999999999999</v>
      </c>
      <c r="J121" s="5">
        <v>0.139399</v>
      </c>
      <c r="K121" s="5">
        <v>0.127804</v>
      </c>
      <c r="L121" s="5">
        <v>9.0974040000000006E-2</v>
      </c>
      <c r="M121" s="5">
        <v>3.460829E-2</v>
      </c>
      <c r="N121" s="5">
        <v>-3.8741989999999997E-2</v>
      </c>
      <c r="O121" s="5">
        <v>-0.12969800000000001</v>
      </c>
      <c r="P121" s="5">
        <v>-0.211428</v>
      </c>
      <c r="Q121" s="5">
        <v>-0.22758700000000001</v>
      </c>
      <c r="R121" s="5">
        <v>-0.29406399999999999</v>
      </c>
      <c r="S121" s="5">
        <v>-0.36400300000000002</v>
      </c>
      <c r="T121" s="5">
        <v>-0.433757</v>
      </c>
      <c r="U121" s="5">
        <v>-0.50785800000000003</v>
      </c>
      <c r="V121" s="5">
        <v>-0.575847</v>
      </c>
      <c r="W121" s="5">
        <v>-0.64225900000000002</v>
      </c>
      <c r="X121" s="5">
        <v>-0.716812</v>
      </c>
      <c r="Y121" s="5">
        <v>-0.785972</v>
      </c>
      <c r="Z121" s="5">
        <v>-0.88048899999999997</v>
      </c>
      <c r="AA121" s="5">
        <v>-0.98837200000000003</v>
      </c>
      <c r="AB121" s="5">
        <v>-1.09083</v>
      </c>
      <c r="AC121" s="5">
        <v>-1.12452</v>
      </c>
      <c r="AD121" s="5">
        <v>-1.1436599999999999</v>
      </c>
    </row>
    <row r="122" spans="1:30" x14ac:dyDescent="0.35">
      <c r="A122" t="s">
        <v>218</v>
      </c>
      <c r="B122" s="5">
        <v>0</v>
      </c>
      <c r="C122" s="5">
        <v>8.4252919999999995E-2</v>
      </c>
      <c r="D122" s="5">
        <v>6.4032900000000004E-2</v>
      </c>
      <c r="E122" s="5">
        <v>4.961053E-2</v>
      </c>
      <c r="F122" s="5">
        <v>3.9697639999999999E-2</v>
      </c>
      <c r="G122" s="5">
        <v>2.766681E-2</v>
      </c>
      <c r="H122" s="5">
        <v>1.842628E-2</v>
      </c>
      <c r="I122" s="5">
        <v>1.0676710000000001E-2</v>
      </c>
      <c r="J122" s="5">
        <v>4.120327E-3</v>
      </c>
      <c r="K122" s="5">
        <v>4.4737739999999998E-3</v>
      </c>
      <c r="L122" s="5">
        <v>1.8461950000000001E-2</v>
      </c>
      <c r="M122" s="5">
        <v>2.3067270000000001E-2</v>
      </c>
      <c r="N122" s="5">
        <v>2.1084089999999999E-3</v>
      </c>
      <c r="O122" s="5">
        <v>-2.5772699999999999E-2</v>
      </c>
      <c r="P122" s="5">
        <v>-7.1382059999999997E-2</v>
      </c>
      <c r="Q122" s="5">
        <v>-0.163387</v>
      </c>
      <c r="R122" s="5">
        <v>-0.19228400000000001</v>
      </c>
      <c r="S122" s="5">
        <v>-0.21796199999999999</v>
      </c>
      <c r="T122" s="5">
        <v>-0.24576000000000001</v>
      </c>
      <c r="U122" s="5">
        <v>-0.27495700000000001</v>
      </c>
      <c r="V122" s="5">
        <v>-0.30731000000000003</v>
      </c>
      <c r="W122" s="5">
        <v>-0.33984599999999998</v>
      </c>
      <c r="X122" s="5">
        <v>-0.37000499999999997</v>
      </c>
      <c r="Y122" s="5">
        <v>-0.40119100000000002</v>
      </c>
      <c r="Z122" s="5">
        <v>-0.42889300000000002</v>
      </c>
      <c r="AA122" s="5">
        <v>-0.45654499999999998</v>
      </c>
      <c r="AB122" s="5">
        <v>-0.48694100000000001</v>
      </c>
      <c r="AC122" s="5">
        <v>-0.52490099999999995</v>
      </c>
      <c r="AD122" s="5">
        <v>-0.56247199999999997</v>
      </c>
    </row>
    <row r="123" spans="1:30" x14ac:dyDescent="0.35">
      <c r="A123" t="s">
        <v>219</v>
      </c>
      <c r="B123" s="5">
        <v>0</v>
      </c>
      <c r="C123" s="5">
        <v>9.0691389999999997E-2</v>
      </c>
      <c r="D123" s="5">
        <v>6.8307090000000001E-2</v>
      </c>
      <c r="E123" s="5">
        <v>5.3561369999999997E-2</v>
      </c>
      <c r="F123" s="5">
        <v>4.4245809999999997E-2</v>
      </c>
      <c r="G123" s="5">
        <v>3.3400569999999997E-2</v>
      </c>
      <c r="H123" s="5">
        <v>2.5699630000000001E-2</v>
      </c>
      <c r="I123" s="5">
        <v>1.9764489999999999E-2</v>
      </c>
      <c r="J123" s="5">
        <v>1.507258E-2</v>
      </c>
      <c r="K123" s="5">
        <v>1.7959070000000001E-2</v>
      </c>
      <c r="L123" s="5">
        <v>3.6699910000000002E-2</v>
      </c>
      <c r="M123" s="5">
        <v>4.5253679999999998E-2</v>
      </c>
      <c r="N123" s="5">
        <v>2.6461800000000001E-2</v>
      </c>
      <c r="O123" s="5">
        <v>1.443249E-3</v>
      </c>
      <c r="P123" s="5">
        <v>-4.3124570000000001E-2</v>
      </c>
      <c r="Q123" s="5">
        <v>-0.140373</v>
      </c>
      <c r="R123" s="5">
        <v>-0.16395599999999999</v>
      </c>
      <c r="S123" s="5">
        <v>-0.18528500000000001</v>
      </c>
      <c r="T123" s="5">
        <v>-0.209783</v>
      </c>
      <c r="U123" s="5">
        <v>-0.235958</v>
      </c>
      <c r="V123" s="5">
        <v>-0.26614300000000002</v>
      </c>
      <c r="W123" s="5">
        <v>-0.29659099999999999</v>
      </c>
      <c r="X123" s="5">
        <v>-0.32409399999999999</v>
      </c>
      <c r="Y123" s="5">
        <v>-0.353271</v>
      </c>
      <c r="Z123" s="5">
        <v>-0.377581</v>
      </c>
      <c r="AA123" s="5">
        <v>-0.40192099999999997</v>
      </c>
      <c r="AB123" s="5">
        <v>-0.43005700000000002</v>
      </c>
      <c r="AC123" s="5">
        <v>-0.46924100000000002</v>
      </c>
      <c r="AD123" s="5">
        <v>-0.50738899999999998</v>
      </c>
    </row>
    <row r="124" spans="1:30" x14ac:dyDescent="0.35">
      <c r="A124" t="s">
        <v>220</v>
      </c>
      <c r="B124" s="5">
        <v>0</v>
      </c>
      <c r="C124" s="5">
        <v>2.577374E-2</v>
      </c>
      <c r="D124" s="5">
        <v>8.9512659999999994E-2</v>
      </c>
      <c r="E124" s="5">
        <v>0.14546500000000001</v>
      </c>
      <c r="F124" s="5">
        <v>0.19719200000000001</v>
      </c>
      <c r="G124" s="5">
        <v>0.23763000000000001</v>
      </c>
      <c r="H124" s="5">
        <v>0.26679000000000003</v>
      </c>
      <c r="I124" s="5">
        <v>0.277893</v>
      </c>
      <c r="J124" s="5">
        <v>0.27575100000000002</v>
      </c>
      <c r="K124" s="5">
        <v>0.24773100000000001</v>
      </c>
      <c r="L124" s="5">
        <v>0.147398</v>
      </c>
      <c r="M124" s="5">
        <v>1.8559450000000002E-2</v>
      </c>
      <c r="N124" s="5">
        <v>-0.11376600000000001</v>
      </c>
      <c r="O124" s="5">
        <v>-0.276667</v>
      </c>
      <c r="P124" s="5">
        <v>-0.396478</v>
      </c>
      <c r="Q124" s="5">
        <v>-0.31425900000000001</v>
      </c>
      <c r="R124" s="5">
        <v>-0.42897400000000002</v>
      </c>
      <c r="S124" s="5">
        <v>-0.55307700000000004</v>
      </c>
      <c r="T124" s="5">
        <v>-0.67281199999999997</v>
      </c>
      <c r="U124" s="5">
        <v>-0.80029099999999997</v>
      </c>
      <c r="V124" s="5">
        <v>-0.91031300000000004</v>
      </c>
      <c r="W124" s="5">
        <v>-1.01729</v>
      </c>
      <c r="X124" s="5">
        <v>-1.1458299999999999</v>
      </c>
      <c r="Y124" s="5">
        <v>-1.2612399999999999</v>
      </c>
      <c r="Z124" s="5">
        <v>-1.4373400000000001</v>
      </c>
      <c r="AA124" s="5">
        <v>-1.64194</v>
      </c>
      <c r="AB124" s="5">
        <v>-1.8304199999999999</v>
      </c>
      <c r="AC124" s="5">
        <v>-1.8601099999999999</v>
      </c>
      <c r="AD124" s="5">
        <v>-1.8617900000000001</v>
      </c>
    </row>
    <row r="125" spans="1:30" x14ac:dyDescent="0.35">
      <c r="A125" t="s">
        <v>221</v>
      </c>
      <c r="B125" s="5">
        <v>0</v>
      </c>
      <c r="C125" s="5">
        <v>4.157839E-2</v>
      </c>
      <c r="D125" s="5">
        <v>8.7229299999999996E-2</v>
      </c>
      <c r="E125" s="5">
        <v>0.129049</v>
      </c>
      <c r="F125" s="5">
        <v>0.168791</v>
      </c>
      <c r="G125" s="5">
        <v>0.19955300000000001</v>
      </c>
      <c r="H125" s="5">
        <v>0.222193</v>
      </c>
      <c r="I125" s="5">
        <v>0.231209</v>
      </c>
      <c r="J125" s="5">
        <v>0.23017699999999999</v>
      </c>
      <c r="K125" s="5">
        <v>0.21090999999999999</v>
      </c>
      <c r="L125" s="5">
        <v>0.139401</v>
      </c>
      <c r="M125" s="5">
        <v>4.341039E-2</v>
      </c>
      <c r="N125" s="5">
        <v>-6.1345789999999997E-2</v>
      </c>
      <c r="O125" s="5">
        <v>-0.190779</v>
      </c>
      <c r="P125" s="5">
        <v>-0.29119899999999999</v>
      </c>
      <c r="Q125" s="5">
        <v>-0.247117</v>
      </c>
      <c r="R125" s="5">
        <v>-0.33728399999999997</v>
      </c>
      <c r="S125" s="5">
        <v>-0.43530400000000002</v>
      </c>
      <c r="T125" s="5">
        <v>-0.53130100000000002</v>
      </c>
      <c r="U125" s="5">
        <v>-0.63397499999999996</v>
      </c>
      <c r="V125" s="5">
        <v>-0.72434200000000004</v>
      </c>
      <c r="W125" s="5">
        <v>-0.81251899999999999</v>
      </c>
      <c r="X125" s="5">
        <v>-0.91684699999999997</v>
      </c>
      <c r="Y125" s="5">
        <v>-1.0116700000000001</v>
      </c>
      <c r="Z125" s="5">
        <v>-1.1526400000000001</v>
      </c>
      <c r="AA125" s="5">
        <v>-1.3164400000000001</v>
      </c>
      <c r="AB125" s="5">
        <v>-1.4692499999999999</v>
      </c>
      <c r="AC125" s="5">
        <v>-1.50065</v>
      </c>
      <c r="AD125" s="5">
        <v>-1.5089699999999999</v>
      </c>
    </row>
    <row r="126" spans="1:30" x14ac:dyDescent="0.35">
      <c r="A126" t="s">
        <v>222</v>
      </c>
      <c r="B126" s="5">
        <v>0</v>
      </c>
      <c r="C126" s="5">
        <v>6.2787990000000002E-2</v>
      </c>
      <c r="D126" s="5">
        <v>7.2570250000000003E-2</v>
      </c>
      <c r="E126" s="5">
        <v>8.4748779999999996E-2</v>
      </c>
      <c r="F126" s="5">
        <v>9.8711779999999999E-2</v>
      </c>
      <c r="G126" s="5">
        <v>0.10766199999999999</v>
      </c>
      <c r="H126" s="5">
        <v>0.114053</v>
      </c>
      <c r="I126" s="5">
        <v>0.114623</v>
      </c>
      <c r="J126" s="5">
        <v>0.110684</v>
      </c>
      <c r="K126" s="5">
        <v>0.10131900000000001</v>
      </c>
      <c r="L126" s="5">
        <v>7.4827299999999999E-2</v>
      </c>
      <c r="M126" s="5">
        <v>3.055006E-2</v>
      </c>
      <c r="N126" s="5">
        <v>-3.23168E-2</v>
      </c>
      <c r="O126" s="5">
        <v>-0.110569</v>
      </c>
      <c r="P126" s="5">
        <v>-0.18560199999999999</v>
      </c>
      <c r="Q126" s="5">
        <v>-0.218251</v>
      </c>
      <c r="R126" s="5">
        <v>-0.27692099999999997</v>
      </c>
      <c r="S126" s="5">
        <v>-0.33823999999999999</v>
      </c>
      <c r="T126" s="5">
        <v>-0.40023300000000001</v>
      </c>
      <c r="U126" s="5">
        <v>-0.466194</v>
      </c>
      <c r="V126" s="5">
        <v>-0.52835900000000002</v>
      </c>
      <c r="W126" s="5">
        <v>-0.58953800000000001</v>
      </c>
      <c r="X126" s="5">
        <v>-0.65680700000000003</v>
      </c>
      <c r="Y126" s="5">
        <v>-0.72036699999999998</v>
      </c>
      <c r="Z126" s="5">
        <v>-0.80312099999999997</v>
      </c>
      <c r="AA126" s="5">
        <v>-0.89653700000000003</v>
      </c>
      <c r="AB126" s="5">
        <v>-0.98655499999999996</v>
      </c>
      <c r="AC126" s="5">
        <v>-1.02539</v>
      </c>
      <c r="AD126" s="5">
        <v>-1.0527899999999999</v>
      </c>
    </row>
    <row r="127" spans="1:30" x14ac:dyDescent="0.35">
      <c r="A127" t="s">
        <v>223</v>
      </c>
      <c r="B127" s="5">
        <v>0</v>
      </c>
      <c r="C127" s="5">
        <v>6.1705530000000001E-2</v>
      </c>
      <c r="D127" s="5">
        <v>7.2077279999999994E-2</v>
      </c>
      <c r="E127" s="5">
        <v>8.4482979999999999E-2</v>
      </c>
      <c r="F127" s="5">
        <v>9.8751190000000003E-2</v>
      </c>
      <c r="G127" s="5">
        <v>0.108654</v>
      </c>
      <c r="H127" s="5">
        <v>0.11619500000000001</v>
      </c>
      <c r="I127" s="5">
        <v>0.118404</v>
      </c>
      <c r="J127" s="5">
        <v>0.116351</v>
      </c>
      <c r="K127" s="5">
        <v>0.109638</v>
      </c>
      <c r="L127" s="5">
        <v>8.8054080000000007E-2</v>
      </c>
      <c r="M127" s="5">
        <v>5.006418E-2</v>
      </c>
      <c r="N127" s="5">
        <v>-5.879179E-3</v>
      </c>
      <c r="O127" s="5">
        <v>-7.6021580000000005E-2</v>
      </c>
      <c r="P127" s="5">
        <v>-0.14396400000000001</v>
      </c>
      <c r="Q127" s="5">
        <v>-0.17546200000000001</v>
      </c>
      <c r="R127" s="5">
        <v>-0.22812199999999999</v>
      </c>
      <c r="S127" s="5">
        <v>-0.28312199999999998</v>
      </c>
      <c r="T127" s="5">
        <v>-0.33904699999999999</v>
      </c>
      <c r="U127" s="5">
        <v>-0.398754</v>
      </c>
      <c r="V127" s="5">
        <v>-0.45524599999999998</v>
      </c>
      <c r="W127" s="5">
        <v>-0.51088500000000003</v>
      </c>
      <c r="X127" s="5">
        <v>-0.57199599999999995</v>
      </c>
      <c r="Y127" s="5">
        <v>-0.62982400000000005</v>
      </c>
      <c r="Z127" s="5">
        <v>-0.70509900000000003</v>
      </c>
      <c r="AA127" s="5">
        <v>-0.790404</v>
      </c>
      <c r="AB127" s="5">
        <v>-0.87294300000000002</v>
      </c>
      <c r="AC127" s="5">
        <v>-0.908192</v>
      </c>
      <c r="AD127" s="5">
        <v>-0.93235500000000004</v>
      </c>
    </row>
    <row r="128" spans="1:30" x14ac:dyDescent="0.35">
      <c r="A128" t="s">
        <v>224</v>
      </c>
      <c r="B128" s="5">
        <v>0</v>
      </c>
      <c r="C128" s="5">
        <v>5.2820400000000003E-2</v>
      </c>
      <c r="D128" s="5">
        <v>7.5532970000000005E-2</v>
      </c>
      <c r="E128" s="5">
        <v>9.7681909999999997E-2</v>
      </c>
      <c r="F128" s="5">
        <v>0.12006699999999999</v>
      </c>
      <c r="G128" s="5">
        <v>0.13637299999999999</v>
      </c>
      <c r="H128" s="5">
        <v>0.148315</v>
      </c>
      <c r="I128" s="5">
        <v>0.151949</v>
      </c>
      <c r="J128" s="5">
        <v>0.149395</v>
      </c>
      <c r="K128" s="5">
        <v>0.13711599999999999</v>
      </c>
      <c r="L128" s="5">
        <v>9.6556069999999994E-2</v>
      </c>
      <c r="M128" s="5">
        <v>3.6769240000000002E-2</v>
      </c>
      <c r="N128" s="5">
        <v>-3.7660949999999999E-2</v>
      </c>
      <c r="O128" s="5">
        <v>-0.13015299999999999</v>
      </c>
      <c r="P128" s="5">
        <v>-0.21105099999999999</v>
      </c>
      <c r="Q128" s="5">
        <v>-0.217471</v>
      </c>
      <c r="R128" s="5">
        <v>-0.28539100000000001</v>
      </c>
      <c r="S128" s="5">
        <v>-0.35721399999999998</v>
      </c>
      <c r="T128" s="5">
        <v>-0.428643</v>
      </c>
      <c r="U128" s="5">
        <v>-0.50469299999999995</v>
      </c>
      <c r="V128" s="5">
        <v>-0.57416699999999998</v>
      </c>
      <c r="W128" s="5">
        <v>-0.642208</v>
      </c>
      <c r="X128" s="5">
        <v>-0.71927099999999999</v>
      </c>
      <c r="Y128" s="5">
        <v>-0.79069</v>
      </c>
      <c r="Z128" s="5">
        <v>-0.88918200000000003</v>
      </c>
      <c r="AA128" s="5">
        <v>-1.00159</v>
      </c>
      <c r="AB128" s="5">
        <v>-1.1080000000000001</v>
      </c>
      <c r="AC128" s="5">
        <v>-1.1423099999999999</v>
      </c>
      <c r="AD128" s="5">
        <v>-1.1618599999999999</v>
      </c>
    </row>
    <row r="129" spans="1:30" x14ac:dyDescent="0.35">
      <c r="A129" t="s">
        <v>225</v>
      </c>
      <c r="B129" s="5">
        <v>0</v>
      </c>
      <c r="C129" s="5">
        <v>5.8379769999999997E-2</v>
      </c>
      <c r="D129" s="5">
        <v>7.9653349999999998E-2</v>
      </c>
      <c r="E129" s="5">
        <v>0.10209799999999999</v>
      </c>
      <c r="F129" s="5">
        <v>0.125858</v>
      </c>
      <c r="G129" s="5">
        <v>0.143898</v>
      </c>
      <c r="H129" s="5">
        <v>0.15753600000000001</v>
      </c>
      <c r="I129" s="5">
        <v>0.16256399999999999</v>
      </c>
      <c r="J129" s="5">
        <v>0.16072700000000001</v>
      </c>
      <c r="K129" s="5">
        <v>0.14883399999999999</v>
      </c>
      <c r="L129" s="5">
        <v>0.107683</v>
      </c>
      <c r="M129" s="5">
        <v>4.536569E-2</v>
      </c>
      <c r="N129" s="5">
        <v>-3.354087E-2</v>
      </c>
      <c r="O129" s="5">
        <v>-0.131382</v>
      </c>
      <c r="P129" s="5">
        <v>-0.21745700000000001</v>
      </c>
      <c r="Q129" s="5">
        <v>-0.225943</v>
      </c>
      <c r="R129" s="5">
        <v>-0.29601100000000002</v>
      </c>
      <c r="S129" s="5">
        <v>-0.37047799999999997</v>
      </c>
      <c r="T129" s="5">
        <v>-0.44487100000000002</v>
      </c>
      <c r="U129" s="5">
        <v>-0.52418299999999995</v>
      </c>
      <c r="V129" s="5">
        <v>-0.59666300000000005</v>
      </c>
      <c r="W129" s="5">
        <v>-0.66754199999999997</v>
      </c>
      <c r="X129" s="5">
        <v>-0.74786399999999997</v>
      </c>
      <c r="Y129" s="5">
        <v>-0.82230700000000001</v>
      </c>
      <c r="Z129" s="5">
        <v>-0.92543200000000003</v>
      </c>
      <c r="AA129" s="5">
        <v>-1.0437000000000001</v>
      </c>
      <c r="AB129" s="5">
        <v>-1.15588</v>
      </c>
      <c r="AC129" s="5">
        <v>-1.1912</v>
      </c>
      <c r="AD129" s="5">
        <v>-1.2103699999999999</v>
      </c>
    </row>
    <row r="130" spans="1:30" x14ac:dyDescent="0.35">
      <c r="A130" t="s">
        <v>226</v>
      </c>
      <c r="B130" s="5">
        <v>0</v>
      </c>
      <c r="C130" s="5">
        <v>5.3849429999999997E-2</v>
      </c>
      <c r="D130" s="5">
        <v>8.0521350000000005E-2</v>
      </c>
      <c r="E130" s="5">
        <v>0.106341</v>
      </c>
      <c r="F130" s="5">
        <v>0.132686</v>
      </c>
      <c r="G130" s="5">
        <v>0.15312400000000001</v>
      </c>
      <c r="H130" s="5">
        <v>0.168708</v>
      </c>
      <c r="I130" s="5">
        <v>0.17505399999999999</v>
      </c>
      <c r="J130" s="5">
        <v>0.17416899999999999</v>
      </c>
      <c r="K130" s="5">
        <v>0.16176199999999999</v>
      </c>
      <c r="L130" s="5">
        <v>0.116396</v>
      </c>
      <c r="M130" s="5">
        <v>5.0028120000000002E-2</v>
      </c>
      <c r="N130" s="5">
        <v>-3.113316E-2</v>
      </c>
      <c r="O130" s="5">
        <v>-0.132495</v>
      </c>
      <c r="P130" s="5">
        <v>-0.21919</v>
      </c>
      <c r="Q130" s="5">
        <v>-0.216808</v>
      </c>
      <c r="R130" s="5">
        <v>-0.29148000000000002</v>
      </c>
      <c r="S130" s="5">
        <v>-0.37032999999999999</v>
      </c>
      <c r="T130" s="5">
        <v>-0.44837700000000003</v>
      </c>
      <c r="U130" s="5">
        <v>-0.53154299999999999</v>
      </c>
      <c r="V130" s="5">
        <v>-0.60684499999999997</v>
      </c>
      <c r="W130" s="5">
        <v>-0.68055200000000005</v>
      </c>
      <c r="X130" s="5">
        <v>-0.76497800000000005</v>
      </c>
      <c r="Y130" s="5">
        <v>-0.84279800000000005</v>
      </c>
      <c r="Z130" s="5">
        <v>-0.95229799999999998</v>
      </c>
      <c r="AA130" s="5">
        <v>-1.0778399999999999</v>
      </c>
      <c r="AB130" s="5">
        <v>-1.1961299999999999</v>
      </c>
      <c r="AC130" s="5">
        <v>-1.2303200000000001</v>
      </c>
      <c r="AD130" s="5">
        <v>-1.24804</v>
      </c>
    </row>
    <row r="131" spans="1:30" x14ac:dyDescent="0.35">
      <c r="A131" t="s">
        <v>227</v>
      </c>
      <c r="B131" s="5">
        <v>0</v>
      </c>
      <c r="C131" s="5">
        <v>5.5861800000000003E-2</v>
      </c>
      <c r="D131" s="5">
        <v>7.9173830000000001E-2</v>
      </c>
      <c r="E131" s="5">
        <v>0.103218</v>
      </c>
      <c r="F131" s="5">
        <v>0.12806000000000001</v>
      </c>
      <c r="G131" s="5">
        <v>0.146818</v>
      </c>
      <c r="H131" s="5">
        <v>0.16067300000000001</v>
      </c>
      <c r="I131" s="5">
        <v>0.165328</v>
      </c>
      <c r="J131" s="5">
        <v>0.16275400000000001</v>
      </c>
      <c r="K131" s="5">
        <v>0.149229</v>
      </c>
      <c r="L131" s="5">
        <v>0.104559</v>
      </c>
      <c r="M131" s="5">
        <v>3.8420599999999999E-2</v>
      </c>
      <c r="N131" s="5">
        <v>-4.3537390000000002E-2</v>
      </c>
      <c r="O131" s="5">
        <v>-0.1447</v>
      </c>
      <c r="P131" s="5">
        <v>-0.23280699999999999</v>
      </c>
      <c r="Q131" s="5">
        <v>-0.238569</v>
      </c>
      <c r="R131" s="5">
        <v>-0.31059100000000001</v>
      </c>
      <c r="S131" s="5">
        <v>-0.38714700000000002</v>
      </c>
      <c r="T131" s="5">
        <v>-0.46331299999999997</v>
      </c>
      <c r="U131" s="5">
        <v>-0.54429799999999995</v>
      </c>
      <c r="V131" s="5">
        <v>-0.61791200000000002</v>
      </c>
      <c r="W131" s="5">
        <v>-0.68966799999999995</v>
      </c>
      <c r="X131" s="5">
        <v>-0.77100199999999997</v>
      </c>
      <c r="Y131" s="5">
        <v>-0.84603700000000004</v>
      </c>
      <c r="Z131" s="5">
        <v>-0.95039200000000001</v>
      </c>
      <c r="AA131" s="5">
        <v>-1.0700099999999999</v>
      </c>
      <c r="AB131" s="5">
        <v>-1.18306</v>
      </c>
      <c r="AC131" s="5">
        <v>-1.2169099999999999</v>
      </c>
      <c r="AD131" s="5">
        <v>-1.2338899999999999</v>
      </c>
    </row>
    <row r="132" spans="1:30" x14ac:dyDescent="0.35">
      <c r="A132" t="s">
        <v>228</v>
      </c>
      <c r="B132" s="5">
        <v>0</v>
      </c>
      <c r="C132" s="5">
        <v>9.0764639999999994E-2</v>
      </c>
      <c r="D132" s="5">
        <v>6.794857E-2</v>
      </c>
      <c r="E132" s="5">
        <v>5.3642490000000001E-2</v>
      </c>
      <c r="F132" s="5">
        <v>4.4531790000000002E-2</v>
      </c>
      <c r="G132" s="5">
        <v>3.2616590000000001E-2</v>
      </c>
      <c r="H132" s="5">
        <v>2.3179140000000001E-2</v>
      </c>
      <c r="I132" s="5">
        <v>1.4536759999999999E-2</v>
      </c>
      <c r="J132" s="5">
        <v>6.6457039999999997E-3</v>
      </c>
      <c r="K132" s="5">
        <v>5.389034E-3</v>
      </c>
      <c r="L132" s="5">
        <v>1.7373199999999998E-2</v>
      </c>
      <c r="M132" s="5">
        <v>1.70393E-2</v>
      </c>
      <c r="N132" s="5">
        <v>-1.126509E-2</v>
      </c>
      <c r="O132" s="5">
        <v>-4.6223739999999999E-2</v>
      </c>
      <c r="P132" s="5">
        <v>-9.9706359999999994E-2</v>
      </c>
      <c r="Q132" s="5">
        <v>-0.201102</v>
      </c>
      <c r="R132" s="5">
        <v>-0.227964</v>
      </c>
      <c r="S132" s="5">
        <v>-0.253747</v>
      </c>
      <c r="T132" s="5">
        <v>-0.28297299999999997</v>
      </c>
      <c r="U132" s="5">
        <v>-0.31403700000000001</v>
      </c>
      <c r="V132" s="5">
        <v>-0.34878500000000001</v>
      </c>
      <c r="W132" s="5">
        <v>-0.38336999999999999</v>
      </c>
      <c r="X132" s="5">
        <v>-0.41499200000000003</v>
      </c>
      <c r="Y132" s="5">
        <v>-0.44801099999999999</v>
      </c>
      <c r="Z132" s="5">
        <v>-0.47669499999999998</v>
      </c>
      <c r="AA132" s="5">
        <v>-0.50591600000000003</v>
      </c>
      <c r="AB132" s="5">
        <v>-0.53886999999999996</v>
      </c>
      <c r="AC132" s="5">
        <v>-0.58101599999999998</v>
      </c>
      <c r="AD132" s="5">
        <v>-0.62059699999999995</v>
      </c>
    </row>
    <row r="133" spans="1:30" x14ac:dyDescent="0.35">
      <c r="A133" t="s">
        <v>229</v>
      </c>
      <c r="B133" s="5">
        <v>0</v>
      </c>
      <c r="C133" s="5">
        <v>8.606432E-2</v>
      </c>
      <c r="D133" s="5">
        <v>6.2914830000000005E-2</v>
      </c>
      <c r="E133" s="5">
        <v>4.7805939999999998E-2</v>
      </c>
      <c r="F133" s="5">
        <v>3.7754929999999999E-2</v>
      </c>
      <c r="G133" s="5">
        <v>2.4889379999999999E-2</v>
      </c>
      <c r="H133" s="5">
        <v>1.4187369999999999E-2</v>
      </c>
      <c r="I133" s="5">
        <v>4.2020690000000001E-3</v>
      </c>
      <c r="J133" s="5">
        <v>-5.2583530000000003E-3</v>
      </c>
      <c r="K133" s="5">
        <v>-8.0754969999999992E-3</v>
      </c>
      <c r="L133" s="5">
        <v>2.5333880000000001E-3</v>
      </c>
      <c r="M133" s="5">
        <v>1.1492609999999999E-3</v>
      </c>
      <c r="N133" s="5">
        <v>-2.7573400000000001E-2</v>
      </c>
      <c r="O133" s="5">
        <v>-6.2477949999999997E-2</v>
      </c>
      <c r="P133" s="5">
        <v>-0.115923</v>
      </c>
      <c r="Q133" s="5">
        <v>-0.218196</v>
      </c>
      <c r="R133" s="5">
        <v>-0.244779</v>
      </c>
      <c r="S133" s="5">
        <v>-0.27008799999999999</v>
      </c>
      <c r="T133" s="5">
        <v>-0.29874099999999998</v>
      </c>
      <c r="U133" s="5">
        <v>-0.32893800000000001</v>
      </c>
      <c r="V133" s="5">
        <v>-0.36276000000000003</v>
      </c>
      <c r="W133" s="5">
        <v>-0.39621400000000001</v>
      </c>
      <c r="X133" s="5">
        <v>-0.42626399999999998</v>
      </c>
      <c r="Y133" s="5">
        <v>-0.45761400000000002</v>
      </c>
      <c r="Z133" s="5">
        <v>-0.483877</v>
      </c>
      <c r="AA133" s="5">
        <v>-0.51040300000000005</v>
      </c>
      <c r="AB133" s="5">
        <v>-0.54072100000000001</v>
      </c>
      <c r="AC133" s="5">
        <v>-0.58095699999999995</v>
      </c>
      <c r="AD133" s="5">
        <v>-0.61814899999999995</v>
      </c>
    </row>
    <row r="134" spans="1:30" x14ac:dyDescent="0.35">
      <c r="A134" t="s">
        <v>230</v>
      </c>
      <c r="B134" s="5">
        <v>0</v>
      </c>
      <c r="C134" s="5">
        <v>4.0851480000000003E-2</v>
      </c>
      <c r="D134" s="5">
        <v>8.9740749999999994E-2</v>
      </c>
      <c r="E134" s="5">
        <v>0.13561500000000001</v>
      </c>
      <c r="F134" s="5">
        <v>0.178929</v>
      </c>
      <c r="G134" s="5">
        <v>0.210589</v>
      </c>
      <c r="H134" s="5">
        <v>0.23188900000000001</v>
      </c>
      <c r="I134" s="5">
        <v>0.235875</v>
      </c>
      <c r="J134" s="5">
        <v>0.227185</v>
      </c>
      <c r="K134" s="5">
        <v>0.19536800000000001</v>
      </c>
      <c r="L134" s="5">
        <v>9.8574700000000001E-2</v>
      </c>
      <c r="M134" s="5">
        <v>-2.8908369999999999E-2</v>
      </c>
      <c r="N134" s="5">
        <v>-0.16600200000000001</v>
      </c>
      <c r="O134" s="5">
        <v>-0.33151599999999998</v>
      </c>
      <c r="P134" s="5">
        <v>-0.46069599999999999</v>
      </c>
      <c r="Q134" s="5">
        <v>-0.41449200000000003</v>
      </c>
      <c r="R134" s="5">
        <v>-0.52514300000000003</v>
      </c>
      <c r="S134" s="5">
        <v>-0.64474699999999996</v>
      </c>
      <c r="T134" s="5">
        <v>-0.76090800000000003</v>
      </c>
      <c r="U134" s="5">
        <v>-0.88378400000000001</v>
      </c>
      <c r="V134" s="5">
        <v>-0.990873</v>
      </c>
      <c r="W134" s="5">
        <v>-1.0940099999999999</v>
      </c>
      <c r="X134" s="5">
        <v>-1.2148399999999999</v>
      </c>
      <c r="Y134" s="5">
        <v>-1.3233699999999999</v>
      </c>
      <c r="Z134" s="5">
        <v>-1.48472</v>
      </c>
      <c r="AA134" s="5">
        <v>-1.6716</v>
      </c>
      <c r="AB134" s="5">
        <v>-1.84456</v>
      </c>
      <c r="AC134" s="5">
        <v>-1.87548</v>
      </c>
      <c r="AD134" s="5">
        <v>-1.87819</v>
      </c>
    </row>
    <row r="135" spans="1:30" x14ac:dyDescent="0.35">
      <c r="A135" t="s">
        <v>231</v>
      </c>
      <c r="B135" s="5">
        <v>0</v>
      </c>
      <c r="C135" s="5">
        <v>3.135313E-2</v>
      </c>
      <c r="D135" s="5">
        <v>8.385774E-2</v>
      </c>
      <c r="E135" s="5">
        <v>0.131272</v>
      </c>
      <c r="F135" s="5">
        <v>0.17449600000000001</v>
      </c>
      <c r="G135" s="5">
        <v>0.205482</v>
      </c>
      <c r="H135" s="5">
        <v>0.22555600000000001</v>
      </c>
      <c r="I135" s="5">
        <v>0.228158</v>
      </c>
      <c r="J135" s="5">
        <v>0.218309</v>
      </c>
      <c r="K135" s="5">
        <v>0.18515400000000001</v>
      </c>
      <c r="L135" s="5">
        <v>8.6540279999999997E-2</v>
      </c>
      <c r="M135" s="5">
        <v>-4.0184329999999997E-2</v>
      </c>
      <c r="N135" s="5">
        <v>-0.17297100000000001</v>
      </c>
      <c r="O135" s="5">
        <v>-0.33298800000000001</v>
      </c>
      <c r="P135" s="5">
        <v>-0.45517400000000002</v>
      </c>
      <c r="Q135" s="5">
        <v>-0.40109499999999998</v>
      </c>
      <c r="R135" s="5">
        <v>-0.50944599999999995</v>
      </c>
      <c r="S135" s="5">
        <v>-0.62591799999999997</v>
      </c>
      <c r="T135" s="5">
        <v>-0.73800500000000002</v>
      </c>
      <c r="U135" s="5">
        <v>-0.85614599999999996</v>
      </c>
      <c r="V135" s="5">
        <v>-0.95810399999999996</v>
      </c>
      <c r="W135" s="5">
        <v>-1.056</v>
      </c>
      <c r="X135" s="5">
        <v>-1.1712100000000001</v>
      </c>
      <c r="Y135" s="5">
        <v>-1.2738400000000001</v>
      </c>
      <c r="Z135" s="5">
        <v>-1.4282699999999999</v>
      </c>
      <c r="AA135" s="5">
        <v>-1.60711</v>
      </c>
      <c r="AB135" s="5">
        <v>-1.77162</v>
      </c>
      <c r="AC135" s="5">
        <v>-1.79565</v>
      </c>
      <c r="AD135" s="5">
        <v>-1.79216</v>
      </c>
    </row>
    <row r="136" spans="1:30" x14ac:dyDescent="0.35">
      <c r="A136" t="s">
        <v>232</v>
      </c>
      <c r="B136" s="5">
        <v>0</v>
      </c>
      <c r="C136" s="5">
        <v>6.721365E-2</v>
      </c>
      <c r="D136" s="5">
        <v>7.0815329999999996E-2</v>
      </c>
      <c r="E136" s="5">
        <v>7.8493229999999997E-2</v>
      </c>
      <c r="F136" s="5">
        <v>8.7735540000000001E-2</v>
      </c>
      <c r="G136" s="5">
        <v>8.9972209999999997E-2</v>
      </c>
      <c r="H136" s="5">
        <v>8.9422689999999999E-2</v>
      </c>
      <c r="I136" s="5">
        <v>8.2357470000000002E-2</v>
      </c>
      <c r="J136" s="5">
        <v>7.0980860000000007E-2</v>
      </c>
      <c r="K136" s="5">
        <v>5.4414419999999998E-2</v>
      </c>
      <c r="L136" s="5">
        <v>1.9426789999999999E-2</v>
      </c>
      <c r="M136" s="5">
        <v>-3.42885E-2</v>
      </c>
      <c r="N136" s="5">
        <v>-0.107167</v>
      </c>
      <c r="O136" s="5">
        <v>-0.195189</v>
      </c>
      <c r="P136" s="5">
        <v>-0.27855200000000002</v>
      </c>
      <c r="Q136" s="5">
        <v>-0.31766</v>
      </c>
      <c r="R136" s="5">
        <v>-0.38002799999999998</v>
      </c>
      <c r="S136" s="5">
        <v>-0.44504700000000003</v>
      </c>
      <c r="T136" s="5">
        <v>-0.51017900000000005</v>
      </c>
      <c r="U136" s="5">
        <v>-0.57903300000000002</v>
      </c>
      <c r="V136" s="5">
        <v>-0.64326300000000003</v>
      </c>
      <c r="W136" s="5">
        <v>-0.70578399999999997</v>
      </c>
      <c r="X136" s="5">
        <v>-0.77393400000000001</v>
      </c>
      <c r="Y136" s="5">
        <v>-0.83755000000000002</v>
      </c>
      <c r="Z136" s="5">
        <v>-0.92037800000000003</v>
      </c>
      <c r="AA136" s="5">
        <v>-1.01319</v>
      </c>
      <c r="AB136" s="5">
        <v>-1.1016600000000001</v>
      </c>
      <c r="AC136" s="5">
        <v>-1.13764</v>
      </c>
      <c r="AD136" s="5">
        <v>-1.16188</v>
      </c>
    </row>
    <row r="137" spans="1:30" x14ac:dyDescent="0.35">
      <c r="A137" t="s">
        <v>233</v>
      </c>
      <c r="B137" s="5">
        <v>0</v>
      </c>
      <c r="C137" s="5">
        <v>7.1326420000000001E-2</v>
      </c>
      <c r="D137" s="5">
        <v>7.3401530000000006E-2</v>
      </c>
      <c r="E137" s="5">
        <v>8.0786049999999998E-2</v>
      </c>
      <c r="F137" s="5">
        <v>9.0979489999999996E-2</v>
      </c>
      <c r="G137" s="5">
        <v>9.6051700000000004E-2</v>
      </c>
      <c r="H137" s="5">
        <v>9.9143010000000004E-2</v>
      </c>
      <c r="I137" s="5">
        <v>9.6983810000000004E-2</v>
      </c>
      <c r="J137" s="5">
        <v>9.0778810000000001E-2</v>
      </c>
      <c r="K137" s="5">
        <v>8.0996029999999997E-2</v>
      </c>
      <c r="L137" s="5">
        <v>5.8365939999999998E-2</v>
      </c>
      <c r="M137" s="5">
        <v>1.740775E-2</v>
      </c>
      <c r="N137" s="5">
        <v>-4.4790320000000002E-2</v>
      </c>
      <c r="O137" s="5">
        <v>-0.12069100000000001</v>
      </c>
      <c r="P137" s="5">
        <v>-0.19664200000000001</v>
      </c>
      <c r="Q137" s="5">
        <v>-0.24466299999999999</v>
      </c>
      <c r="R137" s="5">
        <v>-0.29770600000000003</v>
      </c>
      <c r="S137" s="5">
        <v>-0.35342899999999999</v>
      </c>
      <c r="T137" s="5">
        <v>-0.41049799999999997</v>
      </c>
      <c r="U137" s="5">
        <v>-0.47108699999999998</v>
      </c>
      <c r="V137" s="5">
        <v>-0.52888500000000005</v>
      </c>
      <c r="W137" s="5">
        <v>-0.585341</v>
      </c>
      <c r="X137" s="5">
        <v>-0.64594300000000004</v>
      </c>
      <c r="Y137" s="5">
        <v>-0.70340199999999997</v>
      </c>
      <c r="Z137" s="5">
        <v>-0.77599399999999996</v>
      </c>
      <c r="AA137" s="5">
        <v>-0.85782599999999998</v>
      </c>
      <c r="AB137" s="5">
        <v>-0.93748600000000004</v>
      </c>
      <c r="AC137" s="5">
        <v>-0.974464</v>
      </c>
      <c r="AD137" s="5">
        <v>-0.99989899999999998</v>
      </c>
    </row>
    <row r="138" spans="1:30" x14ac:dyDescent="0.35">
      <c r="A138" t="s">
        <v>234</v>
      </c>
      <c r="B138" s="5">
        <v>0</v>
      </c>
      <c r="C138" s="5">
        <v>6.0517929999999998E-2</v>
      </c>
      <c r="D138" s="5">
        <v>7.7665970000000001E-2</v>
      </c>
      <c r="E138" s="5">
        <v>9.6323870000000006E-2</v>
      </c>
      <c r="F138" s="5">
        <v>0.115872</v>
      </c>
      <c r="G138" s="5">
        <v>0.128471</v>
      </c>
      <c r="H138" s="5">
        <v>0.136902</v>
      </c>
      <c r="I138" s="5">
        <v>0.136961</v>
      </c>
      <c r="J138" s="5">
        <v>0.13095100000000001</v>
      </c>
      <c r="K138" s="5">
        <v>0.115979</v>
      </c>
      <c r="L138" s="5">
        <v>7.3298600000000005E-2</v>
      </c>
      <c r="M138" s="5">
        <v>9.7972030000000009E-3</v>
      </c>
      <c r="N138" s="5">
        <v>-7.0652000000000006E-2</v>
      </c>
      <c r="O138" s="5">
        <v>-0.169151</v>
      </c>
      <c r="P138" s="5">
        <v>-0.25686100000000001</v>
      </c>
      <c r="Q138" s="5">
        <v>-0.27310699999999999</v>
      </c>
      <c r="R138" s="5">
        <v>-0.342227</v>
      </c>
      <c r="S138" s="5">
        <v>-0.41576299999999999</v>
      </c>
      <c r="T138" s="5">
        <v>-0.48924699999999999</v>
      </c>
      <c r="U138" s="5">
        <v>-0.56742199999999998</v>
      </c>
      <c r="V138" s="5">
        <v>-0.63913299999999995</v>
      </c>
      <c r="W138" s="5">
        <v>-0.70910799999999996</v>
      </c>
      <c r="X138" s="5">
        <v>-0.78768099999999996</v>
      </c>
      <c r="Y138" s="5">
        <v>-0.86061500000000002</v>
      </c>
      <c r="Z138" s="5">
        <v>-0.96028500000000006</v>
      </c>
      <c r="AA138" s="5">
        <v>-1.07409</v>
      </c>
      <c r="AB138" s="5">
        <v>-1.18221</v>
      </c>
      <c r="AC138" s="5">
        <v>-1.2183900000000001</v>
      </c>
      <c r="AD138" s="5">
        <v>-1.23898</v>
      </c>
    </row>
    <row r="139" spans="1:30" x14ac:dyDescent="0.35">
      <c r="A139" t="s">
        <v>235</v>
      </c>
      <c r="B139" s="5">
        <v>0</v>
      </c>
      <c r="C139" s="5">
        <v>5.9451959999999998E-2</v>
      </c>
      <c r="D139" s="5">
        <v>8.0502470000000007E-2</v>
      </c>
      <c r="E139" s="5">
        <v>0.103086</v>
      </c>
      <c r="F139" s="5">
        <v>0.12670300000000001</v>
      </c>
      <c r="G139" s="5">
        <v>0.14327599999999999</v>
      </c>
      <c r="H139" s="5">
        <v>0.15482799999999999</v>
      </c>
      <c r="I139" s="5">
        <v>0.15677199999999999</v>
      </c>
      <c r="J139" s="5">
        <v>0.15140999999999999</v>
      </c>
      <c r="K139" s="5">
        <v>0.13511100000000001</v>
      </c>
      <c r="L139" s="5">
        <v>8.6421330000000005E-2</v>
      </c>
      <c r="M139" s="5">
        <v>1.477678E-2</v>
      </c>
      <c r="N139" s="5">
        <v>-7.3843439999999996E-2</v>
      </c>
      <c r="O139" s="5">
        <v>-0.18193999999999999</v>
      </c>
      <c r="P139" s="5">
        <v>-0.276393</v>
      </c>
      <c r="Q139" s="5">
        <v>-0.28636899999999998</v>
      </c>
      <c r="R139" s="5">
        <v>-0.36003200000000002</v>
      </c>
      <c r="S139" s="5">
        <v>-0.439112</v>
      </c>
      <c r="T139" s="5">
        <v>-0.51814400000000005</v>
      </c>
      <c r="U139" s="5">
        <v>-0.60221899999999995</v>
      </c>
      <c r="V139" s="5">
        <v>-0.67873099999999997</v>
      </c>
      <c r="W139" s="5">
        <v>-0.75310999999999995</v>
      </c>
      <c r="X139" s="5">
        <v>-0.83712299999999995</v>
      </c>
      <c r="Y139" s="5">
        <v>-0.91467299999999996</v>
      </c>
      <c r="Z139" s="5">
        <v>-1.0223199999999999</v>
      </c>
      <c r="AA139" s="5">
        <v>-1.14598</v>
      </c>
      <c r="AB139" s="5">
        <v>-1.26318</v>
      </c>
      <c r="AC139" s="5">
        <v>-1.2985800000000001</v>
      </c>
      <c r="AD139" s="5">
        <v>-1.3157700000000001</v>
      </c>
    </row>
    <row r="140" spans="1:30" x14ac:dyDescent="0.35">
      <c r="A140" t="s">
        <v>236</v>
      </c>
      <c r="B140" s="5">
        <v>0</v>
      </c>
      <c r="C140" s="5">
        <v>5.632475E-2</v>
      </c>
      <c r="D140" s="5">
        <v>8.0429150000000005E-2</v>
      </c>
      <c r="E140" s="5">
        <v>0.105198</v>
      </c>
      <c r="F140" s="5">
        <v>0.13026799999999999</v>
      </c>
      <c r="G140" s="5">
        <v>0.14771500000000001</v>
      </c>
      <c r="H140" s="5">
        <v>0.15953200000000001</v>
      </c>
      <c r="I140" s="5">
        <v>0.16098499999999999</v>
      </c>
      <c r="J140" s="5">
        <v>0.15471099999999999</v>
      </c>
      <c r="K140" s="5">
        <v>0.136269</v>
      </c>
      <c r="L140" s="5">
        <v>8.2366300000000003E-2</v>
      </c>
      <c r="M140" s="5">
        <v>5.2392059999999997E-3</v>
      </c>
      <c r="N140" s="5">
        <v>-8.7629730000000003E-2</v>
      </c>
      <c r="O140" s="5">
        <v>-0.20075000000000001</v>
      </c>
      <c r="P140" s="5">
        <v>-0.29791800000000002</v>
      </c>
      <c r="Q140" s="5">
        <v>-0.301931</v>
      </c>
      <c r="R140" s="5">
        <v>-0.37979200000000002</v>
      </c>
      <c r="S140" s="5">
        <v>-0.46293800000000002</v>
      </c>
      <c r="T140" s="5">
        <v>-0.54539199999999999</v>
      </c>
      <c r="U140" s="5">
        <v>-0.63290500000000005</v>
      </c>
      <c r="V140" s="5">
        <v>-0.71198099999999998</v>
      </c>
      <c r="W140" s="5">
        <v>-0.78874699999999998</v>
      </c>
      <c r="X140" s="5">
        <v>-0.87585199999999996</v>
      </c>
      <c r="Y140" s="5">
        <v>-0.95583799999999997</v>
      </c>
      <c r="Z140" s="5">
        <v>-1.06785</v>
      </c>
      <c r="AA140" s="5">
        <v>-1.19641</v>
      </c>
      <c r="AB140" s="5">
        <v>-1.3176099999999999</v>
      </c>
      <c r="AC140" s="5">
        <v>-1.3519300000000001</v>
      </c>
      <c r="AD140" s="5">
        <v>-1.36751</v>
      </c>
    </row>
    <row r="141" spans="1:30" x14ac:dyDescent="0.35">
      <c r="A141" t="s">
        <v>237</v>
      </c>
      <c r="B141" s="5">
        <v>0</v>
      </c>
      <c r="C141" s="5">
        <v>6.8184670000000003E-2</v>
      </c>
      <c r="D141" s="5">
        <v>7.8308470000000005E-2</v>
      </c>
      <c r="E141" s="5">
        <v>9.2648309999999998E-2</v>
      </c>
      <c r="F141" s="5">
        <v>0.10902000000000001</v>
      </c>
      <c r="G141" s="5">
        <v>0.118366</v>
      </c>
      <c r="H141" s="5">
        <v>0.123556</v>
      </c>
      <c r="I141" s="5">
        <v>0.120328</v>
      </c>
      <c r="J141" s="5">
        <v>0.110711</v>
      </c>
      <c r="K141" s="5">
        <v>9.3107430000000005E-2</v>
      </c>
      <c r="L141" s="5">
        <v>5.0633289999999997E-2</v>
      </c>
      <c r="M141" s="5">
        <v>-1.461724E-2</v>
      </c>
      <c r="N141" s="5">
        <v>-0.100275</v>
      </c>
      <c r="O141" s="5">
        <v>-0.202991</v>
      </c>
      <c r="P141" s="5">
        <v>-0.29777999999999999</v>
      </c>
      <c r="Q141" s="5">
        <v>-0.33177899999999999</v>
      </c>
      <c r="R141" s="5">
        <v>-0.39909099999999997</v>
      </c>
      <c r="S141" s="5">
        <v>-0.47078700000000001</v>
      </c>
      <c r="T141" s="5">
        <v>-0.54308800000000002</v>
      </c>
      <c r="U141" s="5">
        <v>-0.61963800000000002</v>
      </c>
      <c r="V141" s="5">
        <v>-0.69036699999999995</v>
      </c>
      <c r="W141" s="5">
        <v>-0.75871900000000003</v>
      </c>
      <c r="X141" s="5">
        <v>-0.83381899999999998</v>
      </c>
      <c r="Y141" s="5">
        <v>-0.90350399999999997</v>
      </c>
      <c r="Z141" s="5">
        <v>-0.99673699999999998</v>
      </c>
      <c r="AA141" s="5">
        <v>-1.1034200000000001</v>
      </c>
      <c r="AB141" s="5">
        <v>-1.2056100000000001</v>
      </c>
      <c r="AC141" s="5">
        <v>-1.2411300000000001</v>
      </c>
      <c r="AD141" s="5">
        <v>-1.2594399999999999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E4949-DA62-4E14-B0FA-36D3BEC6796F}">
  <sheetPr codeName="Sheet18">
    <tabColor theme="8" tint="0.59999389629810485"/>
  </sheetPr>
  <dimension ref="A1:AF62"/>
  <sheetViews>
    <sheetView showGridLines="0" topLeftCell="A36" workbookViewId="0">
      <selection sqref="A1:AF62"/>
    </sheetView>
  </sheetViews>
  <sheetFormatPr defaultRowHeight="14.5" x14ac:dyDescent="0.35"/>
  <sheetData>
    <row r="1" spans="1:32" ht="17.5" thickBot="1" x14ac:dyDescent="0.45">
      <c r="A1" s="17" t="s">
        <v>238</v>
      </c>
      <c r="B1" s="1"/>
      <c r="C1" s="2"/>
      <c r="D1" s="1">
        <v>2022</v>
      </c>
      <c r="E1" s="2">
        <v>2023</v>
      </c>
      <c r="F1" s="1">
        <v>2024</v>
      </c>
      <c r="G1" s="2">
        <v>2025</v>
      </c>
      <c r="H1" s="1">
        <v>2026</v>
      </c>
      <c r="I1" s="2">
        <v>2027</v>
      </c>
      <c r="J1" s="1">
        <v>2028</v>
      </c>
      <c r="K1" s="2">
        <v>2029</v>
      </c>
      <c r="L1" s="1">
        <v>2030</v>
      </c>
      <c r="M1" s="2">
        <v>2031</v>
      </c>
      <c r="N1" s="1">
        <v>2032</v>
      </c>
      <c r="O1" s="2">
        <v>2033</v>
      </c>
      <c r="P1" s="1">
        <v>2034</v>
      </c>
      <c r="Q1" s="2">
        <v>2035</v>
      </c>
      <c r="R1" s="1">
        <v>2036</v>
      </c>
      <c r="S1" s="2">
        <v>2037</v>
      </c>
      <c r="T1" s="1">
        <v>2038</v>
      </c>
      <c r="U1" s="2">
        <v>2039</v>
      </c>
      <c r="V1" s="1">
        <v>2040</v>
      </c>
      <c r="W1" s="2">
        <v>2041</v>
      </c>
      <c r="X1" s="1">
        <v>2042</v>
      </c>
      <c r="Y1" s="2">
        <v>2043</v>
      </c>
      <c r="Z1" s="1">
        <v>2044</v>
      </c>
      <c r="AA1" s="2">
        <v>2045</v>
      </c>
      <c r="AB1" s="1">
        <v>2046</v>
      </c>
      <c r="AC1" s="2">
        <v>2047</v>
      </c>
      <c r="AD1" s="1">
        <v>2048</v>
      </c>
      <c r="AE1" s="2">
        <v>2049</v>
      </c>
      <c r="AF1" s="1">
        <v>2050</v>
      </c>
    </row>
    <row r="2" spans="1:32" ht="15" thickTop="1" x14ac:dyDescent="0.35">
      <c r="A2" s="4" t="s">
        <v>239</v>
      </c>
      <c r="B2" s="19"/>
      <c r="C2" s="19"/>
      <c r="D2" s="19">
        <v>28.9099</v>
      </c>
      <c r="E2" s="19">
        <v>28.0154</v>
      </c>
      <c r="F2" s="19">
        <v>27.1736</v>
      </c>
      <c r="G2" s="19">
        <v>26.377500000000005</v>
      </c>
      <c r="H2" s="19">
        <v>25.519200000000001</v>
      </c>
      <c r="I2" s="19">
        <v>24.832999999999995</v>
      </c>
      <c r="J2" s="19">
        <v>24.275399999999998</v>
      </c>
      <c r="K2" s="19">
        <v>23.713899999999999</v>
      </c>
      <c r="L2" s="19">
        <v>23.3081</v>
      </c>
      <c r="M2" s="19">
        <v>22.760300000000001</v>
      </c>
      <c r="N2" s="19">
        <v>22.232800000000001</v>
      </c>
      <c r="O2" s="19">
        <v>21.680600000000002</v>
      </c>
      <c r="P2" s="19">
        <v>21.0319</v>
      </c>
      <c r="Q2" s="19">
        <v>20.3462</v>
      </c>
      <c r="R2" s="19">
        <v>19.744199999999999</v>
      </c>
      <c r="S2" s="19">
        <v>19.513100000000001</v>
      </c>
      <c r="T2" s="19">
        <v>18.916599999999999</v>
      </c>
      <c r="U2" s="19">
        <v>18.294499999999999</v>
      </c>
      <c r="V2" s="19">
        <v>17.675299999999996</v>
      </c>
      <c r="W2" s="19">
        <v>17.0487</v>
      </c>
      <c r="X2" s="19">
        <v>16.451599999999999</v>
      </c>
      <c r="Y2" s="19">
        <v>15.858600000000001</v>
      </c>
      <c r="Z2" s="19">
        <v>15.224800000000002</v>
      </c>
      <c r="AA2" s="19">
        <v>14.6081</v>
      </c>
      <c r="AB2" s="19">
        <v>13.8894</v>
      </c>
      <c r="AC2" s="19">
        <v>13.125100000000002</v>
      </c>
      <c r="AD2" s="19">
        <v>12.387</v>
      </c>
      <c r="AE2" s="19">
        <v>11.872999999999999</v>
      </c>
      <c r="AF2" s="19">
        <v>11.379099999999999</v>
      </c>
    </row>
    <row r="3" spans="1:32" x14ac:dyDescent="0.35">
      <c r="A3" s="4" t="s">
        <v>240</v>
      </c>
      <c r="B3" s="19"/>
      <c r="C3" s="19"/>
      <c r="D3" s="19">
        <v>27.685600000000001</v>
      </c>
      <c r="E3" s="19">
        <v>26.872</v>
      </c>
      <c r="F3" s="19">
        <v>26.1586</v>
      </c>
      <c r="G3" s="19">
        <v>25.460300000000004</v>
      </c>
      <c r="H3" s="19">
        <v>24.726300000000002</v>
      </c>
      <c r="I3" s="19">
        <v>24.082299999999996</v>
      </c>
      <c r="J3" s="19">
        <v>23.529699999999998</v>
      </c>
      <c r="K3" s="19">
        <v>22.973199999999999</v>
      </c>
      <c r="L3" s="19">
        <v>22.537399999999998</v>
      </c>
      <c r="M3" s="19">
        <v>22.0047</v>
      </c>
      <c r="N3" s="19">
        <v>21.4376</v>
      </c>
      <c r="O3" s="19">
        <v>20.840600000000002</v>
      </c>
      <c r="P3" s="19">
        <v>20.188800000000001</v>
      </c>
      <c r="Q3" s="19">
        <v>19.498899999999999</v>
      </c>
      <c r="R3" s="19">
        <v>18.8977</v>
      </c>
      <c r="S3" s="19">
        <v>18.68</v>
      </c>
      <c r="T3" s="19">
        <v>18.084</v>
      </c>
      <c r="U3" s="19">
        <v>17.4619</v>
      </c>
      <c r="V3" s="19">
        <v>16.844499999999996</v>
      </c>
      <c r="W3" s="19">
        <v>16.218499999999999</v>
      </c>
      <c r="X3" s="19">
        <v>15.6235</v>
      </c>
      <c r="Y3" s="19">
        <v>15.0327</v>
      </c>
      <c r="Z3" s="19">
        <v>14.400200000000002</v>
      </c>
      <c r="AA3" s="19">
        <v>13.786100000000001</v>
      </c>
      <c r="AB3" s="19">
        <v>13.066700000000001</v>
      </c>
      <c r="AC3" s="19">
        <v>12.301100000000002</v>
      </c>
      <c r="AD3" s="19">
        <v>11.564</v>
      </c>
      <c r="AE3" s="19">
        <v>11.0603</v>
      </c>
      <c r="AF3" s="19">
        <v>10.5777</v>
      </c>
    </row>
    <row r="4" spans="1:32" x14ac:dyDescent="0.35">
      <c r="A4" s="4" t="s">
        <v>241</v>
      </c>
      <c r="B4" s="19"/>
      <c r="C4" s="19"/>
      <c r="D4" s="19">
        <v>14.796099999999999</v>
      </c>
      <c r="E4" s="19">
        <v>14.2393</v>
      </c>
      <c r="F4" s="19">
        <v>13.746500000000001</v>
      </c>
      <c r="G4" s="19">
        <v>13.278300000000002</v>
      </c>
      <c r="H4" s="19">
        <v>12.8139</v>
      </c>
      <c r="I4" s="19">
        <v>12.385299999999999</v>
      </c>
      <c r="J4" s="19">
        <v>12.0009</v>
      </c>
      <c r="K4" s="19">
        <v>11.623800000000001</v>
      </c>
      <c r="L4" s="19">
        <v>11.320799999999998</v>
      </c>
      <c r="M4" s="19">
        <v>10.9938</v>
      </c>
      <c r="N4" s="19">
        <v>10.666399999999999</v>
      </c>
      <c r="O4" s="19">
        <v>10.3385</v>
      </c>
      <c r="P4" s="19">
        <v>10.0025</v>
      </c>
      <c r="Q4" s="19">
        <v>9.6625999999999994</v>
      </c>
      <c r="R4" s="19">
        <v>9.3553999999999995</v>
      </c>
      <c r="S4" s="19">
        <v>9.1627999999999989</v>
      </c>
      <c r="T4" s="19">
        <v>8.8678999999999988</v>
      </c>
      <c r="U4" s="19">
        <v>8.5716999999999999</v>
      </c>
      <c r="V4" s="19">
        <v>8.2823999999999991</v>
      </c>
      <c r="W4" s="19">
        <v>7.9962</v>
      </c>
      <c r="X4" s="19">
        <v>7.7233000000000001</v>
      </c>
      <c r="Y4" s="19">
        <v>7.4561000000000002</v>
      </c>
      <c r="Z4" s="19">
        <v>7.1820000000000004</v>
      </c>
      <c r="AA4" s="19">
        <v>6.9172000000000002</v>
      </c>
      <c r="AB4" s="19">
        <v>6.6280000000000001</v>
      </c>
      <c r="AC4" s="19">
        <v>6.3305000000000007</v>
      </c>
      <c r="AD4" s="19">
        <v>6.0446</v>
      </c>
      <c r="AE4" s="19">
        <v>5.8247999999999998</v>
      </c>
      <c r="AF4" s="19">
        <v>5.6138999999999992</v>
      </c>
    </row>
    <row r="5" spans="1:32" x14ac:dyDescent="0.35">
      <c r="A5" s="4" t="s">
        <v>242</v>
      </c>
      <c r="B5" s="19"/>
      <c r="C5" s="19"/>
      <c r="D5" s="19">
        <v>4.1014999999999997</v>
      </c>
      <c r="E5" s="19">
        <v>3.7972999999999999</v>
      </c>
      <c r="F5" s="19">
        <v>3.5387</v>
      </c>
      <c r="G5" s="19">
        <v>3.3083999999999998</v>
      </c>
      <c r="H5" s="19">
        <v>3.1031</v>
      </c>
      <c r="I5" s="19">
        <v>2.92</v>
      </c>
      <c r="J5" s="19">
        <v>2.7566999999999999</v>
      </c>
      <c r="K5" s="19">
        <v>2.6112000000000002</v>
      </c>
      <c r="L5" s="19">
        <v>2.4897999999999998</v>
      </c>
      <c r="M5" s="19">
        <v>2.3746999999999998</v>
      </c>
      <c r="N5" s="19">
        <v>2.2654000000000001</v>
      </c>
      <c r="O5" s="19">
        <v>2.1617999999999999</v>
      </c>
      <c r="P5" s="19">
        <v>2.0634999999999999</v>
      </c>
      <c r="Q5" s="19">
        <v>1.9701</v>
      </c>
      <c r="R5" s="19">
        <v>1.8815</v>
      </c>
      <c r="S5" s="19">
        <v>1.7971999999999999</v>
      </c>
      <c r="T5" s="19">
        <v>1.7172000000000001</v>
      </c>
      <c r="U5" s="19">
        <v>1.6411</v>
      </c>
      <c r="V5" s="19">
        <v>1.5689</v>
      </c>
      <c r="W5" s="19">
        <v>1.5002</v>
      </c>
      <c r="X5" s="19">
        <v>1.4348000000000001</v>
      </c>
      <c r="Y5" s="19">
        <v>1.3726</v>
      </c>
      <c r="Z5" s="19">
        <v>1.3134999999999999</v>
      </c>
      <c r="AA5" s="19">
        <v>1.2572000000000001</v>
      </c>
      <c r="AB5" s="19">
        <v>1.2036</v>
      </c>
      <c r="AC5" s="19">
        <v>1.1526000000000001</v>
      </c>
      <c r="AD5" s="19">
        <v>1.1040000000000001</v>
      </c>
      <c r="AE5" s="19">
        <v>1.0576000000000001</v>
      </c>
      <c r="AF5" s="19">
        <v>1.0135000000000001</v>
      </c>
    </row>
    <row r="6" spans="1:32" x14ac:dyDescent="0.35">
      <c r="A6" s="4" t="s">
        <v>243</v>
      </c>
      <c r="B6" s="19"/>
      <c r="C6" s="19"/>
      <c r="D6" s="19">
        <v>10.694599999999999</v>
      </c>
      <c r="E6" s="19">
        <v>10.442</v>
      </c>
      <c r="F6" s="19">
        <v>10.207800000000001</v>
      </c>
      <c r="G6" s="19">
        <v>9.9699000000000009</v>
      </c>
      <c r="H6" s="19">
        <v>9.7108000000000008</v>
      </c>
      <c r="I6" s="19">
        <v>9.4652999999999992</v>
      </c>
      <c r="J6" s="19">
        <v>9.2441999999999993</v>
      </c>
      <c r="K6" s="19">
        <v>9.0126000000000008</v>
      </c>
      <c r="L6" s="19">
        <v>8.8309999999999995</v>
      </c>
      <c r="M6" s="19">
        <v>8.6190999999999995</v>
      </c>
      <c r="N6" s="19">
        <v>8.4009999999999998</v>
      </c>
      <c r="O6" s="19">
        <v>8.1767000000000003</v>
      </c>
      <c r="P6" s="19">
        <v>7.9390000000000001</v>
      </c>
      <c r="Q6" s="19">
        <v>7.6924999999999999</v>
      </c>
      <c r="R6" s="19">
        <v>7.4739000000000004</v>
      </c>
      <c r="S6" s="19">
        <v>7.3655999999999997</v>
      </c>
      <c r="T6" s="19">
        <v>7.1506999999999996</v>
      </c>
      <c r="U6" s="19">
        <v>6.9306000000000001</v>
      </c>
      <c r="V6" s="19">
        <v>6.7134999999999998</v>
      </c>
      <c r="W6" s="19">
        <v>6.4960000000000004</v>
      </c>
      <c r="X6" s="19">
        <v>6.2885</v>
      </c>
      <c r="Y6" s="19">
        <v>6.0834999999999999</v>
      </c>
      <c r="Z6" s="19">
        <v>5.8685</v>
      </c>
      <c r="AA6" s="19">
        <v>5.66</v>
      </c>
      <c r="AB6" s="19">
        <v>5.4244000000000003</v>
      </c>
      <c r="AC6" s="19">
        <v>5.1779000000000002</v>
      </c>
      <c r="AD6" s="19">
        <v>4.9405999999999999</v>
      </c>
      <c r="AE6" s="19">
        <v>4.7671999999999999</v>
      </c>
      <c r="AF6" s="19">
        <v>4.6003999999999996</v>
      </c>
    </row>
    <row r="7" spans="1:32" x14ac:dyDescent="0.35">
      <c r="A7" s="4" t="s">
        <v>244</v>
      </c>
      <c r="B7" s="19"/>
      <c r="C7" s="19"/>
      <c r="D7" s="19">
        <v>12.8895</v>
      </c>
      <c r="E7" s="19">
        <v>12.6327</v>
      </c>
      <c r="F7" s="19">
        <v>12.412100000000001</v>
      </c>
      <c r="G7" s="19">
        <v>12.182</v>
      </c>
      <c r="H7" s="19">
        <v>11.9124</v>
      </c>
      <c r="I7" s="19">
        <v>11.696999999999999</v>
      </c>
      <c r="J7" s="19">
        <v>11.5288</v>
      </c>
      <c r="K7" s="19">
        <v>11.349399999999999</v>
      </c>
      <c r="L7" s="19">
        <v>11.2166</v>
      </c>
      <c r="M7" s="19">
        <v>11.010899999999999</v>
      </c>
      <c r="N7" s="19">
        <v>10.7712</v>
      </c>
      <c r="O7" s="19">
        <v>10.5021</v>
      </c>
      <c r="P7" s="19">
        <v>10.186299999999999</v>
      </c>
      <c r="Q7" s="19">
        <v>9.8362999999999996</v>
      </c>
      <c r="R7" s="19">
        <v>9.5422999999999991</v>
      </c>
      <c r="S7" s="19">
        <v>9.5172000000000008</v>
      </c>
      <c r="T7" s="19">
        <v>9.2161000000000008</v>
      </c>
      <c r="U7" s="19">
        <v>8.8902000000000001</v>
      </c>
      <c r="V7" s="19">
        <v>8.5620999999999992</v>
      </c>
      <c r="W7" s="19">
        <v>8.2223000000000006</v>
      </c>
      <c r="X7" s="19">
        <v>7.9001999999999999</v>
      </c>
      <c r="Y7" s="19">
        <v>7.5766</v>
      </c>
      <c r="Z7" s="19">
        <v>7.2182000000000004</v>
      </c>
      <c r="AA7" s="19">
        <v>6.8689</v>
      </c>
      <c r="AB7" s="19">
        <v>6.4386999999999999</v>
      </c>
      <c r="AC7" s="19">
        <v>5.9706000000000001</v>
      </c>
      <c r="AD7" s="19">
        <v>5.5194000000000001</v>
      </c>
      <c r="AE7" s="19">
        <v>5.2355</v>
      </c>
      <c r="AF7" s="19">
        <v>4.9638</v>
      </c>
    </row>
    <row r="8" spans="1:32" x14ac:dyDescent="0.35">
      <c r="A8" s="4" t="s">
        <v>245</v>
      </c>
      <c r="B8" s="19"/>
      <c r="C8" s="19"/>
      <c r="D8" s="19">
        <v>1.2242999999999999</v>
      </c>
      <c r="E8" s="19">
        <v>1.1434</v>
      </c>
      <c r="F8" s="19">
        <v>1.0149999999999999</v>
      </c>
      <c r="G8" s="19">
        <v>0.91720000000000002</v>
      </c>
      <c r="H8" s="19">
        <v>0.79290000000000005</v>
      </c>
      <c r="I8" s="19">
        <v>0.75070000000000003</v>
      </c>
      <c r="J8" s="19">
        <v>0.74570000000000003</v>
      </c>
      <c r="K8" s="19">
        <v>0.74070000000000003</v>
      </c>
      <c r="L8" s="19">
        <v>0.77070000000000005</v>
      </c>
      <c r="M8" s="19">
        <v>0.75560000000000005</v>
      </c>
      <c r="N8" s="19">
        <v>0.79520000000000002</v>
      </c>
      <c r="O8" s="19">
        <v>0.84</v>
      </c>
      <c r="P8" s="19">
        <v>0.84309999999999996</v>
      </c>
      <c r="Q8" s="19">
        <v>0.84730000000000005</v>
      </c>
      <c r="R8" s="19">
        <v>0.84650000000000003</v>
      </c>
      <c r="S8" s="19">
        <v>0.83309999999999995</v>
      </c>
      <c r="T8" s="19">
        <v>0.83260000000000001</v>
      </c>
      <c r="U8" s="19">
        <v>0.83260000000000001</v>
      </c>
      <c r="V8" s="19">
        <v>0.83079999999999998</v>
      </c>
      <c r="W8" s="19">
        <v>0.83020000000000005</v>
      </c>
      <c r="X8" s="19">
        <v>0.82809999999999995</v>
      </c>
      <c r="Y8" s="19">
        <v>0.82589999999999997</v>
      </c>
      <c r="Z8" s="19">
        <v>0.8246</v>
      </c>
      <c r="AA8" s="19">
        <v>0.82199999999999995</v>
      </c>
      <c r="AB8" s="19">
        <v>0.82269999999999999</v>
      </c>
      <c r="AC8" s="19">
        <v>0.82399999999999995</v>
      </c>
      <c r="AD8" s="19">
        <v>0.82299999999999995</v>
      </c>
      <c r="AE8" s="19">
        <v>0.81269999999999998</v>
      </c>
      <c r="AF8" s="19">
        <v>0.8014</v>
      </c>
    </row>
    <row r="9" spans="1:32" x14ac:dyDescent="0.35">
      <c r="A9" s="4" t="s">
        <v>246</v>
      </c>
      <c r="B9" s="19"/>
      <c r="C9" s="19"/>
      <c r="D9" s="19">
        <v>4.4701000000000004</v>
      </c>
      <c r="E9" s="19">
        <v>3.7770999999999999</v>
      </c>
      <c r="F9" s="19">
        <v>3.944</v>
      </c>
      <c r="G9" s="19">
        <v>4.0076999999999998</v>
      </c>
      <c r="H9" s="19">
        <v>3.8170000000000002</v>
      </c>
      <c r="I9" s="19">
        <v>3.0663</v>
      </c>
      <c r="J9" s="19">
        <v>2.9889999999999999</v>
      </c>
      <c r="K9" s="19">
        <v>2.8660999999999999</v>
      </c>
      <c r="L9" s="19">
        <v>2.6522000000000001</v>
      </c>
      <c r="M9" s="19">
        <v>2.2357</v>
      </c>
      <c r="N9" s="19">
        <v>1.8258000000000001</v>
      </c>
      <c r="O9" s="19">
        <v>1.4398</v>
      </c>
      <c r="P9" s="19">
        <v>1.1680999999999999</v>
      </c>
      <c r="Q9" s="19">
        <v>0.91710000000000003</v>
      </c>
      <c r="R9" s="19">
        <v>0.77790000000000004</v>
      </c>
      <c r="S9" s="19">
        <v>0.89670000000000005</v>
      </c>
      <c r="T9" s="19">
        <v>0.75419999999999998</v>
      </c>
      <c r="U9" s="19">
        <v>0.62580000000000002</v>
      </c>
      <c r="V9" s="19">
        <v>0.50790000000000002</v>
      </c>
      <c r="W9" s="19">
        <v>0.41610000000000003</v>
      </c>
      <c r="X9" s="19">
        <v>0.34970000000000001</v>
      </c>
      <c r="Y9" s="19">
        <v>0.29630000000000001</v>
      </c>
      <c r="Z9" s="19">
        <v>0.2409</v>
      </c>
      <c r="AA9" s="19">
        <v>0.19939999999999999</v>
      </c>
      <c r="AB9" s="19">
        <v>0.1482</v>
      </c>
      <c r="AC9" s="19">
        <v>0.10390000000000001</v>
      </c>
      <c r="AD9" s="19">
        <v>7.4200000000000002E-2</v>
      </c>
      <c r="AE9" s="19">
        <v>7.0599999999999996E-2</v>
      </c>
      <c r="AF9" s="19">
        <v>7.1300000000000002E-2</v>
      </c>
    </row>
    <row r="10" spans="1:32" x14ac:dyDescent="0.35">
      <c r="A10" s="4" t="s">
        <v>247</v>
      </c>
      <c r="B10" s="19"/>
      <c r="C10" s="19"/>
      <c r="D10" s="19">
        <v>39.362499999999997</v>
      </c>
      <c r="E10" s="19">
        <v>38.878700000000002</v>
      </c>
      <c r="F10" s="19">
        <v>38.981200000000001</v>
      </c>
      <c r="G10" s="19">
        <v>39.019599999999997</v>
      </c>
      <c r="H10" s="19">
        <v>39.0167</v>
      </c>
      <c r="I10" s="19">
        <v>38.982700000000001</v>
      </c>
      <c r="J10" s="19">
        <v>38.894300000000001</v>
      </c>
      <c r="K10" s="19">
        <v>38.634500000000003</v>
      </c>
      <c r="L10" s="19">
        <v>38.258699999999997</v>
      </c>
      <c r="M10" s="19">
        <v>37.238900000000001</v>
      </c>
      <c r="N10" s="19">
        <v>36.018599999999999</v>
      </c>
      <c r="O10" s="19">
        <v>34.543399999999998</v>
      </c>
      <c r="P10" s="19">
        <v>33.279600000000002</v>
      </c>
      <c r="Q10" s="19">
        <v>31.997</v>
      </c>
      <c r="R10" s="19">
        <v>31.2395</v>
      </c>
      <c r="S10" s="19">
        <v>31.1066</v>
      </c>
      <c r="T10" s="19">
        <v>30.302399999999999</v>
      </c>
      <c r="U10" s="19">
        <v>29.469200000000001</v>
      </c>
      <c r="V10" s="19">
        <v>28.663900000000002</v>
      </c>
      <c r="W10" s="19">
        <v>28.1462</v>
      </c>
      <c r="X10" s="19">
        <v>27.702100000000002</v>
      </c>
      <c r="Y10" s="19">
        <v>27.2834</v>
      </c>
      <c r="Z10" s="19">
        <v>26.834499999999998</v>
      </c>
      <c r="AA10" s="19">
        <v>26.430900000000001</v>
      </c>
      <c r="AB10" s="19">
        <v>26.0213</v>
      </c>
      <c r="AC10" s="19">
        <v>25.608799999999999</v>
      </c>
      <c r="AD10" s="19">
        <v>25.269500000000001</v>
      </c>
      <c r="AE10" s="19">
        <v>25.154199999999999</v>
      </c>
      <c r="AF10" s="19">
        <v>25.0806</v>
      </c>
    </row>
    <row r="11" spans="1:32" x14ac:dyDescent="0.35">
      <c r="A11" s="4" t="s">
        <v>248</v>
      </c>
      <c r="B11" s="19"/>
      <c r="C11" s="19"/>
      <c r="D11" s="19">
        <v>0.39319999999999999</v>
      </c>
      <c r="E11" s="19">
        <v>0.35070000000000001</v>
      </c>
      <c r="F11" s="19">
        <v>0.34749999999999998</v>
      </c>
      <c r="G11" s="19">
        <v>0.34239999999999998</v>
      </c>
      <c r="H11" s="19">
        <v>0.33169999999999999</v>
      </c>
      <c r="I11" s="19">
        <v>0.32890000000000003</v>
      </c>
      <c r="J11" s="19">
        <v>0.32890000000000003</v>
      </c>
      <c r="K11" s="19">
        <v>0.32390000000000002</v>
      </c>
      <c r="L11" s="19">
        <v>0.32090000000000002</v>
      </c>
      <c r="M11" s="19">
        <v>0.30459999999999998</v>
      </c>
      <c r="N11" s="19">
        <v>0.27460000000000001</v>
      </c>
      <c r="O11" s="19">
        <v>0.24299999999999999</v>
      </c>
      <c r="P11" s="19">
        <v>0.2142</v>
      </c>
      <c r="Q11" s="19">
        <v>0.18459999999999999</v>
      </c>
      <c r="R11" s="19">
        <v>0.16689999999999999</v>
      </c>
      <c r="S11" s="19">
        <v>0.18709999999999999</v>
      </c>
      <c r="T11" s="19">
        <v>0.16830000000000001</v>
      </c>
      <c r="U11" s="19">
        <v>0.14910000000000001</v>
      </c>
      <c r="V11" s="19">
        <v>0.13239999999999999</v>
      </c>
      <c r="W11" s="19">
        <v>0.1167</v>
      </c>
      <c r="X11" s="19">
        <v>0.1046</v>
      </c>
      <c r="Y11" s="19">
        <v>9.3799999999999994E-2</v>
      </c>
      <c r="Z11" s="19">
        <v>8.1799999999999998E-2</v>
      </c>
      <c r="AA11" s="19">
        <v>7.22E-2</v>
      </c>
      <c r="AB11" s="19">
        <v>5.8900000000000001E-2</v>
      </c>
      <c r="AC11" s="19">
        <v>4.5900000000000003E-2</v>
      </c>
      <c r="AD11" s="19">
        <v>3.6200000000000003E-2</v>
      </c>
      <c r="AE11" s="19">
        <v>3.5400000000000001E-2</v>
      </c>
      <c r="AF11" s="19">
        <v>3.61E-2</v>
      </c>
    </row>
    <row r="12" spans="1:32" x14ac:dyDescent="0.35">
      <c r="A12" s="4" t="s">
        <v>249</v>
      </c>
      <c r="B12" s="19"/>
      <c r="C12" s="19"/>
      <c r="D12" s="19">
        <v>31.450399999999998</v>
      </c>
      <c r="E12" s="19">
        <v>31.465</v>
      </c>
      <c r="F12" s="19">
        <v>31.479700000000001</v>
      </c>
      <c r="G12" s="19">
        <v>31.466000000000001</v>
      </c>
      <c r="H12" s="19">
        <v>31.467600000000001</v>
      </c>
      <c r="I12" s="19">
        <v>31.4316</v>
      </c>
      <c r="J12" s="19">
        <v>31.3736</v>
      </c>
      <c r="K12" s="19">
        <v>31.232800000000001</v>
      </c>
      <c r="L12" s="19">
        <v>31.0609</v>
      </c>
      <c r="M12" s="19">
        <v>30.413</v>
      </c>
      <c r="N12" s="19">
        <v>29.834</v>
      </c>
      <c r="O12" s="19">
        <v>29.032900000000001</v>
      </c>
      <c r="P12" s="19">
        <v>28.332699999999999</v>
      </c>
      <c r="Q12" s="19">
        <v>27.639199999999999</v>
      </c>
      <c r="R12" s="19">
        <v>27.2758</v>
      </c>
      <c r="S12" s="19">
        <v>26.855699999999999</v>
      </c>
      <c r="T12" s="19">
        <v>26.4209</v>
      </c>
      <c r="U12" s="19">
        <v>25.968900000000001</v>
      </c>
      <c r="V12" s="19">
        <v>25.501899999999999</v>
      </c>
      <c r="W12" s="19">
        <v>25.311599999999999</v>
      </c>
      <c r="X12" s="19">
        <v>25.126200000000001</v>
      </c>
      <c r="Y12" s="19">
        <v>24.941400000000002</v>
      </c>
      <c r="Z12" s="19">
        <v>24.7563</v>
      </c>
      <c r="AA12" s="19">
        <v>24.569099999999999</v>
      </c>
      <c r="AB12" s="19">
        <v>24.462199999999999</v>
      </c>
      <c r="AC12" s="19">
        <v>24.354299999999999</v>
      </c>
      <c r="AD12" s="19">
        <v>24.251200000000001</v>
      </c>
      <c r="AE12" s="19">
        <v>24.159400000000002</v>
      </c>
      <c r="AF12" s="19">
        <v>24.070900000000002</v>
      </c>
    </row>
    <row r="13" spans="1:32" x14ac:dyDescent="0.35">
      <c r="A13" s="4" t="s">
        <v>250</v>
      </c>
      <c r="B13" s="19"/>
      <c r="C13" s="19"/>
      <c r="D13" s="19">
        <v>7.5189000000000004</v>
      </c>
      <c r="E13" s="19">
        <v>7.0629999999999997</v>
      </c>
      <c r="F13" s="19">
        <v>7.1539999999999999</v>
      </c>
      <c r="G13" s="19">
        <v>7.2111000000000001</v>
      </c>
      <c r="H13" s="19">
        <v>7.2172999999999998</v>
      </c>
      <c r="I13" s="19">
        <v>7.2221000000000002</v>
      </c>
      <c r="J13" s="19">
        <v>7.1917999999999997</v>
      </c>
      <c r="K13" s="19">
        <v>7.0777999999999999</v>
      </c>
      <c r="L13" s="19">
        <v>6.8769</v>
      </c>
      <c r="M13" s="19">
        <v>6.5213999999999999</v>
      </c>
      <c r="N13" s="19">
        <v>5.91</v>
      </c>
      <c r="O13" s="19">
        <v>5.2675000000000001</v>
      </c>
      <c r="P13" s="19">
        <v>4.7328000000000001</v>
      </c>
      <c r="Q13" s="19">
        <v>4.1730999999999998</v>
      </c>
      <c r="R13" s="19">
        <v>3.7968000000000002</v>
      </c>
      <c r="S13" s="19">
        <v>4.0636999999999999</v>
      </c>
      <c r="T13" s="19">
        <v>3.7132000000000001</v>
      </c>
      <c r="U13" s="19">
        <v>3.3513000000000002</v>
      </c>
      <c r="V13" s="19">
        <v>3.0295000000000001</v>
      </c>
      <c r="W13" s="19">
        <v>2.718</v>
      </c>
      <c r="X13" s="19">
        <v>2.4712999999999998</v>
      </c>
      <c r="Y13" s="19">
        <v>2.2481</v>
      </c>
      <c r="Z13" s="19">
        <v>1.9964</v>
      </c>
      <c r="AA13" s="19">
        <v>1.7896000000000001</v>
      </c>
      <c r="AB13" s="19">
        <v>1.5001</v>
      </c>
      <c r="AC13" s="19">
        <v>1.2085999999999999</v>
      </c>
      <c r="AD13" s="19">
        <v>0.98199999999999998</v>
      </c>
      <c r="AE13" s="19">
        <v>0.95940000000000003</v>
      </c>
      <c r="AF13" s="19">
        <v>0.97360000000000002</v>
      </c>
    </row>
    <row r="14" spans="1:32" x14ac:dyDescent="0.35">
      <c r="A14" s="4" t="s">
        <v>251</v>
      </c>
      <c r="B14" s="19"/>
      <c r="C14" s="19"/>
      <c r="D14" s="19">
        <v>3.4866999999999999</v>
      </c>
      <c r="E14" s="19">
        <v>3.4645999999999999</v>
      </c>
      <c r="F14" s="19">
        <v>3.4304999999999999</v>
      </c>
      <c r="G14" s="19">
        <v>3.3883999999999999</v>
      </c>
      <c r="H14" s="19">
        <v>3.2669999999999999</v>
      </c>
      <c r="I14" s="19">
        <v>3.2313999999999998</v>
      </c>
      <c r="J14" s="19">
        <v>3.2107000000000001</v>
      </c>
      <c r="K14" s="19">
        <v>3.1938</v>
      </c>
      <c r="L14" s="19">
        <v>3.1800999999999999</v>
      </c>
      <c r="M14" s="19">
        <v>3.0760999999999998</v>
      </c>
      <c r="N14" s="19">
        <v>3.0773999999999999</v>
      </c>
      <c r="O14" s="19">
        <v>3.08</v>
      </c>
      <c r="P14" s="19">
        <v>3.0792999999999999</v>
      </c>
      <c r="Q14" s="19">
        <v>3.0813000000000001</v>
      </c>
      <c r="R14" s="19">
        <v>3.0748000000000002</v>
      </c>
      <c r="S14" s="19">
        <v>3.0451000000000001</v>
      </c>
      <c r="T14" s="19">
        <v>3.0394000000000001</v>
      </c>
      <c r="U14" s="19">
        <v>3.0352999999999999</v>
      </c>
      <c r="V14" s="19">
        <v>3.0280999999999998</v>
      </c>
      <c r="W14" s="19">
        <v>3.024</v>
      </c>
      <c r="X14" s="19">
        <v>3.0182000000000002</v>
      </c>
      <c r="Y14" s="19">
        <v>3.0124</v>
      </c>
      <c r="Z14" s="19">
        <v>3.0091000000000001</v>
      </c>
      <c r="AA14" s="19">
        <v>3.0041000000000002</v>
      </c>
      <c r="AB14" s="19">
        <v>3.0047999999999999</v>
      </c>
      <c r="AC14" s="19">
        <v>3.0070999999999999</v>
      </c>
      <c r="AD14" s="19">
        <v>3.0053999999999998</v>
      </c>
      <c r="AE14" s="19">
        <v>2.9885000000000002</v>
      </c>
      <c r="AF14" s="19">
        <v>2.9698000000000002</v>
      </c>
    </row>
    <row r="15" spans="1:32" x14ac:dyDescent="0.35">
      <c r="A15" s="4" t="s">
        <v>252</v>
      </c>
      <c r="B15" s="19"/>
      <c r="C15" s="19"/>
      <c r="D15" s="19">
        <v>-21.813600000000001</v>
      </c>
      <c r="E15" s="19">
        <v>-19.884399999999999</v>
      </c>
      <c r="F15" s="19">
        <v>-19.894500000000001</v>
      </c>
      <c r="G15" s="19">
        <v>-20.848099999999999</v>
      </c>
      <c r="H15" s="19">
        <v>-22.290099999999999</v>
      </c>
      <c r="I15" s="19">
        <v>-24.2361</v>
      </c>
      <c r="J15" s="19">
        <v>-26.465</v>
      </c>
      <c r="K15" s="19">
        <v>-28.4175</v>
      </c>
      <c r="L15" s="19">
        <v>-29.786899999999999</v>
      </c>
      <c r="M15" s="19">
        <v>-30.1313</v>
      </c>
      <c r="N15" s="19">
        <v>-30.0015</v>
      </c>
      <c r="O15" s="19">
        <v>-30.098800000000001</v>
      </c>
      <c r="P15" s="19">
        <v>-30.084499999999998</v>
      </c>
      <c r="Q15" s="19">
        <v>-30.2606</v>
      </c>
      <c r="R15" s="19">
        <v>-30.766400000000001</v>
      </c>
      <c r="S15" s="19">
        <v>-33.607799999999997</v>
      </c>
      <c r="T15" s="19">
        <v>-34.202500000000001</v>
      </c>
      <c r="U15" s="19">
        <v>-34.865000000000002</v>
      </c>
      <c r="V15" s="19">
        <v>-35.505400000000002</v>
      </c>
      <c r="W15" s="19">
        <v>-36.149299999999997</v>
      </c>
      <c r="X15" s="19">
        <v>-36.555399999999999</v>
      </c>
      <c r="Y15" s="19">
        <v>-36.461799999999997</v>
      </c>
      <c r="Z15" s="19">
        <v>-35.956600000000002</v>
      </c>
      <c r="AA15" s="19">
        <v>-34.811</v>
      </c>
      <c r="AB15" s="19">
        <v>-33.358699999999999</v>
      </c>
      <c r="AC15" s="19">
        <v>-31.866599999999998</v>
      </c>
      <c r="AD15" s="19">
        <v>-31.368300000000001</v>
      </c>
      <c r="AE15" s="19">
        <v>-31.340199999999999</v>
      </c>
      <c r="AF15" s="19">
        <v>-31.414400000000001</v>
      </c>
    </row>
    <row r="16" spans="1:32" x14ac:dyDescent="0.35">
      <c r="A16" s="4" t="s">
        <v>253</v>
      </c>
      <c r="B16" s="19"/>
      <c r="C16" s="19"/>
      <c r="D16" s="19">
        <v>-6.2055999999999996</v>
      </c>
      <c r="E16" s="19">
        <v>-4.2763999999999998</v>
      </c>
      <c r="F16" s="19">
        <v>-4.2865000000000002</v>
      </c>
      <c r="G16" s="19">
        <v>-5.2401</v>
      </c>
      <c r="H16" s="19">
        <v>-6.6821000000000002</v>
      </c>
      <c r="I16" s="19">
        <v>-8.6280999999999999</v>
      </c>
      <c r="J16" s="19">
        <v>-10.856999999999999</v>
      </c>
      <c r="K16" s="19">
        <v>-12.8095</v>
      </c>
      <c r="L16" s="19">
        <v>-14.178900000000001</v>
      </c>
      <c r="M16" s="19">
        <v>-14.523300000000001</v>
      </c>
      <c r="N16" s="19">
        <v>-14.3935</v>
      </c>
      <c r="O16" s="19">
        <v>-14.4908</v>
      </c>
      <c r="P16" s="19">
        <v>-14.4765</v>
      </c>
      <c r="Q16" s="19">
        <v>-14.6526</v>
      </c>
      <c r="R16" s="19">
        <v>-15.1584</v>
      </c>
      <c r="S16" s="19">
        <v>-17.9998</v>
      </c>
      <c r="T16" s="19">
        <v>-18.5945</v>
      </c>
      <c r="U16" s="19">
        <v>-19.257000000000001</v>
      </c>
      <c r="V16" s="19">
        <v>-19.897400000000001</v>
      </c>
      <c r="W16" s="19">
        <v>-20.5413</v>
      </c>
      <c r="X16" s="19">
        <v>-20.947399999999998</v>
      </c>
      <c r="Y16" s="19">
        <v>-20.8538</v>
      </c>
      <c r="Z16" s="19">
        <v>-20.348600000000001</v>
      </c>
      <c r="AA16" s="19">
        <v>-19.202999999999999</v>
      </c>
      <c r="AB16" s="19">
        <v>-17.750699999999998</v>
      </c>
      <c r="AC16" s="19">
        <v>-16.258600000000001</v>
      </c>
      <c r="AD16" s="19">
        <v>-15.760300000000001</v>
      </c>
      <c r="AE16" s="19">
        <v>-15.732200000000001</v>
      </c>
      <c r="AF16" s="19">
        <v>-15.8064</v>
      </c>
    </row>
    <row r="17" spans="1:32" x14ac:dyDescent="0.35">
      <c r="A17" s="4" t="s">
        <v>254</v>
      </c>
      <c r="B17" s="19"/>
      <c r="C17" s="19"/>
      <c r="D17" s="19">
        <v>54.415799999999997</v>
      </c>
      <c r="E17" s="19">
        <v>54.2515</v>
      </c>
      <c r="F17" s="19">
        <v>53.634700000000002</v>
      </c>
      <c r="G17" s="19">
        <v>51.945</v>
      </c>
      <c r="H17" s="19">
        <v>49.329799999999999</v>
      </c>
      <c r="I17" s="19">
        <v>45.877200000000002</v>
      </c>
      <c r="J17" s="19">
        <v>42.904400000000003</v>
      </c>
      <c r="K17" s="19">
        <v>39.9908</v>
      </c>
      <c r="L17" s="19">
        <v>37.612299999999998</v>
      </c>
      <c r="M17" s="19">
        <v>35.18</v>
      </c>
      <c r="N17" s="19">
        <v>33.153199999999998</v>
      </c>
      <c r="O17" s="19">
        <v>30.645099999999999</v>
      </c>
      <c r="P17" s="19">
        <v>28.474299999999999</v>
      </c>
      <c r="Q17" s="19">
        <v>26.081099999999999</v>
      </c>
      <c r="R17" s="19">
        <v>24.069900000000001</v>
      </c>
      <c r="S17" s="19">
        <v>20.953600000000002</v>
      </c>
      <c r="T17" s="19">
        <v>18.809999999999999</v>
      </c>
      <c r="U17" s="19">
        <v>16.559799999999999</v>
      </c>
      <c r="V17" s="19">
        <v>14.3698</v>
      </c>
      <c r="W17" s="19">
        <v>12.4857</v>
      </c>
      <c r="X17" s="19">
        <v>10.966200000000001</v>
      </c>
      <c r="Y17" s="19">
        <v>9.9887999999999995</v>
      </c>
      <c r="Z17" s="19">
        <v>9.3526000000000007</v>
      </c>
      <c r="AA17" s="19">
        <v>9.4314</v>
      </c>
      <c r="AB17" s="19">
        <v>9.7049000000000003</v>
      </c>
      <c r="AC17" s="19">
        <v>9.9783000000000008</v>
      </c>
      <c r="AD17" s="19">
        <v>9.3676999999999992</v>
      </c>
      <c r="AE17" s="19">
        <v>8.7460000000000004</v>
      </c>
      <c r="AF17" s="19">
        <v>8.0863999999999994</v>
      </c>
    </row>
    <row r="18" spans="1:32" x14ac:dyDescent="0.35">
      <c r="A18" s="4" t="s">
        <v>255</v>
      </c>
      <c r="B18" s="19"/>
      <c r="C18" s="19"/>
      <c r="D18" s="19">
        <v>70.023799999999994</v>
      </c>
      <c r="E18" s="19">
        <v>69.859499999999997</v>
      </c>
      <c r="F18" s="19">
        <v>69.242699999999999</v>
      </c>
      <c r="G18" s="19">
        <v>67.552999999999997</v>
      </c>
      <c r="H18" s="19">
        <v>64.937799999999996</v>
      </c>
      <c r="I18" s="19">
        <v>61.485199999999999</v>
      </c>
      <c r="J18" s="19">
        <v>58.5124</v>
      </c>
      <c r="K18" s="19">
        <v>55.598799999999997</v>
      </c>
      <c r="L18" s="19">
        <v>53.220300000000002</v>
      </c>
      <c r="M18" s="19">
        <v>50.787999999999997</v>
      </c>
      <c r="N18" s="19">
        <v>48.761200000000002</v>
      </c>
      <c r="O18" s="19">
        <v>46.253100000000003</v>
      </c>
      <c r="P18" s="19">
        <v>44.082299999999996</v>
      </c>
      <c r="Q18" s="19">
        <v>41.689100000000003</v>
      </c>
      <c r="R18" s="19">
        <v>39.677900000000001</v>
      </c>
      <c r="S18" s="19">
        <v>36.561599999999999</v>
      </c>
      <c r="T18" s="19">
        <v>34.417999999999999</v>
      </c>
      <c r="U18" s="19">
        <v>32.1678</v>
      </c>
      <c r="V18" s="19">
        <v>29.977799999999998</v>
      </c>
      <c r="W18" s="19">
        <v>28.093699999999998</v>
      </c>
      <c r="X18" s="19">
        <v>26.574200000000001</v>
      </c>
      <c r="Y18" s="19">
        <v>25.596800000000002</v>
      </c>
      <c r="Z18" s="19">
        <v>24.960599999999999</v>
      </c>
      <c r="AA18" s="19">
        <v>25.039400000000001</v>
      </c>
      <c r="AB18" s="19">
        <v>25.312899999999999</v>
      </c>
      <c r="AC18" s="19">
        <v>25.586300000000001</v>
      </c>
      <c r="AD18" s="19">
        <v>24.9757</v>
      </c>
      <c r="AE18" s="19">
        <v>24.353999999999999</v>
      </c>
      <c r="AF18" s="19">
        <v>23.694400000000002</v>
      </c>
    </row>
    <row r="19" spans="1:32" x14ac:dyDescent="0.35">
      <c r="A19" s="4" t="s">
        <v>256</v>
      </c>
      <c r="B19" s="19"/>
      <c r="C19" s="19"/>
      <c r="D19" s="19">
        <v>34.937100000000001</v>
      </c>
      <c r="E19" s="19">
        <v>34.929600000000001</v>
      </c>
      <c r="F19" s="19">
        <v>34.910200000000003</v>
      </c>
      <c r="G19" s="19">
        <v>34.854399999999998</v>
      </c>
      <c r="H19" s="19">
        <v>34.7346</v>
      </c>
      <c r="I19" s="19">
        <v>34.662999999999997</v>
      </c>
      <c r="J19" s="19">
        <v>34.584299999999999</v>
      </c>
      <c r="K19" s="19">
        <v>34.426600000000001</v>
      </c>
      <c r="L19" s="19">
        <v>34.241</v>
      </c>
      <c r="M19" s="19">
        <v>33.489100000000001</v>
      </c>
      <c r="N19" s="19">
        <v>32.9114</v>
      </c>
      <c r="O19" s="19">
        <v>32.112900000000003</v>
      </c>
      <c r="P19" s="19">
        <v>31.411999999999999</v>
      </c>
      <c r="Q19" s="19">
        <v>30.720499999999998</v>
      </c>
      <c r="R19" s="19">
        <v>30.3506</v>
      </c>
      <c r="S19" s="19">
        <v>29.9008</v>
      </c>
      <c r="T19" s="19">
        <v>29.4603</v>
      </c>
      <c r="U19" s="19">
        <v>29.004200000000001</v>
      </c>
      <c r="V19" s="19">
        <v>28.529999999999998</v>
      </c>
      <c r="W19" s="19">
        <v>28.335599999999999</v>
      </c>
      <c r="X19" s="19">
        <v>28.144400000000001</v>
      </c>
      <c r="Y19" s="19">
        <v>27.953800000000001</v>
      </c>
      <c r="Z19" s="19">
        <v>27.7654</v>
      </c>
      <c r="AA19" s="19">
        <v>27.5732</v>
      </c>
      <c r="AB19" s="19">
        <v>27.466999999999999</v>
      </c>
      <c r="AC19" s="19">
        <v>27.3614</v>
      </c>
      <c r="AD19" s="19">
        <v>27.256599999999999</v>
      </c>
      <c r="AE19" s="19">
        <v>27.1479</v>
      </c>
      <c r="AF19" s="19">
        <v>27.040700000000001</v>
      </c>
    </row>
    <row r="20" spans="1:32" x14ac:dyDescent="0.35">
      <c r="A20" s="4" t="s">
        <v>257</v>
      </c>
      <c r="B20" s="19"/>
      <c r="C20" s="19"/>
      <c r="D20" s="19">
        <v>35.086699999999993</v>
      </c>
      <c r="E20" s="19">
        <v>34.929899999999996</v>
      </c>
      <c r="F20" s="19">
        <v>34.332499999999996</v>
      </c>
      <c r="G20" s="19">
        <v>32.698599999999999</v>
      </c>
      <c r="H20" s="19">
        <v>30.203199999999995</v>
      </c>
      <c r="I20" s="19">
        <v>26.822200000000002</v>
      </c>
      <c r="J20" s="19">
        <v>23.928100000000001</v>
      </c>
      <c r="K20" s="19">
        <v>21.172199999999997</v>
      </c>
      <c r="L20" s="19">
        <v>18.979300000000002</v>
      </c>
      <c r="M20" s="19">
        <v>17.298899999999996</v>
      </c>
      <c r="N20" s="19">
        <v>15.849800000000002</v>
      </c>
      <c r="O20" s="19">
        <v>14.1402</v>
      </c>
      <c r="P20" s="19">
        <v>12.670299999999997</v>
      </c>
      <c r="Q20" s="19">
        <v>10.968600000000006</v>
      </c>
      <c r="R20" s="19">
        <v>9.327300000000001</v>
      </c>
      <c r="S20" s="19">
        <v>6.6607999999999983</v>
      </c>
      <c r="T20" s="19">
        <v>4.9576999999999991</v>
      </c>
      <c r="U20" s="19">
        <v>3.1635999999999989</v>
      </c>
      <c r="V20" s="19">
        <v>1.4478000000000009</v>
      </c>
      <c r="W20" s="19">
        <v>-0.24190000000000111</v>
      </c>
      <c r="X20" s="19">
        <v>-1.5701999999999998</v>
      </c>
      <c r="Y20" s="19">
        <v>-2.3569999999999993</v>
      </c>
      <c r="Z20" s="19">
        <v>-2.8048000000000002</v>
      </c>
      <c r="AA20" s="19">
        <v>-2.5337999999999994</v>
      </c>
      <c r="AB20" s="19">
        <v>-2.1540999999999997</v>
      </c>
      <c r="AC20" s="19">
        <v>-1.7750999999999983</v>
      </c>
      <c r="AD20" s="19">
        <v>-2.280899999999999</v>
      </c>
      <c r="AE20" s="19">
        <v>-2.7939000000000007</v>
      </c>
      <c r="AF20" s="19">
        <v>-3.3462999999999994</v>
      </c>
    </row>
    <row r="21" spans="1:32" x14ac:dyDescent="0.35"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ht="17.5" thickBot="1" x14ac:dyDescent="0.45">
      <c r="A22" s="8" t="s">
        <v>336</v>
      </c>
      <c r="B22" s="1"/>
      <c r="C22" s="2"/>
      <c r="D22" s="1">
        <v>2022</v>
      </c>
      <c r="E22" s="2">
        <v>2023</v>
      </c>
      <c r="F22" s="1">
        <v>2024</v>
      </c>
      <c r="G22" s="2">
        <v>2025</v>
      </c>
      <c r="H22" s="1">
        <v>2026</v>
      </c>
      <c r="I22" s="2">
        <v>2027</v>
      </c>
      <c r="J22" s="1">
        <v>2028</v>
      </c>
      <c r="K22" s="2">
        <v>2029</v>
      </c>
      <c r="L22" s="1">
        <v>2030</v>
      </c>
      <c r="M22" s="2">
        <v>2031</v>
      </c>
      <c r="N22" s="1">
        <v>2032</v>
      </c>
      <c r="O22" s="2">
        <v>2033</v>
      </c>
      <c r="P22" s="1">
        <v>2034</v>
      </c>
      <c r="Q22" s="2">
        <v>2035</v>
      </c>
      <c r="R22" s="1">
        <v>2036</v>
      </c>
      <c r="S22" s="2">
        <v>2037</v>
      </c>
      <c r="T22" s="1">
        <v>2038</v>
      </c>
      <c r="U22" s="2">
        <v>2039</v>
      </c>
      <c r="V22" s="1">
        <v>2040</v>
      </c>
      <c r="W22" s="2">
        <v>2041</v>
      </c>
      <c r="X22" s="1">
        <v>2042</v>
      </c>
      <c r="Y22" s="2">
        <v>2043</v>
      </c>
      <c r="Z22" s="1">
        <v>2044</v>
      </c>
      <c r="AA22" s="2">
        <v>2045</v>
      </c>
      <c r="AB22" s="1">
        <v>2046</v>
      </c>
      <c r="AC22" s="2">
        <v>2047</v>
      </c>
      <c r="AD22" s="1">
        <v>2048</v>
      </c>
      <c r="AE22" s="2">
        <v>2049</v>
      </c>
      <c r="AF22" s="1">
        <v>2050</v>
      </c>
    </row>
    <row r="23" spans="1:32" ht="15" thickTop="1" x14ac:dyDescent="0.35">
      <c r="A23" s="4" t="s">
        <v>239</v>
      </c>
      <c r="B23" s="15"/>
      <c r="C23" s="15"/>
      <c r="D23" s="15">
        <v>3.5527136788005009E-12</v>
      </c>
      <c r="E23" s="15">
        <v>-337.80000000000143</v>
      </c>
      <c r="F23" s="15">
        <v>-516.40000000000441</v>
      </c>
      <c r="G23" s="15">
        <v>-663.99999999999432</v>
      </c>
      <c r="H23" s="15">
        <v>-777.09999999999718</v>
      </c>
      <c r="I23" s="15">
        <v>-873.10000000000446</v>
      </c>
      <c r="J23" s="15">
        <v>-968.09999999999968</v>
      </c>
      <c r="K23" s="15">
        <v>-1067.5000000000025</v>
      </c>
      <c r="L23" s="15">
        <v>-1188.2999999999981</v>
      </c>
      <c r="M23" s="15">
        <v>-1329.8999999999951</v>
      </c>
      <c r="N23" s="15">
        <v>-1592.1000000000022</v>
      </c>
      <c r="O23" s="15">
        <v>-1883.5999999999976</v>
      </c>
      <c r="P23" s="15">
        <v>-2127.7000000000007</v>
      </c>
      <c r="Q23" s="15">
        <v>-2398.7000000000016</v>
      </c>
      <c r="R23" s="15">
        <v>-2573.0000000000005</v>
      </c>
      <c r="S23" s="15">
        <v>-2364.7999999999988</v>
      </c>
      <c r="T23" s="15">
        <v>-2516.9000000000033</v>
      </c>
      <c r="U23" s="15">
        <v>-2685.9</v>
      </c>
      <c r="V23" s="15">
        <v>-2839.7000000000039</v>
      </c>
      <c r="W23" s="15">
        <v>-2995.9999999999986</v>
      </c>
      <c r="X23" s="15">
        <v>-3112.8999999999996</v>
      </c>
      <c r="Y23" s="15">
        <v>-3216.2999999999988</v>
      </c>
      <c r="Z23" s="15">
        <v>-3348.5999999999976</v>
      </c>
      <c r="AA23" s="15">
        <v>-3452.5000000000005</v>
      </c>
      <c r="AB23" s="15">
        <v>-3645.299999999997</v>
      </c>
      <c r="AC23" s="15">
        <v>-3869.4000000000005</v>
      </c>
      <c r="AD23" s="15">
        <v>-4051.0999999999981</v>
      </c>
      <c r="AE23" s="15">
        <v>-3993.0000000000005</v>
      </c>
      <c r="AF23" s="15">
        <v>-3897.7000000000003</v>
      </c>
    </row>
    <row r="24" spans="1:32" x14ac:dyDescent="0.35">
      <c r="A24" s="4" t="s">
        <v>240</v>
      </c>
      <c r="B24" s="15"/>
      <c r="C24" s="15"/>
      <c r="D24" s="15">
        <v>0.10000000000331966</v>
      </c>
      <c r="E24" s="15">
        <v>-328.7000000000013</v>
      </c>
      <c r="F24" s="15">
        <v>-498.60000000000326</v>
      </c>
      <c r="G24" s="15">
        <v>-638.99999999999579</v>
      </c>
      <c r="H24" s="15">
        <v>-747.79999999999802</v>
      </c>
      <c r="I24" s="15">
        <v>-838.20000000000402</v>
      </c>
      <c r="J24" s="15">
        <v>-926.80000000000007</v>
      </c>
      <c r="K24" s="15">
        <v>-1020.6000000000017</v>
      </c>
      <c r="L24" s="15">
        <v>-1134.0000000000005</v>
      </c>
      <c r="M24" s="15">
        <v>-1272.3999999999976</v>
      </c>
      <c r="N24" s="15">
        <v>-1530.4000000000037</v>
      </c>
      <c r="O24" s="15">
        <v>-1818.8999999999992</v>
      </c>
      <c r="P24" s="15">
        <v>-2062.6</v>
      </c>
      <c r="Q24" s="15">
        <v>-2334.8000000000011</v>
      </c>
      <c r="R24" s="15">
        <v>-2508.099999999999</v>
      </c>
      <c r="S24" s="15">
        <v>-2286.6</v>
      </c>
      <c r="T24" s="15">
        <v>-2438.5000000000014</v>
      </c>
      <c r="U24" s="15">
        <v>-2607.9000000000005</v>
      </c>
      <c r="V24" s="15">
        <v>-2761.8000000000043</v>
      </c>
      <c r="W24" s="15">
        <v>-2918.9000000000005</v>
      </c>
      <c r="X24" s="15">
        <v>-3035.3999999999992</v>
      </c>
      <c r="Y24" s="15">
        <v>-3138.3999999999992</v>
      </c>
      <c r="Z24" s="15">
        <v>-3271.7999999999988</v>
      </c>
      <c r="AA24" s="15">
        <v>-3375.7999999999984</v>
      </c>
      <c r="AB24" s="15">
        <v>-3572.5999999999976</v>
      </c>
      <c r="AC24" s="15">
        <v>-3801.7000000000003</v>
      </c>
      <c r="AD24" s="15">
        <v>-3986.5999999999995</v>
      </c>
      <c r="AE24" s="15">
        <v>-3922.9</v>
      </c>
      <c r="AF24" s="15">
        <v>-3821.6</v>
      </c>
    </row>
    <row r="25" spans="1:32" x14ac:dyDescent="0.35">
      <c r="A25" s="4" t="s">
        <v>241</v>
      </c>
      <c r="B25" s="15"/>
      <c r="C25" s="15"/>
      <c r="D25" s="15">
        <v>0</v>
      </c>
      <c r="E25" s="15">
        <v>-249.60000000000093</v>
      </c>
      <c r="F25" s="15">
        <v>-434.49999999999989</v>
      </c>
      <c r="G25" s="15">
        <v>-603.49999999999864</v>
      </c>
      <c r="H25" s="15">
        <v>-755.69999999999914</v>
      </c>
      <c r="I25" s="15">
        <v>-898.00000000000148</v>
      </c>
      <c r="J25" s="15">
        <v>-1034.6999999999991</v>
      </c>
      <c r="K25" s="15">
        <v>-1167.299999999999</v>
      </c>
      <c r="L25" s="15">
        <v>-1303.1000000000024</v>
      </c>
      <c r="M25" s="15">
        <v>-1440.0999999999992</v>
      </c>
      <c r="N25" s="15">
        <v>-1609.9000000000015</v>
      </c>
      <c r="O25" s="15">
        <v>-1782.8999999999996</v>
      </c>
      <c r="P25" s="15">
        <v>-1935.1000000000004</v>
      </c>
      <c r="Q25" s="15">
        <v>-2090.5000000000005</v>
      </c>
      <c r="R25" s="15">
        <v>-2212.2000000000012</v>
      </c>
      <c r="S25" s="15">
        <v>-2217.7000000000007</v>
      </c>
      <c r="T25" s="15">
        <v>-2325.7000000000012</v>
      </c>
      <c r="U25" s="15">
        <v>-2434.1000000000008</v>
      </c>
      <c r="V25" s="15">
        <v>-2533.7000000000012</v>
      </c>
      <c r="W25" s="15">
        <v>-2630.5999999999995</v>
      </c>
      <c r="X25" s="15">
        <v>-2712.7</v>
      </c>
      <c r="Y25" s="15">
        <v>-2787.7999999999997</v>
      </c>
      <c r="Z25" s="15">
        <v>-2867.9000000000005</v>
      </c>
      <c r="AA25" s="15">
        <v>-2936.8999999999987</v>
      </c>
      <c r="AB25" s="15">
        <v>-3028.0000000000005</v>
      </c>
      <c r="AC25" s="15">
        <v>-3124.8000000000006</v>
      </c>
      <c r="AD25" s="15">
        <v>-3206.8</v>
      </c>
      <c r="AE25" s="15">
        <v>-3219.6</v>
      </c>
      <c r="AF25" s="15">
        <v>-3220.0000000000005</v>
      </c>
    </row>
    <row r="26" spans="1:32" x14ac:dyDescent="0.35">
      <c r="A26" s="4" t="s">
        <v>242</v>
      </c>
      <c r="B26" s="15"/>
      <c r="C26" s="15"/>
      <c r="D26" s="15">
        <v>0</v>
      </c>
      <c r="E26" s="15">
        <v>-85.700000000000102</v>
      </c>
      <c r="F26" s="15">
        <v>-161.59999999999997</v>
      </c>
      <c r="G26" s="15">
        <v>-229.20000000000007</v>
      </c>
      <c r="H26" s="15">
        <v>-289.69999999999982</v>
      </c>
      <c r="I26" s="15">
        <v>-344.30000000000007</v>
      </c>
      <c r="J26" s="15">
        <v>-393.89999999999992</v>
      </c>
      <c r="K26" s="15">
        <v>-439.29999999999978</v>
      </c>
      <c r="L26" s="15">
        <v>-482.5000000000004</v>
      </c>
      <c r="M26" s="15">
        <v>-521.8000000000003</v>
      </c>
      <c r="N26" s="15">
        <v>-557.59999999999991</v>
      </c>
      <c r="O26" s="15">
        <v>-589.90000000000009</v>
      </c>
      <c r="P26" s="15">
        <v>-619.00000000000023</v>
      </c>
      <c r="Q26" s="15">
        <v>-645.4</v>
      </c>
      <c r="R26" s="15">
        <v>-668.89999999999986</v>
      </c>
      <c r="S26" s="15">
        <v>-690.00000000000011</v>
      </c>
      <c r="T26" s="15">
        <v>-708.69999999999993</v>
      </c>
      <c r="U26" s="15">
        <v>-725.30000000000007</v>
      </c>
      <c r="V26" s="15">
        <v>-739.70000000000027</v>
      </c>
      <c r="W26" s="15">
        <v>-752.3</v>
      </c>
      <c r="X26" s="15">
        <v>-763.19999999999993</v>
      </c>
      <c r="Y26" s="15">
        <v>-772.49999999999977</v>
      </c>
      <c r="Z26" s="15">
        <v>-780.20000000000027</v>
      </c>
      <c r="AA26" s="15">
        <v>-786.59999999999991</v>
      </c>
      <c r="AB26" s="15">
        <v>-791.7</v>
      </c>
      <c r="AC26" s="15">
        <v>-795.59999999999991</v>
      </c>
      <c r="AD26" s="15">
        <v>-798.4</v>
      </c>
      <c r="AE26" s="15">
        <v>-800.3</v>
      </c>
      <c r="AF26" s="15">
        <v>-801.09999999999991</v>
      </c>
    </row>
    <row r="27" spans="1:32" x14ac:dyDescent="0.35">
      <c r="A27" s="4" t="s">
        <v>243</v>
      </c>
      <c r="B27" s="15"/>
      <c r="C27" s="15"/>
      <c r="D27" s="15">
        <v>0</v>
      </c>
      <c r="E27" s="15">
        <v>-163.89999999999992</v>
      </c>
      <c r="F27" s="15">
        <v>-272.89999999999992</v>
      </c>
      <c r="G27" s="15">
        <v>-374.29999999999984</v>
      </c>
      <c r="H27" s="15">
        <v>-465.99999999999932</v>
      </c>
      <c r="I27" s="15">
        <v>-553.70000000000095</v>
      </c>
      <c r="J27" s="15">
        <v>-640.80000000000052</v>
      </c>
      <c r="K27" s="15">
        <v>-727.99999999999977</v>
      </c>
      <c r="L27" s="15">
        <v>-820.6000000000007</v>
      </c>
      <c r="M27" s="15">
        <v>-918.3000000000003</v>
      </c>
      <c r="N27" s="15">
        <v>-1052.3000000000006</v>
      </c>
      <c r="O27" s="15">
        <v>-1192.9999999999995</v>
      </c>
      <c r="P27" s="15">
        <v>-1316.1000000000006</v>
      </c>
      <c r="Q27" s="15">
        <v>-1445.100000000001</v>
      </c>
      <c r="R27" s="15">
        <v>-1543.3000000000004</v>
      </c>
      <c r="S27" s="15">
        <v>-1527.7000000000003</v>
      </c>
      <c r="T27" s="15">
        <v>-1617</v>
      </c>
      <c r="U27" s="15">
        <v>-1708.8000000000002</v>
      </c>
      <c r="V27" s="15">
        <v>-1794.0000000000005</v>
      </c>
      <c r="W27" s="15">
        <v>-1878.2999999999995</v>
      </c>
      <c r="X27" s="15">
        <v>-1949.4999999999995</v>
      </c>
      <c r="Y27" s="15">
        <v>-2015.3000000000009</v>
      </c>
      <c r="Z27" s="15">
        <v>-2087.6999999999998</v>
      </c>
      <c r="AA27" s="15">
        <v>-2150.2999999999997</v>
      </c>
      <c r="AB27" s="15">
        <v>-2236.3000000000002</v>
      </c>
      <c r="AC27" s="15">
        <v>-2329.2000000000003</v>
      </c>
      <c r="AD27" s="15">
        <v>-2408.4000000000005</v>
      </c>
      <c r="AE27" s="15">
        <v>-2419.2999999999997</v>
      </c>
      <c r="AF27" s="15">
        <v>-2418.9000000000005</v>
      </c>
    </row>
    <row r="28" spans="1:32" x14ac:dyDescent="0.35">
      <c r="A28" s="4" t="s">
        <v>244</v>
      </c>
      <c r="B28" s="15"/>
      <c r="C28" s="15"/>
      <c r="D28" s="15">
        <v>9.9999999999766942E-2</v>
      </c>
      <c r="E28" s="15">
        <v>-79.100000000000392</v>
      </c>
      <c r="F28" s="15">
        <v>-64.099999999999824</v>
      </c>
      <c r="G28" s="15">
        <v>-35.499999999998977</v>
      </c>
      <c r="H28" s="15">
        <v>7.899999999999352</v>
      </c>
      <c r="I28" s="15">
        <v>59.799999999999187</v>
      </c>
      <c r="J28" s="15">
        <v>107.90000000000077</v>
      </c>
      <c r="K28" s="15">
        <v>146.69999999999916</v>
      </c>
      <c r="L28" s="15">
        <v>169.10000000000025</v>
      </c>
      <c r="M28" s="15">
        <v>167.69999999999996</v>
      </c>
      <c r="N28" s="15">
        <v>79.49999999999946</v>
      </c>
      <c r="O28" s="15">
        <v>-35.999999999999588</v>
      </c>
      <c r="P28" s="15">
        <v>-127.50000000000128</v>
      </c>
      <c r="Q28" s="15">
        <v>-244.30000000000086</v>
      </c>
      <c r="R28" s="15">
        <v>-295.9000000000014</v>
      </c>
      <c r="S28" s="15">
        <v>-68.899999999999295</v>
      </c>
      <c r="T28" s="15">
        <v>-112.80000000000001</v>
      </c>
      <c r="U28" s="15">
        <v>-173.79999999999995</v>
      </c>
      <c r="V28" s="15">
        <v>-228.1000000000013</v>
      </c>
      <c r="W28" s="15">
        <v>-288.29999999999956</v>
      </c>
      <c r="X28" s="15">
        <v>-322.69999999999931</v>
      </c>
      <c r="Y28" s="15">
        <v>-350.6</v>
      </c>
      <c r="Z28" s="15">
        <v>-403.89999999999924</v>
      </c>
      <c r="AA28" s="15">
        <v>-438.90000000000032</v>
      </c>
      <c r="AB28" s="15">
        <v>-544.6</v>
      </c>
      <c r="AC28" s="15">
        <v>-676.89999999999986</v>
      </c>
      <c r="AD28" s="15">
        <v>-779.79999999999984</v>
      </c>
      <c r="AE28" s="15">
        <v>-703.29999999999961</v>
      </c>
      <c r="AF28" s="15">
        <v>-601.60000000000036</v>
      </c>
    </row>
    <row r="29" spans="1:32" x14ac:dyDescent="0.35">
      <c r="A29" s="4" t="s">
        <v>245</v>
      </c>
      <c r="B29" s="15"/>
      <c r="C29" s="15"/>
      <c r="D29" s="15">
        <v>-9.9999999999988987E-2</v>
      </c>
      <c r="E29" s="15">
        <v>-9.100000000000108</v>
      </c>
      <c r="F29" s="15">
        <v>-17.80000000000004</v>
      </c>
      <c r="G29" s="15">
        <v>-25.000000000000021</v>
      </c>
      <c r="H29" s="15">
        <v>-29.299999999999994</v>
      </c>
      <c r="I29" s="15">
        <v>-34.899999999999935</v>
      </c>
      <c r="J29" s="15">
        <v>-41.300000000000004</v>
      </c>
      <c r="K29" s="15">
        <v>-46.899999999999942</v>
      </c>
      <c r="L29" s="15">
        <v>-54.299999999999905</v>
      </c>
      <c r="M29" s="15">
        <v>-57.499999999999993</v>
      </c>
      <c r="N29" s="15">
        <v>-61.699999999999974</v>
      </c>
      <c r="O29" s="15">
        <v>-64.699999999999974</v>
      </c>
      <c r="P29" s="15">
        <v>-65.100000000000051</v>
      </c>
      <c r="Q29" s="15">
        <v>-63.899999999999956</v>
      </c>
      <c r="R29" s="15">
        <v>-64.899999999999963</v>
      </c>
      <c r="S29" s="15">
        <v>-78.200000000000045</v>
      </c>
      <c r="T29" s="15">
        <v>-78.40000000000002</v>
      </c>
      <c r="U29" s="15">
        <v>-77.999999999999957</v>
      </c>
      <c r="V29" s="15">
        <v>-77.899999999999963</v>
      </c>
      <c r="W29" s="15">
        <v>-77.099999999999952</v>
      </c>
      <c r="X29" s="15">
        <v>-77.500000000000014</v>
      </c>
      <c r="Y29" s="15">
        <v>-77.900000000000077</v>
      </c>
      <c r="Z29" s="15">
        <v>-76.799999999999983</v>
      </c>
      <c r="AA29" s="15">
        <v>-76.700000000000102</v>
      </c>
      <c r="AB29" s="15">
        <v>-72.699999999999989</v>
      </c>
      <c r="AC29" s="15">
        <v>-67.700000000000088</v>
      </c>
      <c r="AD29" s="15">
        <v>-64.5</v>
      </c>
      <c r="AE29" s="15">
        <v>-70.100000000000051</v>
      </c>
      <c r="AF29" s="15">
        <v>-76.099999999999952</v>
      </c>
    </row>
    <row r="30" spans="1:32" x14ac:dyDescent="0.35">
      <c r="A30" s="4" t="s">
        <v>246</v>
      </c>
      <c r="B30" s="15"/>
      <c r="C30" s="15"/>
      <c r="D30" s="15">
        <v>-9.9999999999766942E-2</v>
      </c>
      <c r="E30" s="15">
        <v>-579.39999999999964</v>
      </c>
      <c r="F30" s="15">
        <v>-371.59999999999991</v>
      </c>
      <c r="G30" s="15">
        <v>-261.89999999999981</v>
      </c>
      <c r="H30" s="15">
        <v>-197.30000000000024</v>
      </c>
      <c r="I30" s="15">
        <v>-151.69999999999993</v>
      </c>
      <c r="J30" s="15">
        <v>-188.80000000000007</v>
      </c>
      <c r="K30" s="15">
        <v>-290.10000000000025</v>
      </c>
      <c r="L30" s="15">
        <v>-423.20000000000005</v>
      </c>
      <c r="M30" s="15">
        <v>-604.40000000000009</v>
      </c>
      <c r="N30" s="15">
        <v>-984.0999999999998</v>
      </c>
      <c r="O30" s="15">
        <v>-1320.1999999999998</v>
      </c>
      <c r="P30" s="15">
        <v>-1545</v>
      </c>
      <c r="Q30" s="15">
        <v>-1739.3999999999999</v>
      </c>
      <c r="R30" s="15">
        <v>-1841</v>
      </c>
      <c r="S30" s="15">
        <v>-1687.7</v>
      </c>
      <c r="T30" s="15">
        <v>-1790.2</v>
      </c>
      <c r="U30" s="15">
        <v>-1891.8</v>
      </c>
      <c r="V30" s="15">
        <v>-1916.4999999999998</v>
      </c>
      <c r="W30" s="15">
        <v>-1965.5999999999997</v>
      </c>
      <c r="X30" s="15">
        <v>-1991.8</v>
      </c>
      <c r="Y30" s="15">
        <v>-2017.9</v>
      </c>
      <c r="Z30" s="15">
        <v>-2037.8000000000002</v>
      </c>
      <c r="AA30" s="15">
        <v>-2046.8000000000002</v>
      </c>
      <c r="AB30" s="15">
        <v>-2061.5</v>
      </c>
      <c r="AC30" s="15">
        <v>-2071.2000000000003</v>
      </c>
      <c r="AD30" s="15">
        <v>-2067.6</v>
      </c>
      <c r="AE30" s="15">
        <v>-2039.1000000000004</v>
      </c>
      <c r="AF30" s="15">
        <v>-2007.7000000000003</v>
      </c>
    </row>
    <row r="31" spans="1:32" x14ac:dyDescent="0.35">
      <c r="A31" s="4" t="s">
        <v>247</v>
      </c>
      <c r="B31" s="15"/>
      <c r="C31" s="15"/>
      <c r="D31" s="15">
        <v>0</v>
      </c>
      <c r="E31" s="15">
        <v>-444.39999999999458</v>
      </c>
      <c r="F31" s="15">
        <v>-302.5999999999982</v>
      </c>
      <c r="G31" s="15">
        <v>-224.90000000000521</v>
      </c>
      <c r="H31" s="15">
        <v>-188.49999999999767</v>
      </c>
      <c r="I31" s="15">
        <v>-183.09999999999604</v>
      </c>
      <c r="J31" s="15">
        <v>-232.30000000000217</v>
      </c>
      <c r="K31" s="15">
        <v>-364.69999999999914</v>
      </c>
      <c r="L31" s="15">
        <v>-547.10000000000036</v>
      </c>
      <c r="M31" s="15">
        <v>-866.30000000000246</v>
      </c>
      <c r="N31" s="15">
        <v>-1496.2000000000016</v>
      </c>
      <c r="O31" s="15">
        <v>-2149.7999999999993</v>
      </c>
      <c r="P31" s="15">
        <v>-2695.599999999999</v>
      </c>
      <c r="Q31" s="15">
        <v>-3270.8999999999974</v>
      </c>
      <c r="R31" s="15">
        <v>-3610.5999999999981</v>
      </c>
      <c r="S31" s="15">
        <v>-3178.6000000000031</v>
      </c>
      <c r="T31" s="15">
        <v>-3551.400000000001</v>
      </c>
      <c r="U31" s="15">
        <v>-3935.6999999999971</v>
      </c>
      <c r="V31" s="15">
        <v>-4278.6000000000013</v>
      </c>
      <c r="W31" s="15">
        <v>-4613.9000000000015</v>
      </c>
      <c r="X31" s="15">
        <v>-4875.9000000000015</v>
      </c>
      <c r="Y31" s="15">
        <v>-5111.4999999999991</v>
      </c>
      <c r="Z31" s="15">
        <v>-5377.7000000000044</v>
      </c>
      <c r="AA31" s="15">
        <v>-5595.5000000000009</v>
      </c>
      <c r="AB31" s="15">
        <v>-5905.8999999999987</v>
      </c>
      <c r="AC31" s="15">
        <v>-6218.5000000000027</v>
      </c>
      <c r="AD31" s="15">
        <v>-6458.7000000000007</v>
      </c>
      <c r="AE31" s="15">
        <v>-6472.0000000000009</v>
      </c>
      <c r="AF31" s="15">
        <v>-6445.4999999999991</v>
      </c>
    </row>
    <row r="32" spans="1:32" x14ac:dyDescent="0.35">
      <c r="A32" s="4" t="s">
        <v>248</v>
      </c>
      <c r="B32" s="15"/>
      <c r="C32" s="15"/>
      <c r="D32" s="15">
        <v>0</v>
      </c>
      <c r="E32" s="15">
        <v>-34.20000000000001</v>
      </c>
      <c r="F32" s="15">
        <v>-21.200000000000053</v>
      </c>
      <c r="G32" s="15">
        <v>-14.69999999999999</v>
      </c>
      <c r="H32" s="15">
        <v>-11.500000000000011</v>
      </c>
      <c r="I32" s="15">
        <v>-10.899999999999965</v>
      </c>
      <c r="J32" s="15">
        <v>-13.69999999999999</v>
      </c>
      <c r="K32" s="15">
        <v>-21.599999999999952</v>
      </c>
      <c r="L32" s="15">
        <v>-33.299999999999997</v>
      </c>
      <c r="M32" s="15">
        <v>-52.900000000000006</v>
      </c>
      <c r="N32" s="15">
        <v>-92.2</v>
      </c>
      <c r="O32" s="15">
        <v>-133.80000000000004</v>
      </c>
      <c r="P32" s="15">
        <v>-165.3</v>
      </c>
      <c r="Q32" s="15">
        <v>-197.30000000000004</v>
      </c>
      <c r="R32" s="15">
        <v>-217.39999999999998</v>
      </c>
      <c r="S32" s="15">
        <v>-199.2</v>
      </c>
      <c r="T32" s="15">
        <v>-219.99999999999997</v>
      </c>
      <c r="U32" s="15">
        <v>-241.1</v>
      </c>
      <c r="V32" s="15">
        <v>-259.50000000000006</v>
      </c>
      <c r="W32" s="15">
        <v>-277.10000000000002</v>
      </c>
      <c r="X32" s="15">
        <v>-290.90000000000003</v>
      </c>
      <c r="Y32" s="15">
        <v>-303.39999999999998</v>
      </c>
      <c r="Z32" s="15">
        <v>-316.8</v>
      </c>
      <c r="AA32" s="15">
        <v>-327.8</v>
      </c>
      <c r="AB32" s="15">
        <v>-342.4</v>
      </c>
      <c r="AC32" s="15">
        <v>-356.6</v>
      </c>
      <c r="AD32" s="15">
        <v>-367.3</v>
      </c>
      <c r="AE32" s="15">
        <v>-369.1</v>
      </c>
      <c r="AF32" s="15">
        <v>-369.2</v>
      </c>
    </row>
    <row r="33" spans="1:32" x14ac:dyDescent="0.35">
      <c r="A33" s="4" t="s">
        <v>249</v>
      </c>
      <c r="B33" s="15"/>
      <c r="C33" s="15"/>
      <c r="D33" s="15">
        <v>0</v>
      </c>
      <c r="E33" s="15">
        <v>-3.9000000000015689</v>
      </c>
      <c r="F33" s="15">
        <v>-3.1999999999996476</v>
      </c>
      <c r="G33" s="15">
        <v>-2.4999999999977263</v>
      </c>
      <c r="H33" s="15">
        <v>-1.9999999999988916</v>
      </c>
      <c r="I33" s="15">
        <v>-1.8999999999991246</v>
      </c>
      <c r="J33" s="15">
        <v>-2.9000000000003467</v>
      </c>
      <c r="K33" s="15">
        <v>-5.1999999999985391</v>
      </c>
      <c r="L33" s="15">
        <v>-8.5000000000015064</v>
      </c>
      <c r="M33" s="15">
        <v>-13.600000000000279</v>
      </c>
      <c r="N33" s="15">
        <v>-25.100000000001899</v>
      </c>
      <c r="O33" s="15">
        <v>-38.499999999999091</v>
      </c>
      <c r="P33" s="15">
        <v>-50.700000000002632</v>
      </c>
      <c r="Q33" s="15">
        <v>-65.30000000000058</v>
      </c>
      <c r="R33" s="15">
        <v>-74.699999999999989</v>
      </c>
      <c r="S33" s="15">
        <v>-61.300000000002797</v>
      </c>
      <c r="T33" s="15">
        <v>-71.300000000000807</v>
      </c>
      <c r="U33" s="15">
        <v>-81.899999999997419</v>
      </c>
      <c r="V33" s="15">
        <v>-91.400000000000148</v>
      </c>
      <c r="W33" s="15">
        <v>-101.60000000000124</v>
      </c>
      <c r="X33" s="15">
        <v>-109.29999999999751</v>
      </c>
      <c r="Y33" s="15">
        <v>-116.59999999999826</v>
      </c>
      <c r="Z33" s="15">
        <v>-125.90000000000146</v>
      </c>
      <c r="AA33" s="15">
        <v>-133.30000000000197</v>
      </c>
      <c r="AB33" s="15">
        <v>-146.90000000000225</v>
      </c>
      <c r="AC33" s="15">
        <v>-161.69999999999973</v>
      </c>
      <c r="AD33" s="15">
        <v>-172.8999999999985</v>
      </c>
      <c r="AE33" s="15">
        <v>-168.7999999999974</v>
      </c>
      <c r="AF33" s="15">
        <v>-163.59999999999886</v>
      </c>
    </row>
    <row r="34" spans="1:32" x14ac:dyDescent="0.35">
      <c r="A34" s="4" t="s">
        <v>250</v>
      </c>
      <c r="B34" s="15"/>
      <c r="C34" s="15"/>
      <c r="D34" s="15">
        <v>0</v>
      </c>
      <c r="E34" s="15">
        <v>-406.2999999999999</v>
      </c>
      <c r="F34" s="15">
        <v>-278.2</v>
      </c>
      <c r="G34" s="15">
        <v>-207.79999999999976</v>
      </c>
      <c r="H34" s="15">
        <v>-175.20000000000024</v>
      </c>
      <c r="I34" s="15">
        <v>-170.39999999999989</v>
      </c>
      <c r="J34" s="15">
        <v>-215.7</v>
      </c>
      <c r="K34" s="15">
        <v>-338.00000000000006</v>
      </c>
      <c r="L34" s="15">
        <v>-505.30000000000007</v>
      </c>
      <c r="M34" s="15">
        <v>-799.7000000000005</v>
      </c>
      <c r="N34" s="15">
        <v>-1378.8999999999999</v>
      </c>
      <c r="O34" s="15">
        <v>-1977.4000000000003</v>
      </c>
      <c r="P34" s="15">
        <v>-2479.5</v>
      </c>
      <c r="Q34" s="15">
        <v>-3008.4</v>
      </c>
      <c r="R34" s="15">
        <v>-3318.5</v>
      </c>
      <c r="S34" s="15">
        <v>-2918.2000000000007</v>
      </c>
      <c r="T34" s="15">
        <v>-3260.0000000000005</v>
      </c>
      <c r="U34" s="15">
        <v>-3612.5999999999995</v>
      </c>
      <c r="V34" s="15">
        <v>-3927.8999999999996</v>
      </c>
      <c r="W34" s="15">
        <v>-4235.2</v>
      </c>
      <c r="X34" s="15">
        <v>-4475.7</v>
      </c>
      <c r="Y34" s="15">
        <v>-4691.6000000000004</v>
      </c>
      <c r="Z34" s="15">
        <v>-4935.0000000000009</v>
      </c>
      <c r="AA34" s="15">
        <v>-5134.5</v>
      </c>
      <c r="AB34" s="15">
        <v>-5416.7000000000007</v>
      </c>
      <c r="AC34" s="15">
        <v>-5700.2000000000007</v>
      </c>
      <c r="AD34" s="15">
        <v>-5918.5999999999995</v>
      </c>
      <c r="AE34" s="15">
        <v>-5934.1</v>
      </c>
      <c r="AF34" s="15">
        <v>-5912.7</v>
      </c>
    </row>
    <row r="35" spans="1:32" x14ac:dyDescent="0.35">
      <c r="A35" s="4" t="s">
        <v>251</v>
      </c>
      <c r="B35" s="15"/>
      <c r="C35" s="15"/>
      <c r="D35" s="15">
        <v>0</v>
      </c>
      <c r="E35" s="15">
        <v>3.8000000000000256</v>
      </c>
      <c r="F35" s="15">
        <v>3.2999999999998586</v>
      </c>
      <c r="G35" s="15">
        <v>2.4999999999999467</v>
      </c>
      <c r="H35" s="15">
        <v>1.9000000000000128</v>
      </c>
      <c r="I35" s="15">
        <v>1.9000000000000128</v>
      </c>
      <c r="J35" s="15">
        <v>2.8999999999999027</v>
      </c>
      <c r="K35" s="15">
        <v>5.1999999999998714</v>
      </c>
      <c r="L35" s="15">
        <v>8.49999999999973</v>
      </c>
      <c r="M35" s="15">
        <v>13.599999999999834</v>
      </c>
      <c r="N35" s="15">
        <v>25.199999999999889</v>
      </c>
      <c r="O35" s="15">
        <v>38.499999999999979</v>
      </c>
      <c r="P35" s="15">
        <v>50.699999999999967</v>
      </c>
      <c r="Q35" s="15">
        <v>65.200000000000372</v>
      </c>
      <c r="R35" s="15">
        <v>74.800000000000196</v>
      </c>
      <c r="S35" s="15">
        <v>61.300000000000132</v>
      </c>
      <c r="T35" s="15">
        <v>71.299999999999926</v>
      </c>
      <c r="U35" s="15">
        <v>81.900000000000091</v>
      </c>
      <c r="V35" s="15">
        <v>91.29999999999994</v>
      </c>
      <c r="W35" s="15">
        <v>101.50000000000014</v>
      </c>
      <c r="X35" s="15">
        <v>109.30000000000018</v>
      </c>
      <c r="Y35" s="15">
        <v>116.49999999999983</v>
      </c>
      <c r="Z35" s="15">
        <v>125.90000000000012</v>
      </c>
      <c r="AA35" s="15">
        <v>133.4000000000004</v>
      </c>
      <c r="AB35" s="15">
        <v>146.90000000000003</v>
      </c>
      <c r="AC35" s="15">
        <v>161.69999999999973</v>
      </c>
      <c r="AD35" s="15">
        <v>172.89999999999984</v>
      </c>
      <c r="AE35" s="15">
        <v>168.90000000000026</v>
      </c>
      <c r="AF35" s="15">
        <v>163.60000000000019</v>
      </c>
    </row>
    <row r="36" spans="1:32" x14ac:dyDescent="0.35">
      <c r="A36" s="4" t="s">
        <v>252</v>
      </c>
      <c r="B36" s="15"/>
      <c r="C36" s="15"/>
      <c r="D36" s="15">
        <v>0</v>
      </c>
      <c r="E36" s="15">
        <v>1357.7000000000012</v>
      </c>
      <c r="F36" s="15">
        <v>1187.3000000000004</v>
      </c>
      <c r="G36" s="15">
        <v>1148.4000000000024</v>
      </c>
      <c r="H36" s="15">
        <v>1161.0000000000014</v>
      </c>
      <c r="I36" s="15">
        <v>1206.0999999999992</v>
      </c>
      <c r="J36" s="15">
        <v>1386.4000000000019</v>
      </c>
      <c r="K36" s="15">
        <v>1716.9999999999986</v>
      </c>
      <c r="L36" s="15">
        <v>2150.0000000000023</v>
      </c>
      <c r="M36" s="15">
        <v>2734.8000000000034</v>
      </c>
      <c r="N36" s="15">
        <v>3310.2000000000016</v>
      </c>
      <c r="O36" s="15">
        <v>3951.1999999999966</v>
      </c>
      <c r="P36" s="15">
        <v>4490.4000000000015</v>
      </c>
      <c r="Q36" s="15">
        <v>5098.6000000000013</v>
      </c>
      <c r="R36" s="15">
        <v>5833.6999999999971</v>
      </c>
      <c r="S36" s="15">
        <v>5259.7000000000025</v>
      </c>
      <c r="T36" s="15">
        <v>5966.5999999999995</v>
      </c>
      <c r="U36" s="15">
        <v>6697.1999999999953</v>
      </c>
      <c r="V36" s="15">
        <v>7368.899999999996</v>
      </c>
      <c r="W36" s="15">
        <v>8010.600000000004</v>
      </c>
      <c r="X36" s="15">
        <v>8528.1999999999989</v>
      </c>
      <c r="Y36" s="15">
        <v>9004.3000000000011</v>
      </c>
      <c r="Z36" s="15">
        <v>9551.899999999996</v>
      </c>
      <c r="AA36" s="15">
        <v>10020.600000000002</v>
      </c>
      <c r="AB36" s="15">
        <v>10686.199999999999</v>
      </c>
      <c r="AC36" s="15">
        <v>11391.800000000003</v>
      </c>
      <c r="AD36" s="15">
        <v>11987.9</v>
      </c>
      <c r="AE36" s="15">
        <v>12119.699999999999</v>
      </c>
      <c r="AF36" s="15">
        <v>12187.300000000001</v>
      </c>
    </row>
    <row r="37" spans="1:32" x14ac:dyDescent="0.35">
      <c r="A37" s="4" t="s">
        <v>253</v>
      </c>
      <c r="B37" s="15"/>
      <c r="C37" s="15"/>
      <c r="D37" s="15">
        <v>0</v>
      </c>
      <c r="E37" s="15">
        <v>1357.7000000000003</v>
      </c>
      <c r="F37" s="15">
        <v>1187.2999999999995</v>
      </c>
      <c r="G37" s="15">
        <v>1148.3999999999996</v>
      </c>
      <c r="H37" s="15">
        <v>1160.9999999999995</v>
      </c>
      <c r="I37" s="15">
        <v>1206.0999999999992</v>
      </c>
      <c r="J37" s="15">
        <v>1386.4</v>
      </c>
      <c r="K37" s="15">
        <v>1717.0000000000005</v>
      </c>
      <c r="L37" s="15">
        <v>2150.0000000000005</v>
      </c>
      <c r="M37" s="15">
        <v>2734.7999999999979</v>
      </c>
      <c r="N37" s="15">
        <v>3310.2000000000016</v>
      </c>
      <c r="O37" s="15">
        <v>3951.2</v>
      </c>
      <c r="P37" s="15">
        <v>4490.3999999999996</v>
      </c>
      <c r="Q37" s="15">
        <v>5098.6000000000013</v>
      </c>
      <c r="R37" s="15">
        <v>5833.7000000000007</v>
      </c>
      <c r="S37" s="15">
        <v>5259.6999999999989</v>
      </c>
      <c r="T37" s="15">
        <v>5966.5999999999995</v>
      </c>
      <c r="U37" s="15">
        <v>6697.1999999999989</v>
      </c>
      <c r="V37" s="15">
        <v>7368.9</v>
      </c>
      <c r="W37" s="15">
        <v>8010.6</v>
      </c>
      <c r="X37" s="15">
        <v>8528.2000000000025</v>
      </c>
      <c r="Y37" s="15">
        <v>9004.3000000000011</v>
      </c>
      <c r="Z37" s="15">
        <v>9551.9</v>
      </c>
      <c r="AA37" s="15">
        <v>10020.600000000002</v>
      </c>
      <c r="AB37" s="15">
        <v>10686.200000000003</v>
      </c>
      <c r="AC37" s="15">
        <v>11391.8</v>
      </c>
      <c r="AD37" s="15">
        <v>11987.9</v>
      </c>
      <c r="AE37" s="15">
        <v>12119.7</v>
      </c>
      <c r="AF37" s="15">
        <v>12187.300000000001</v>
      </c>
    </row>
    <row r="38" spans="1:32" x14ac:dyDescent="0.35">
      <c r="A38" s="4" t="s">
        <v>254</v>
      </c>
      <c r="B38" s="15"/>
      <c r="C38" s="15"/>
      <c r="D38" s="15">
        <v>0</v>
      </c>
      <c r="E38" s="15">
        <v>0</v>
      </c>
      <c r="F38" s="15">
        <v>0</v>
      </c>
      <c r="G38" s="15">
        <v>0.10000000000331966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-51.900000000003388</v>
      </c>
      <c r="N38" s="15">
        <v>-736.8999999999985</v>
      </c>
      <c r="O38" s="15">
        <v>-1363.7000000000014</v>
      </c>
      <c r="P38" s="15">
        <v>-1827.3000000000011</v>
      </c>
      <c r="Q38" s="15">
        <v>-2245.0000000000009</v>
      </c>
      <c r="R38" s="15">
        <v>-2116.2999999999988</v>
      </c>
      <c r="S38" s="15">
        <v>-1910.1</v>
      </c>
      <c r="T38" s="15">
        <v>-1820.6000000000024</v>
      </c>
      <c r="U38" s="15">
        <v>-1734.3000000000011</v>
      </c>
      <c r="V38" s="15">
        <v>-1574.5000000000005</v>
      </c>
      <c r="W38" s="15">
        <v>-1463.4999999999998</v>
      </c>
      <c r="X38" s="15">
        <v>-1343.1999999999996</v>
      </c>
      <c r="Y38" s="15">
        <v>-1225.0000000000014</v>
      </c>
      <c r="Z38" s="15">
        <v>-1086.3999999999994</v>
      </c>
      <c r="AA38" s="15">
        <v>-940.89999999999918</v>
      </c>
      <c r="AB38" s="15">
        <v>-779.60000000000025</v>
      </c>
      <c r="AC38" s="15">
        <v>-605.599999999999</v>
      </c>
      <c r="AD38" s="15">
        <v>-416.7000000000005</v>
      </c>
      <c r="AE38" s="15">
        <v>-215.49999999999869</v>
      </c>
      <c r="AF38" s="15">
        <v>0</v>
      </c>
    </row>
    <row r="39" spans="1:32" x14ac:dyDescent="0.35">
      <c r="A39" s="4" t="s">
        <v>255</v>
      </c>
      <c r="B39" s="15"/>
      <c r="C39" s="15"/>
      <c r="D39" s="15">
        <v>0</v>
      </c>
      <c r="E39" s="15">
        <v>0</v>
      </c>
      <c r="F39" s="15">
        <v>0</v>
      </c>
      <c r="G39" s="15">
        <v>0.10000000000331966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-51.900000000003388</v>
      </c>
      <c r="N39" s="15">
        <v>-736.8999999999985</v>
      </c>
      <c r="O39" s="15">
        <v>-1363.6999999999944</v>
      </c>
      <c r="P39" s="15">
        <v>-1827.3000000000011</v>
      </c>
      <c r="Q39" s="15">
        <v>-2244.9999999999973</v>
      </c>
      <c r="R39" s="15">
        <v>-2116.2999999999956</v>
      </c>
      <c r="S39" s="15">
        <v>-1910.1</v>
      </c>
      <c r="T39" s="15">
        <v>-1820.599999999999</v>
      </c>
      <c r="U39" s="15">
        <v>-1734.2999999999975</v>
      </c>
      <c r="V39" s="15">
        <v>-1574.5000000000005</v>
      </c>
      <c r="W39" s="15">
        <v>-1463.5000000000034</v>
      </c>
      <c r="X39" s="15">
        <v>-1343.1999999999996</v>
      </c>
      <c r="Y39" s="15">
        <v>-1224.999999999998</v>
      </c>
      <c r="Z39" s="15">
        <v>-1086.4000000000012</v>
      </c>
      <c r="AA39" s="15">
        <v>-940.89999999999918</v>
      </c>
      <c r="AB39" s="15">
        <v>-779.60000000000207</v>
      </c>
      <c r="AC39" s="15">
        <v>-605.599999999999</v>
      </c>
      <c r="AD39" s="15">
        <v>-416.69999999999874</v>
      </c>
      <c r="AE39" s="15">
        <v>-215.50000000000225</v>
      </c>
      <c r="AF39" s="15">
        <v>0</v>
      </c>
    </row>
    <row r="40" spans="1:32" x14ac:dyDescent="0.35">
      <c r="A40" s="4" t="s">
        <v>256</v>
      </c>
      <c r="B40" s="15"/>
      <c r="C40" s="15"/>
      <c r="D40" s="15">
        <v>0</v>
      </c>
      <c r="E40" s="15">
        <v>-0.10000000000331966</v>
      </c>
      <c r="F40" s="15">
        <v>0.10000000000331966</v>
      </c>
      <c r="G40" s="15">
        <v>0</v>
      </c>
      <c r="H40" s="15">
        <v>-9.9999999996214228E-2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9.9999999996214228E-2</v>
      </c>
      <c r="O40" s="15">
        <v>0</v>
      </c>
      <c r="P40" s="15">
        <v>-3.5527136788005009E-12</v>
      </c>
      <c r="Q40" s="15">
        <v>-9.9999999999766942E-2</v>
      </c>
      <c r="R40" s="15">
        <v>9.9999999999766942E-2</v>
      </c>
      <c r="S40" s="15">
        <v>0</v>
      </c>
      <c r="T40" s="15">
        <v>0</v>
      </c>
      <c r="U40" s="15">
        <v>3.5527136788005009E-12</v>
      </c>
      <c r="V40" s="15">
        <v>-9.9999999999766942E-2</v>
      </c>
      <c r="W40" s="15">
        <v>-9.9999999999766942E-2</v>
      </c>
      <c r="X40" s="15">
        <v>3.5527136788005009E-12</v>
      </c>
      <c r="Y40" s="15">
        <v>-9.9999999999766942E-2</v>
      </c>
      <c r="Z40" s="15">
        <v>0</v>
      </c>
      <c r="AA40" s="15">
        <v>9.9999999999766942E-2</v>
      </c>
      <c r="AB40" s="15">
        <v>-3.5527136788005009E-12</v>
      </c>
      <c r="AC40" s="15">
        <v>0</v>
      </c>
      <c r="AD40" s="15">
        <v>0</v>
      </c>
      <c r="AE40" s="15">
        <v>9.9999999999766942E-2</v>
      </c>
      <c r="AF40" s="15">
        <v>0</v>
      </c>
    </row>
    <row r="41" spans="1:32" x14ac:dyDescent="0.35">
      <c r="A41" s="4" t="s">
        <v>257</v>
      </c>
      <c r="B41" s="15"/>
      <c r="C41" s="15"/>
      <c r="D41" s="15">
        <v>0</v>
      </c>
      <c r="E41" s="15">
        <v>0.10000000000331966</v>
      </c>
      <c r="F41" s="15">
        <v>-0.10000000000331966</v>
      </c>
      <c r="G41" s="15">
        <v>0.10000000000331966</v>
      </c>
      <c r="H41" s="15">
        <v>9.9999999996214228E-2</v>
      </c>
      <c r="I41" s="15">
        <v>0</v>
      </c>
      <c r="J41" s="15">
        <v>0</v>
      </c>
      <c r="K41" s="15">
        <v>0</v>
      </c>
      <c r="L41" s="15">
        <v>0</v>
      </c>
      <c r="M41" s="15">
        <v>-51.900000000003388</v>
      </c>
      <c r="N41" s="15">
        <v>-736.99999999999477</v>
      </c>
      <c r="O41" s="15">
        <v>-1363.6999999999944</v>
      </c>
      <c r="P41" s="15">
        <v>-1827.2999999999975</v>
      </c>
      <c r="Q41" s="15">
        <v>-2244.8999999999978</v>
      </c>
      <c r="R41" s="15">
        <v>-2116.3999999999951</v>
      </c>
      <c r="S41" s="15">
        <v>-1910.1</v>
      </c>
      <c r="T41" s="15">
        <v>-1820.599999999999</v>
      </c>
      <c r="U41" s="15">
        <v>-1734.3000000000011</v>
      </c>
      <c r="V41" s="15">
        <v>-1574.4000000000008</v>
      </c>
      <c r="W41" s="15">
        <v>-1463.4000000000035</v>
      </c>
      <c r="X41" s="15">
        <v>-1343.200000000003</v>
      </c>
      <c r="Y41" s="15">
        <v>-1224.899999999998</v>
      </c>
      <c r="Z41" s="15">
        <v>-1086.4000000000012</v>
      </c>
      <c r="AA41" s="15">
        <v>-940.99999999999898</v>
      </c>
      <c r="AB41" s="15">
        <v>-779.59999999999854</v>
      </c>
      <c r="AC41" s="15">
        <v>-605.599999999999</v>
      </c>
      <c r="AD41" s="15">
        <v>-416.69999999999874</v>
      </c>
      <c r="AE41" s="15">
        <v>-215.60000000000201</v>
      </c>
      <c r="AF41" s="15">
        <v>0</v>
      </c>
    </row>
    <row r="42" spans="1:32" x14ac:dyDescent="0.35">
      <c r="M42" s="18"/>
    </row>
    <row r="43" spans="1:32" ht="17.5" thickBot="1" x14ac:dyDescent="0.45">
      <c r="A43" s="8" t="s">
        <v>337</v>
      </c>
      <c r="B43" s="1"/>
      <c r="C43" s="2"/>
      <c r="D43" s="1">
        <v>2022</v>
      </c>
      <c r="E43" s="2">
        <v>2023</v>
      </c>
      <c r="F43" s="1">
        <v>2024</v>
      </c>
      <c r="G43" s="2">
        <v>2025</v>
      </c>
      <c r="H43" s="1">
        <v>2026</v>
      </c>
      <c r="I43" s="2">
        <v>2027</v>
      </c>
      <c r="J43" s="1">
        <v>2028</v>
      </c>
      <c r="K43" s="2">
        <v>2029</v>
      </c>
      <c r="L43" s="1">
        <v>2030</v>
      </c>
      <c r="M43" s="2">
        <v>2031</v>
      </c>
      <c r="N43" s="1">
        <v>2032</v>
      </c>
      <c r="O43" s="2">
        <v>2033</v>
      </c>
      <c r="P43" s="1">
        <v>2034</v>
      </c>
      <c r="Q43" s="2">
        <v>2035</v>
      </c>
      <c r="R43" s="1">
        <v>2036</v>
      </c>
      <c r="S43" s="2">
        <v>2037</v>
      </c>
      <c r="T43" s="1">
        <v>2038</v>
      </c>
      <c r="U43" s="2">
        <v>2039</v>
      </c>
      <c r="V43" s="1">
        <v>2040</v>
      </c>
      <c r="W43" s="2">
        <v>2041</v>
      </c>
      <c r="X43" s="1">
        <v>2042</v>
      </c>
      <c r="Y43" s="2">
        <v>2043</v>
      </c>
      <c r="Z43" s="1">
        <v>2044</v>
      </c>
      <c r="AA43" s="2">
        <v>2045</v>
      </c>
      <c r="AB43" s="1">
        <v>2046</v>
      </c>
      <c r="AC43" s="2">
        <v>2047</v>
      </c>
      <c r="AD43" s="1">
        <v>2048</v>
      </c>
      <c r="AE43" s="2">
        <v>2049</v>
      </c>
      <c r="AF43" s="1">
        <v>2050</v>
      </c>
    </row>
    <row r="44" spans="1:32" ht="15" thickTop="1" x14ac:dyDescent="0.35">
      <c r="A44" s="4" t="s">
        <v>239</v>
      </c>
      <c r="B44" s="9"/>
      <c r="C44" s="9"/>
      <c r="D44" s="9">
        <v>1.2288917217978967E-14</v>
      </c>
      <c r="E44" s="9">
        <v>-1.1913999125319239</v>
      </c>
      <c r="F44" s="9">
        <v>-1.8649331888768665</v>
      </c>
      <c r="G44" s="9">
        <v>-2.455485087735497</v>
      </c>
      <c r="H44" s="9">
        <v>-2.9551685978635676</v>
      </c>
      <c r="I44" s="9">
        <v>-3.3964700985369403</v>
      </c>
      <c r="J44" s="9">
        <v>-3.835046645671162</v>
      </c>
      <c r="K44" s="9">
        <v>-4.3076662335461373</v>
      </c>
      <c r="L44" s="9">
        <v>-4.8509168694175395</v>
      </c>
      <c r="M44" s="9">
        <v>-5.5205021128923599</v>
      </c>
      <c r="N44" s="9">
        <v>-6.6825044386335382</v>
      </c>
      <c r="O44" s="9">
        <v>-7.9934816373990962</v>
      </c>
      <c r="P44" s="9">
        <v>-9.1871189485137954</v>
      </c>
      <c r="Q44" s="9">
        <v>-10.546100444495256</v>
      </c>
      <c r="R44" s="9">
        <v>-11.52922409621279</v>
      </c>
      <c r="S44" s="9">
        <v>-10.809081310363421</v>
      </c>
      <c r="T44" s="9">
        <v>-11.74283248186252</v>
      </c>
      <c r="U44" s="9">
        <v>-12.801948485252904</v>
      </c>
      <c r="V44" s="9">
        <v>-13.842066780404602</v>
      </c>
      <c r="W44" s="9">
        <v>-14.946594361601813</v>
      </c>
      <c r="X44" s="9">
        <v>-15.910961179687698</v>
      </c>
      <c r="Y44" s="9">
        <v>-16.861425223723316</v>
      </c>
      <c r="Z44" s="9">
        <v>-18.029009228251144</v>
      </c>
      <c r="AA44" s="9">
        <v>-19.116197689999225</v>
      </c>
      <c r="AB44" s="9">
        <v>-20.78906397029888</v>
      </c>
      <c r="AC44" s="9">
        <v>-22.768542763835359</v>
      </c>
      <c r="AD44" s="9">
        <v>-24.644575711304824</v>
      </c>
      <c r="AE44" s="9">
        <v>-25.167023824530443</v>
      </c>
      <c r="AF44" s="9">
        <v>-25.513851068286556</v>
      </c>
    </row>
    <row r="45" spans="1:32" x14ac:dyDescent="0.35">
      <c r="A45" s="4" t="s">
        <v>240</v>
      </c>
      <c r="B45" s="9"/>
      <c r="C45" s="9"/>
      <c r="D45" s="9">
        <v>3.6119990610001504E-4</v>
      </c>
      <c r="E45" s="9">
        <v>-1.2084247831857315</v>
      </c>
      <c r="F45" s="9">
        <v>-1.870413996968936</v>
      </c>
      <c r="G45" s="9">
        <v>-2.4483415264010753</v>
      </c>
      <c r="H45" s="9">
        <v>-2.9355305977443678</v>
      </c>
      <c r="I45" s="9">
        <v>-3.3634959170161274</v>
      </c>
      <c r="J45" s="9">
        <v>-3.7895855907427478</v>
      </c>
      <c r="K45" s="9">
        <v>-4.2535988463686527</v>
      </c>
      <c r="L45" s="9">
        <v>-4.7905911775391417</v>
      </c>
      <c r="M45" s="9">
        <v>-5.466316680342473</v>
      </c>
      <c r="N45" s="9">
        <v>-6.6631835597352982</v>
      </c>
      <c r="O45" s="9">
        <v>-8.0270968026655449</v>
      </c>
      <c r="P45" s="9">
        <v>-9.2695291082808264</v>
      </c>
      <c r="Q45" s="9">
        <v>-10.693560871496821</v>
      </c>
      <c r="R45" s="9">
        <v>-11.716917844696292</v>
      </c>
      <c r="S45" s="9">
        <v>-10.905917029942861</v>
      </c>
      <c r="T45" s="9">
        <v>-11.882080643196497</v>
      </c>
      <c r="U45" s="9">
        <v>-12.994150415051474</v>
      </c>
      <c r="V45" s="9">
        <v>-14.086288590912128</v>
      </c>
      <c r="W45" s="9">
        <v>-15.25233312780211</v>
      </c>
      <c r="X45" s="9">
        <v>-16.267840012004992</v>
      </c>
      <c r="Y45" s="9">
        <v>-17.271381479382093</v>
      </c>
      <c r="Z45" s="9">
        <v>-18.514033499320952</v>
      </c>
      <c r="AA45" s="9">
        <v>-19.670316223728133</v>
      </c>
      <c r="AB45" s="9">
        <v>-21.470855144146675</v>
      </c>
      <c r="AC45" s="9">
        <v>-23.608937576073725</v>
      </c>
      <c r="AD45" s="9">
        <v>-25.636309852996021</v>
      </c>
      <c r="AE45" s="9">
        <v>-26.181990496022213</v>
      </c>
      <c r="AF45" s="9">
        <v>-26.540179036480943</v>
      </c>
    </row>
    <row r="46" spans="1:32" x14ac:dyDescent="0.35">
      <c r="A46" s="4" t="s">
        <v>241</v>
      </c>
      <c r="B46" s="9"/>
      <c r="C46" s="9"/>
      <c r="D46" s="9">
        <v>0</v>
      </c>
      <c r="E46" s="9">
        <v>-1.7226980654156003</v>
      </c>
      <c r="F46" s="9">
        <v>-3.0639588181369426</v>
      </c>
      <c r="G46" s="9">
        <v>-4.3474189226180942</v>
      </c>
      <c r="H46" s="9">
        <v>-5.5690661478599157</v>
      </c>
      <c r="I46" s="9">
        <v>-6.7603682819781339</v>
      </c>
      <c r="J46" s="9">
        <v>-7.9374942465248948</v>
      </c>
      <c r="K46" s="9">
        <v>-9.1258765860637396</v>
      </c>
      <c r="L46" s="9">
        <v>-10.322483543120606</v>
      </c>
      <c r="M46" s="9">
        <v>-11.582045858499741</v>
      </c>
      <c r="N46" s="9">
        <v>-13.113886105748486</v>
      </c>
      <c r="O46" s="9">
        <v>-14.708697015196263</v>
      </c>
      <c r="P46" s="9">
        <v>-16.210125988473397</v>
      </c>
      <c r="Q46" s="9">
        <v>-17.786796674919813</v>
      </c>
      <c r="R46" s="9">
        <v>-19.124105259517972</v>
      </c>
      <c r="S46" s="9">
        <v>-19.486841527173681</v>
      </c>
      <c r="T46" s="9">
        <v>-20.77705117209835</v>
      </c>
      <c r="U46" s="9">
        <v>-22.116520380163191</v>
      </c>
      <c r="V46" s="9">
        <v>-23.425264189495302</v>
      </c>
      <c r="W46" s="9">
        <v>-24.754394549629236</v>
      </c>
      <c r="X46" s="9">
        <v>-25.993675737830586</v>
      </c>
      <c r="Y46" s="9">
        <v>-27.214244574820135</v>
      </c>
      <c r="Z46" s="9">
        <v>-28.536602354252285</v>
      </c>
      <c r="AA46" s="9">
        <v>-29.803837996366987</v>
      </c>
      <c r="AB46" s="9">
        <v>-31.358740679370346</v>
      </c>
      <c r="AC46" s="9">
        <v>-33.048131735640325</v>
      </c>
      <c r="AD46" s="9">
        <v>-34.662861837127352</v>
      </c>
      <c r="AE46" s="9">
        <v>-35.597717924903804</v>
      </c>
      <c r="AF46" s="9">
        <v>-36.450491855239484</v>
      </c>
    </row>
    <row r="47" spans="1:32" x14ac:dyDescent="0.35">
      <c r="A47" s="4" t="s">
        <v>242</v>
      </c>
      <c r="B47" s="9"/>
      <c r="C47" s="9"/>
      <c r="D47" s="9">
        <v>0</v>
      </c>
      <c r="E47" s="9">
        <v>-2.2070563996909636</v>
      </c>
      <c r="F47" s="9">
        <v>-4.3672134691781741</v>
      </c>
      <c r="G47" s="9">
        <v>-6.4789687924016306</v>
      </c>
      <c r="H47" s="9">
        <v>-8.5386701249705226</v>
      </c>
      <c r="I47" s="9">
        <v>-10.547437429157862</v>
      </c>
      <c r="J47" s="9">
        <v>-12.502380498952579</v>
      </c>
      <c r="K47" s="9">
        <v>-14.400917882314367</v>
      </c>
      <c r="L47" s="9">
        <v>-16.233220065269332</v>
      </c>
      <c r="M47" s="9">
        <v>-18.01484550319352</v>
      </c>
      <c r="N47" s="9">
        <v>-19.752036840240876</v>
      </c>
      <c r="O47" s="9">
        <v>-21.437656721299565</v>
      </c>
      <c r="P47" s="9">
        <v>-23.075489282385842</v>
      </c>
      <c r="Q47" s="9">
        <v>-24.675970177786272</v>
      </c>
      <c r="R47" s="9">
        <v>-26.22725846925972</v>
      </c>
      <c r="S47" s="9">
        <v>-27.742039240913481</v>
      </c>
      <c r="T47" s="9">
        <v>-29.213899995877814</v>
      </c>
      <c r="U47" s="9">
        <v>-30.649932386747803</v>
      </c>
      <c r="V47" s="9">
        <v>-32.041063848219707</v>
      </c>
      <c r="W47" s="9">
        <v>-33.398446170921197</v>
      </c>
      <c r="X47" s="9">
        <v>-34.722474977252048</v>
      </c>
      <c r="Y47" s="9">
        <v>-36.012307118549245</v>
      </c>
      <c r="Z47" s="9">
        <v>-37.264173472799357</v>
      </c>
      <c r="AA47" s="9">
        <v>-38.487131813288968</v>
      </c>
      <c r="AB47" s="9">
        <v>-39.678243873101792</v>
      </c>
      <c r="AC47" s="9">
        <v>-40.837696335078526</v>
      </c>
      <c r="AD47" s="9">
        <v>-41.968040370058873</v>
      </c>
      <c r="AE47" s="9">
        <v>-43.075515366811992</v>
      </c>
      <c r="AF47" s="9">
        <v>-44.147470516918318</v>
      </c>
    </row>
    <row r="48" spans="1:32" x14ac:dyDescent="0.35">
      <c r="A48" s="4" t="s">
        <v>243</v>
      </c>
      <c r="B48" s="9"/>
      <c r="C48" s="9"/>
      <c r="D48" s="9">
        <v>0</v>
      </c>
      <c r="E48" s="9">
        <v>-1.545366258403341</v>
      </c>
      <c r="F48" s="9">
        <v>-2.6038337133970049</v>
      </c>
      <c r="G48" s="9">
        <v>-3.6184528528064019</v>
      </c>
      <c r="H48" s="9">
        <v>-4.5790425281031295</v>
      </c>
      <c r="I48" s="9">
        <v>-5.5264996506637489</v>
      </c>
      <c r="J48" s="9">
        <v>-6.4825493171471971</v>
      </c>
      <c r="K48" s="9">
        <v>-7.4738722460628688</v>
      </c>
      <c r="L48" s="9">
        <v>-8.5022172489535475</v>
      </c>
      <c r="M48" s="9">
        <v>-9.628410258561038</v>
      </c>
      <c r="N48" s="9">
        <v>-11.131562523140074</v>
      </c>
      <c r="O48" s="9">
        <v>-12.732531457784129</v>
      </c>
      <c r="P48" s="9">
        <v>-14.22026774427073</v>
      </c>
      <c r="Q48" s="9">
        <v>-15.814874803011742</v>
      </c>
      <c r="R48" s="9">
        <v>-17.11506897928404</v>
      </c>
      <c r="S48" s="9">
        <v>-17.178100367692537</v>
      </c>
      <c r="T48" s="9">
        <v>-18.442693066596714</v>
      </c>
      <c r="U48" s="9">
        <v>-19.779151329953468</v>
      </c>
      <c r="V48" s="9">
        <v>-21.087275933000296</v>
      </c>
      <c r="W48" s="9">
        <v>-22.429337377452434</v>
      </c>
      <c r="X48" s="9">
        <v>-23.664724447681472</v>
      </c>
      <c r="Y48" s="9">
        <v>-24.883933422235401</v>
      </c>
      <c r="Z48" s="9">
        <v>-26.239913526557903</v>
      </c>
      <c r="AA48" s="9">
        <v>-27.531592896559669</v>
      </c>
      <c r="AB48" s="9">
        <v>-29.1918493088099</v>
      </c>
      <c r="AC48" s="9">
        <v>-31.026628125374646</v>
      </c>
      <c r="AD48" s="9">
        <v>-32.771805687848691</v>
      </c>
      <c r="AE48" s="9">
        <v>-33.664509844847977</v>
      </c>
      <c r="AF48" s="9">
        <v>-34.460701209522327</v>
      </c>
    </row>
    <row r="49" spans="1:32" x14ac:dyDescent="0.35">
      <c r="A49" s="4" t="s">
        <v>244</v>
      </c>
      <c r="B49" s="9"/>
      <c r="C49" s="9"/>
      <c r="D49" s="9">
        <v>7.75831303239615E-4</v>
      </c>
      <c r="E49" s="9">
        <v>-0.62225648609953266</v>
      </c>
      <c r="F49" s="9">
        <v>-0.51377823375707199</v>
      </c>
      <c r="G49" s="9">
        <v>-0.29056680990381811</v>
      </c>
      <c r="H49" s="9">
        <v>6.6361459952113497E-2</v>
      </c>
      <c r="I49" s="9">
        <v>0.51386931564293115</v>
      </c>
      <c r="J49" s="9">
        <v>0.94475916959259587</v>
      </c>
      <c r="K49" s="9">
        <v>1.3095057441509561</v>
      </c>
      <c r="L49" s="9">
        <v>1.5306630459379973</v>
      </c>
      <c r="M49" s="9">
        <v>1.5465914121292605</v>
      </c>
      <c r="N49" s="9">
        <v>0.74356744016386034</v>
      </c>
      <c r="O49" s="9">
        <v>-0.341617559142536</v>
      </c>
      <c r="P49" s="9">
        <v>-1.2362077992592573</v>
      </c>
      <c r="Q49" s="9">
        <v>-2.4234668571315283</v>
      </c>
      <c r="R49" s="9">
        <v>-3.0076640035779043</v>
      </c>
      <c r="S49" s="9">
        <v>-0.71874902202146118</v>
      </c>
      <c r="T49" s="9">
        <v>-1.2091457728135151</v>
      </c>
      <c r="U49" s="9">
        <v>-1.9174757281553394</v>
      </c>
      <c r="V49" s="9">
        <v>-2.5949352688221121</v>
      </c>
      <c r="W49" s="9">
        <v>-3.3875402439310922</v>
      </c>
      <c r="X49" s="9">
        <v>-3.9244062313782164</v>
      </c>
      <c r="Y49" s="9">
        <v>-4.4227469976788782</v>
      </c>
      <c r="Z49" s="9">
        <v>-5.2990645622597361</v>
      </c>
      <c r="AA49" s="9">
        <v>-6.0059114918306502</v>
      </c>
      <c r="AB49" s="9">
        <v>-7.7986052439391109</v>
      </c>
      <c r="AC49" s="9">
        <v>-10.182775479503571</v>
      </c>
      <c r="AD49" s="9">
        <v>-12.379349758699515</v>
      </c>
      <c r="AE49" s="9">
        <v>-11.842459756179693</v>
      </c>
      <c r="AF49" s="9">
        <v>-10.809645308513321</v>
      </c>
    </row>
    <row r="50" spans="1:32" x14ac:dyDescent="0.35">
      <c r="A50" s="4" t="s">
        <v>245</v>
      </c>
      <c r="B50" s="9"/>
      <c r="C50" s="9"/>
      <c r="D50" s="9">
        <v>-8.1672655994763955E-3</v>
      </c>
      <c r="E50" s="9">
        <v>-0.7895878524945863</v>
      </c>
      <c r="F50" s="9">
        <v>-1.7234701781564716</v>
      </c>
      <c r="G50" s="9">
        <v>-2.6533644661430715</v>
      </c>
      <c r="H50" s="9">
        <v>-3.5636098272926287</v>
      </c>
      <c r="I50" s="9">
        <v>-4.4424643584521295</v>
      </c>
      <c r="J50" s="9">
        <v>-5.2477763659466339</v>
      </c>
      <c r="K50" s="9">
        <v>-5.954799390553573</v>
      </c>
      <c r="L50" s="9">
        <v>-6.5818181818181714</v>
      </c>
      <c r="M50" s="9">
        <v>-7.0717008977985483</v>
      </c>
      <c r="N50" s="9">
        <v>-7.2003734391410879</v>
      </c>
      <c r="O50" s="9">
        <v>-7.1515419476069395</v>
      </c>
      <c r="P50" s="9">
        <v>-7.1680246641708933</v>
      </c>
      <c r="Q50" s="9">
        <v>-7.012730465320451</v>
      </c>
      <c r="R50" s="9">
        <v>-7.1209128812815408</v>
      </c>
      <c r="S50" s="9">
        <v>-8.5811478108197132</v>
      </c>
      <c r="T50" s="9">
        <v>-8.605927552140507</v>
      </c>
      <c r="U50" s="9">
        <v>-8.5657808038655787</v>
      </c>
      <c r="V50" s="9">
        <v>-8.5726862550896854</v>
      </c>
      <c r="W50" s="9">
        <v>-8.4977405488812909</v>
      </c>
      <c r="X50" s="9">
        <v>-8.5578621908127239</v>
      </c>
      <c r="Y50" s="9">
        <v>-8.6191635317548219</v>
      </c>
      <c r="Z50" s="9">
        <v>-8.5200798757488325</v>
      </c>
      <c r="AA50" s="9">
        <v>-8.5345499054189489</v>
      </c>
      <c r="AB50" s="9">
        <v>-8.119276301094482</v>
      </c>
      <c r="AC50" s="9">
        <v>-7.5922395424470217</v>
      </c>
      <c r="AD50" s="9">
        <v>-7.2676056338028179</v>
      </c>
      <c r="AE50" s="9">
        <v>-7.9406434073402865</v>
      </c>
      <c r="AF50" s="9">
        <v>-8.672364672364667</v>
      </c>
    </row>
    <row r="51" spans="1:32" x14ac:dyDescent="0.35">
      <c r="A51" s="4" t="s">
        <v>246</v>
      </c>
      <c r="B51" s="9"/>
      <c r="C51" s="9"/>
      <c r="D51" s="9">
        <v>-2.2370363742062311E-3</v>
      </c>
      <c r="E51" s="9">
        <v>-13.299667164007799</v>
      </c>
      <c r="F51" s="9">
        <v>-8.6106219297432567</v>
      </c>
      <c r="G51" s="9">
        <v>-6.1340640809443467</v>
      </c>
      <c r="H51" s="9">
        <v>-4.9149291283660972</v>
      </c>
      <c r="I51" s="9">
        <v>-4.7141081417029191</v>
      </c>
      <c r="J51" s="9">
        <v>-5.9412171942853576</v>
      </c>
      <c r="K51" s="9">
        <v>-9.191432735568096</v>
      </c>
      <c r="L51" s="9">
        <v>-13.760811601742862</v>
      </c>
      <c r="M51" s="9">
        <v>-21.280940811943243</v>
      </c>
      <c r="N51" s="9">
        <v>-35.022598668991769</v>
      </c>
      <c r="O51" s="9">
        <v>-47.833333333333329</v>
      </c>
      <c r="P51" s="9">
        <v>-56.945929011094321</v>
      </c>
      <c r="Q51" s="9">
        <v>-65.477131564088083</v>
      </c>
      <c r="R51" s="9">
        <v>-70.296689449768991</v>
      </c>
      <c r="S51" s="9">
        <v>-65.303358613217767</v>
      </c>
      <c r="T51" s="9">
        <v>-70.358434208457794</v>
      </c>
      <c r="U51" s="9">
        <v>-75.142993326978086</v>
      </c>
      <c r="V51" s="9">
        <v>-79.050486718363302</v>
      </c>
      <c r="W51" s="9">
        <v>-82.529285804257455</v>
      </c>
      <c r="X51" s="9">
        <v>-85.065129190689731</v>
      </c>
      <c r="Y51" s="9">
        <v>-87.19643937429781</v>
      </c>
      <c r="Z51" s="9">
        <v>-89.428182735770406</v>
      </c>
      <c r="AA51" s="9">
        <v>-91.122785148250387</v>
      </c>
      <c r="AB51" s="9">
        <v>-93.293207222699905</v>
      </c>
      <c r="AC51" s="9">
        <v>-95.223208128361918</v>
      </c>
      <c r="AD51" s="9">
        <v>-96.535624241292382</v>
      </c>
      <c r="AE51" s="9">
        <v>-96.653552637815807</v>
      </c>
      <c r="AF51" s="9">
        <v>-96.570466570466579</v>
      </c>
    </row>
    <row r="52" spans="1:32" x14ac:dyDescent="0.35">
      <c r="A52" s="4" t="s">
        <v>247</v>
      </c>
      <c r="B52" s="9"/>
      <c r="C52" s="9"/>
      <c r="D52" s="9">
        <v>0</v>
      </c>
      <c r="E52" s="9">
        <v>-1.1301245323995173</v>
      </c>
      <c r="F52" s="9">
        <v>-0.77029207968678748</v>
      </c>
      <c r="G52" s="9">
        <v>-0.5730739339270603</v>
      </c>
      <c r="H52" s="9">
        <v>-0.48080356687377612</v>
      </c>
      <c r="I52" s="9">
        <v>-0.46749970637647148</v>
      </c>
      <c r="J52" s="9">
        <v>-0.59371373950203221</v>
      </c>
      <c r="K52" s="9">
        <v>-0.93514738763871852</v>
      </c>
      <c r="L52" s="9">
        <v>-1.4098407969942648</v>
      </c>
      <c r="M52" s="9">
        <v>-2.2734429946569037</v>
      </c>
      <c r="N52" s="9">
        <v>-3.9882926205124423</v>
      </c>
      <c r="O52" s="9">
        <v>-5.8588512312908092</v>
      </c>
      <c r="P52" s="9">
        <v>-7.4929395805999652</v>
      </c>
      <c r="Q52" s="9">
        <v>-9.2744393627065911</v>
      </c>
      <c r="R52" s="9">
        <v>-10.360371993193702</v>
      </c>
      <c r="S52" s="9">
        <v>-9.2710557325026617</v>
      </c>
      <c r="T52" s="9">
        <v>-10.490402849901638</v>
      </c>
      <c r="U52" s="9">
        <v>-11.781804465811893</v>
      </c>
      <c r="V52" s="9">
        <v>-12.988085300144192</v>
      </c>
      <c r="W52" s="9">
        <v>-14.083900842793522</v>
      </c>
      <c r="X52" s="9">
        <v>-14.96684879366444</v>
      </c>
      <c r="Y52" s="9">
        <v>-15.77871825503397</v>
      </c>
      <c r="Z52" s="9">
        <v>-16.694606391367259</v>
      </c>
      <c r="AA52" s="9">
        <v>-17.47152349311818</v>
      </c>
      <c r="AB52" s="9">
        <v>-18.498020496629831</v>
      </c>
      <c r="AC52" s="9">
        <v>-19.538258036339879</v>
      </c>
      <c r="AD52" s="9">
        <v>-20.356339155703758</v>
      </c>
      <c r="AE52" s="9">
        <v>-20.464045633051082</v>
      </c>
      <c r="AF52" s="9">
        <v>-20.444964648338996</v>
      </c>
    </row>
    <row r="53" spans="1:32" x14ac:dyDescent="0.35">
      <c r="A53" s="4" t="s">
        <v>248</v>
      </c>
      <c r="B53" s="9"/>
      <c r="C53" s="9"/>
      <c r="D53" s="9">
        <v>0</v>
      </c>
      <c r="E53" s="9">
        <v>-8.8854247856586142</v>
      </c>
      <c r="F53" s="9">
        <v>-5.7499321941958375</v>
      </c>
      <c r="G53" s="9">
        <v>-4.1164939792775108</v>
      </c>
      <c r="H53" s="9">
        <v>-3.3508158508158536</v>
      </c>
      <c r="I53" s="9">
        <v>-3.2077692760447221</v>
      </c>
      <c r="J53" s="9">
        <v>-3.9988324576765875</v>
      </c>
      <c r="K53" s="9">
        <v>-6.2518089725036043</v>
      </c>
      <c r="L53" s="9">
        <v>-9.4014680971202704</v>
      </c>
      <c r="M53" s="9">
        <v>-14.797202797202798</v>
      </c>
      <c r="N53" s="9">
        <v>-25.136314067611778</v>
      </c>
      <c r="O53" s="9">
        <v>-35.509554140127392</v>
      </c>
      <c r="P53" s="9">
        <v>-43.557312252964429</v>
      </c>
      <c r="Q53" s="9">
        <v>-51.662738936894485</v>
      </c>
      <c r="R53" s="9">
        <v>-56.570387717928703</v>
      </c>
      <c r="S53" s="9">
        <v>-51.566140305462078</v>
      </c>
      <c r="T53" s="9">
        <v>-56.657223796033989</v>
      </c>
      <c r="U53" s="9">
        <v>-61.788826242952332</v>
      </c>
      <c r="V53" s="9">
        <v>-66.215871395764239</v>
      </c>
      <c r="W53" s="9">
        <v>-70.365667851701375</v>
      </c>
      <c r="X53" s="9">
        <v>-73.552465233881165</v>
      </c>
      <c r="Y53" s="9">
        <v>-76.384692849949644</v>
      </c>
      <c r="Z53" s="9">
        <v>-79.478173607626701</v>
      </c>
      <c r="AA53" s="9">
        <v>-81.95</v>
      </c>
      <c r="AB53" s="9">
        <v>-85.322701221031636</v>
      </c>
      <c r="AC53" s="9">
        <v>-88.596273291925471</v>
      </c>
      <c r="AD53" s="9">
        <v>-91.028500619578693</v>
      </c>
      <c r="AE53" s="9">
        <v>-91.248454882571082</v>
      </c>
      <c r="AF53" s="9">
        <v>-91.093017517887972</v>
      </c>
    </row>
    <row r="54" spans="1:32" x14ac:dyDescent="0.35">
      <c r="A54" s="4" t="s">
        <v>249</v>
      </c>
      <c r="B54" s="9"/>
      <c r="C54" s="9"/>
      <c r="D54" s="9">
        <v>0</v>
      </c>
      <c r="E54" s="9">
        <v>-1.2393188195334342E-2</v>
      </c>
      <c r="F54" s="9">
        <v>-1.0164247893299687E-2</v>
      </c>
      <c r="G54" s="9">
        <v>-7.9444523888896074E-3</v>
      </c>
      <c r="H54" s="9">
        <v>-6.3553397564598581E-3</v>
      </c>
      <c r="I54" s="9">
        <v>-6.0445066569078361E-3</v>
      </c>
      <c r="J54" s="9">
        <v>-9.242586011825241E-3</v>
      </c>
      <c r="K54" s="9">
        <v>-1.6646392214605735E-2</v>
      </c>
      <c r="L54" s="9">
        <v>-2.7358107977629133E-2</v>
      </c>
      <c r="M54" s="9">
        <v>-4.4697731590122719E-2</v>
      </c>
      <c r="N54" s="9">
        <v>-8.4061475396116747E-2</v>
      </c>
      <c r="O54" s="9">
        <v>-0.13243256258728198</v>
      </c>
      <c r="P54" s="9">
        <v>-0.17862553464349806</v>
      </c>
      <c r="Q54" s="9">
        <v>-0.23570178129906905</v>
      </c>
      <c r="R54" s="9">
        <v>-0.27312114952194655</v>
      </c>
      <c r="S54" s="9">
        <v>-0.227737117806601</v>
      </c>
      <c r="T54" s="9">
        <v>-0.26913582110961265</v>
      </c>
      <c r="U54" s="9">
        <v>-0.31438573863373648</v>
      </c>
      <c r="V54" s="9">
        <v>-0.35712471623432757</v>
      </c>
      <c r="W54" s="9">
        <v>-0.39979223395716101</v>
      </c>
      <c r="X54" s="9">
        <v>-0.43312000951040208</v>
      </c>
      <c r="Y54" s="9">
        <v>-0.46532045654081833</v>
      </c>
      <c r="Z54" s="9">
        <v>-0.50598419753880863</v>
      </c>
      <c r="AA54" s="9">
        <v>-0.53962368029018215</v>
      </c>
      <c r="AB54" s="9">
        <v>-0.59693365462370518</v>
      </c>
      <c r="AC54" s="9">
        <v>-0.65956926089084578</v>
      </c>
      <c r="AD54" s="9">
        <v>-0.70790735380218106</v>
      </c>
      <c r="AE54" s="9">
        <v>-0.69384500291841322</v>
      </c>
      <c r="AF54" s="9">
        <v>-0.67507066372319979</v>
      </c>
    </row>
    <row r="55" spans="1:32" x14ac:dyDescent="0.35">
      <c r="A55" s="4" t="s">
        <v>250</v>
      </c>
      <c r="B55" s="9"/>
      <c r="C55" s="9"/>
      <c r="D55" s="9">
        <v>0</v>
      </c>
      <c r="E55" s="9">
        <v>-5.4395994269878019</v>
      </c>
      <c r="F55" s="9">
        <v>-3.7431716046392722</v>
      </c>
      <c r="G55" s="9">
        <v>-2.8009543193734889</v>
      </c>
      <c r="H55" s="9">
        <v>-2.3699695637470444</v>
      </c>
      <c r="I55" s="9">
        <v>-2.3050388907676682</v>
      </c>
      <c r="J55" s="9">
        <v>-2.9119136010799864</v>
      </c>
      <c r="K55" s="9">
        <v>-4.5578359718439021</v>
      </c>
      <c r="L55" s="9">
        <v>-6.8448430007314904</v>
      </c>
      <c r="M55" s="9">
        <v>-10.923221920203256</v>
      </c>
      <c r="N55" s="9">
        <v>-18.917806527733951</v>
      </c>
      <c r="O55" s="9">
        <v>-27.293682452483822</v>
      </c>
      <c r="P55" s="9">
        <v>-34.378769601930038</v>
      </c>
      <c r="Q55" s="9">
        <v>-41.890969853094752</v>
      </c>
      <c r="R55" s="9">
        <v>-46.638933003527612</v>
      </c>
      <c r="S55" s="9">
        <v>-41.796645612225902</v>
      </c>
      <c r="T55" s="9">
        <v>-46.750415877932653</v>
      </c>
      <c r="U55" s="9">
        <v>-51.87610390729332</v>
      </c>
      <c r="V55" s="9">
        <v>-56.456434875097017</v>
      </c>
      <c r="W55" s="9">
        <v>-60.910084565379968</v>
      </c>
      <c r="X55" s="9">
        <v>-64.426371095436878</v>
      </c>
      <c r="Y55" s="9">
        <v>-67.605227891695606</v>
      </c>
      <c r="Z55" s="9">
        <v>-71.197737830741275</v>
      </c>
      <c r="AA55" s="9">
        <v>-74.15404168050722</v>
      </c>
      <c r="AB55" s="9">
        <v>-78.312225306500125</v>
      </c>
      <c r="AC55" s="9">
        <v>-82.506368689207974</v>
      </c>
      <c r="AD55" s="9">
        <v>-85.769353389560337</v>
      </c>
      <c r="AE55" s="9">
        <v>-86.082541524624659</v>
      </c>
      <c r="AF55" s="9">
        <v>-85.861783541234033</v>
      </c>
    </row>
    <row r="56" spans="1:32" x14ac:dyDescent="0.35">
      <c r="A56" s="4" t="s">
        <v>251</v>
      </c>
      <c r="B56" s="9"/>
      <c r="C56" s="9"/>
      <c r="D56" s="9">
        <v>0</v>
      </c>
      <c r="E56" s="9">
        <v>0.10980120203421248</v>
      </c>
      <c r="F56" s="9">
        <v>9.6288515406158334E-2</v>
      </c>
      <c r="G56" s="9">
        <v>7.3835612392567612E-2</v>
      </c>
      <c r="H56" s="9">
        <v>5.8191173317816078E-2</v>
      </c>
      <c r="I56" s="9">
        <v>5.8832636631057839E-2</v>
      </c>
      <c r="J56" s="9">
        <v>9.0404638693182326E-2</v>
      </c>
      <c r="K56" s="9">
        <v>0.16308097597691373</v>
      </c>
      <c r="L56" s="9">
        <v>0.2680035313406397</v>
      </c>
      <c r="M56" s="9">
        <v>0.44408163265305584</v>
      </c>
      <c r="N56" s="9">
        <v>0.82563396894043273</v>
      </c>
      <c r="O56" s="9">
        <v>1.2658227848101258</v>
      </c>
      <c r="P56" s="9">
        <v>1.6740408109357447</v>
      </c>
      <c r="Q56" s="9">
        <v>2.1617320380624108</v>
      </c>
      <c r="R56" s="9">
        <v>2.4933333333333398</v>
      </c>
      <c r="S56" s="9">
        <v>2.0544272404316688</v>
      </c>
      <c r="T56" s="9">
        <v>2.4022101681210173</v>
      </c>
      <c r="U56" s="9">
        <v>2.7730750998848817</v>
      </c>
      <c r="V56" s="9">
        <v>3.1088259329882844</v>
      </c>
      <c r="W56" s="9">
        <v>3.473053892215574</v>
      </c>
      <c r="X56" s="9">
        <v>3.7574340816116116</v>
      </c>
      <c r="Y56" s="9">
        <v>4.0229289685417253</v>
      </c>
      <c r="Z56" s="9">
        <v>4.3666759156492825</v>
      </c>
      <c r="AA56" s="9">
        <v>4.6469502212004183</v>
      </c>
      <c r="AB56" s="9">
        <v>5.1401378634661832</v>
      </c>
      <c r="AC56" s="9">
        <v>5.6828565403809561</v>
      </c>
      <c r="AD56" s="9">
        <v>6.104148278905555</v>
      </c>
      <c r="AE56" s="9">
        <v>5.9902113775003656</v>
      </c>
      <c r="AF56" s="9">
        <v>5.8299479723469529</v>
      </c>
    </row>
    <row r="57" spans="1:32" x14ac:dyDescent="0.35">
      <c r="A57" s="4" t="s">
        <v>252</v>
      </c>
      <c r="B57" s="9"/>
      <c r="C57" s="9"/>
      <c r="D57" s="9">
        <v>0</v>
      </c>
      <c r="E57" s="9">
        <v>-6.3915526242697345</v>
      </c>
      <c r="F57" s="9">
        <v>-5.6318720412867993</v>
      </c>
      <c r="G57" s="9">
        <v>-5.2208305866842553</v>
      </c>
      <c r="H57" s="9">
        <v>-4.9507272579964328</v>
      </c>
      <c r="I57" s="9">
        <v>-4.7405491663456747</v>
      </c>
      <c r="J57" s="9">
        <v>-4.9778467150663941</v>
      </c>
      <c r="K57" s="9">
        <v>-5.6977882493487488</v>
      </c>
      <c r="L57" s="9">
        <v>-6.7320247112274583</v>
      </c>
      <c r="M57" s="9">
        <v>-8.3210359610662756</v>
      </c>
      <c r="N57" s="9">
        <v>-9.9370491448950418</v>
      </c>
      <c r="O57" s="9">
        <v>-11.604111600587363</v>
      </c>
      <c r="P57" s="9">
        <v>-12.987456218239245</v>
      </c>
      <c r="Q57" s="9">
        <v>-14.419443878820791</v>
      </c>
      <c r="R57" s="9">
        <v>-15.939027488995924</v>
      </c>
      <c r="S57" s="9">
        <v>-13.532385669260957</v>
      </c>
      <c r="T57" s="9">
        <v>-14.853705958062291</v>
      </c>
      <c r="U57" s="9">
        <v>-16.113680219045182</v>
      </c>
      <c r="V57" s="9">
        <v>-17.187219383173595</v>
      </c>
      <c r="W57" s="9">
        <v>-18.139986730042423</v>
      </c>
      <c r="X57" s="9">
        <v>-18.916413063730488</v>
      </c>
      <c r="Y57" s="9">
        <v>-19.804425714983253</v>
      </c>
      <c r="Z57" s="9">
        <v>-20.989265741564754</v>
      </c>
      <c r="AA57" s="9">
        <v>-22.351644821955944</v>
      </c>
      <c r="AB57" s="9">
        <v>-24.262059852559545</v>
      </c>
      <c r="AC57" s="9">
        <v>-26.334307325282495</v>
      </c>
      <c r="AD57" s="9">
        <v>-27.649794031764774</v>
      </c>
      <c r="AE57" s="9">
        <v>-27.887086716720468</v>
      </c>
      <c r="AF57" s="9">
        <v>-27.951433086324617</v>
      </c>
    </row>
    <row r="58" spans="1:32" x14ac:dyDescent="0.35">
      <c r="A58" s="4" t="s">
        <v>253</v>
      </c>
      <c r="B58" s="9"/>
      <c r="C58" s="9"/>
      <c r="D58" s="9">
        <v>0</v>
      </c>
      <c r="E58" s="9">
        <v>-24.09790383557268</v>
      </c>
      <c r="F58" s="9">
        <v>-21.690598852716573</v>
      </c>
      <c r="G58" s="9">
        <v>-17.976050716130541</v>
      </c>
      <c r="H58" s="9">
        <v>-14.802820313396484</v>
      </c>
      <c r="I58" s="9">
        <v>-12.264342803685093</v>
      </c>
      <c r="J58" s="9">
        <v>-11.323651926752374</v>
      </c>
      <c r="K58" s="9">
        <v>-11.819777647747223</v>
      </c>
      <c r="L58" s="9">
        <v>-13.166839162466548</v>
      </c>
      <c r="M58" s="9">
        <v>-15.846472091365783</v>
      </c>
      <c r="N58" s="9">
        <v>-18.697786338449035</v>
      </c>
      <c r="O58" s="9">
        <v>-21.425008133608067</v>
      </c>
      <c r="P58" s="9">
        <v>-23.674928427945524</v>
      </c>
      <c r="Q58" s="9">
        <v>-25.814127749200054</v>
      </c>
      <c r="R58" s="9">
        <v>-27.7899781346316</v>
      </c>
      <c r="S58" s="9">
        <v>-22.613125819557599</v>
      </c>
      <c r="T58" s="9">
        <v>-24.292885904947251</v>
      </c>
      <c r="U58" s="9">
        <v>-25.803916129181399</v>
      </c>
      <c r="V58" s="9">
        <v>-27.025669049339292</v>
      </c>
      <c r="W58" s="9">
        <v>-28.056276464963805</v>
      </c>
      <c r="X58" s="9">
        <v>-28.933083635277999</v>
      </c>
      <c r="Y58" s="9">
        <v>-30.156975829004526</v>
      </c>
      <c r="Z58" s="9">
        <v>-31.94561963846758</v>
      </c>
      <c r="AA58" s="9">
        <v>-34.289409928961526</v>
      </c>
      <c r="AB58" s="9">
        <v>-37.57863902183432</v>
      </c>
      <c r="AC58" s="9">
        <v>-41.199403986922434</v>
      </c>
      <c r="AD58" s="9">
        <v>-43.202441960199216</v>
      </c>
      <c r="AE58" s="9">
        <v>-43.514805094086938</v>
      </c>
      <c r="AF58" s="9">
        <v>-43.535866998646121</v>
      </c>
    </row>
    <row r="59" spans="1:32" x14ac:dyDescent="0.35">
      <c r="A59" s="4" t="s">
        <v>254</v>
      </c>
      <c r="B59" s="9"/>
      <c r="C59" s="9"/>
      <c r="D59" s="9">
        <v>0</v>
      </c>
      <c r="E59" s="9">
        <v>0</v>
      </c>
      <c r="F59" s="9">
        <v>0</v>
      </c>
      <c r="G59" s="9">
        <v>1.9251168065261394E-4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-0.14730968241849968</v>
      </c>
      <c r="N59" s="9">
        <v>-2.1743813089958386</v>
      </c>
      <c r="O59" s="9">
        <v>-4.2603908925045655</v>
      </c>
      <c r="P59" s="9">
        <v>-6.0303746336827135</v>
      </c>
      <c r="Q59" s="9">
        <v>-7.9255527587631232</v>
      </c>
      <c r="R59" s="9">
        <v>-8.0817377091750568</v>
      </c>
      <c r="S59" s="9">
        <v>-8.35429086280873</v>
      </c>
      <c r="T59" s="9">
        <v>-8.8247554603356289</v>
      </c>
      <c r="U59" s="9">
        <v>-9.4801056078189205</v>
      </c>
      <c r="V59" s="9">
        <v>-9.8750023519376864</v>
      </c>
      <c r="W59" s="9">
        <v>-10.491641097697357</v>
      </c>
      <c r="X59" s="9">
        <v>-10.911985961947774</v>
      </c>
      <c r="Y59" s="9">
        <v>-10.924040022115619</v>
      </c>
      <c r="Z59" s="9">
        <v>-10.407127119455879</v>
      </c>
      <c r="AA59" s="9">
        <v>-9.0712763803592189</v>
      </c>
      <c r="AB59" s="9">
        <v>-7.4357384710763537</v>
      </c>
      <c r="AC59" s="9">
        <v>-5.7218983550486966</v>
      </c>
      <c r="AD59" s="9">
        <v>-4.2588201627079894</v>
      </c>
      <c r="AE59" s="9">
        <v>-2.4047313507783152</v>
      </c>
      <c r="AF59" s="9">
        <v>0</v>
      </c>
    </row>
    <row r="60" spans="1:32" x14ac:dyDescent="0.35">
      <c r="A60" s="4" t="s">
        <v>255</v>
      </c>
      <c r="B60" s="9"/>
      <c r="C60" s="9"/>
      <c r="D60" s="9">
        <v>0</v>
      </c>
      <c r="E60" s="9">
        <v>0</v>
      </c>
      <c r="F60" s="9">
        <v>0</v>
      </c>
      <c r="G60" s="9">
        <v>1.4803213482074E-4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-0.10208517325959214</v>
      </c>
      <c r="N60" s="9">
        <v>-1.4887440123964324</v>
      </c>
      <c r="O60" s="9">
        <v>-2.8639051763243106</v>
      </c>
      <c r="P60" s="9">
        <v>-3.9802132887239297</v>
      </c>
      <c r="Q60" s="9">
        <v>-5.1099260028087459</v>
      </c>
      <c r="R60" s="9">
        <v>-5.0636212680228248</v>
      </c>
      <c r="S60" s="9">
        <v>-4.964948260669531</v>
      </c>
      <c r="T60" s="9">
        <v>-5.0239247653054999</v>
      </c>
      <c r="U60" s="9">
        <v>-5.1156123072022019</v>
      </c>
      <c r="V60" s="9">
        <v>-4.990127502590938</v>
      </c>
      <c r="W60" s="9">
        <v>-4.9514162369913359</v>
      </c>
      <c r="X60" s="9">
        <v>-4.8113362992255704</v>
      </c>
      <c r="Y60" s="9">
        <v>-4.5671804278609116</v>
      </c>
      <c r="Z60" s="9">
        <v>-4.1709217952163442</v>
      </c>
      <c r="AA60" s="9">
        <v>-3.6215902048860067</v>
      </c>
      <c r="AB60" s="9">
        <v>-2.9878317524192854</v>
      </c>
      <c r="AC60" s="9">
        <v>-2.3121652113821409</v>
      </c>
      <c r="AD60" s="9">
        <v>-1.6410422016036246</v>
      </c>
      <c r="AE60" s="9">
        <v>-0.87710372616456267</v>
      </c>
      <c r="AF60" s="9">
        <v>0</v>
      </c>
    </row>
    <row r="61" spans="1:32" x14ac:dyDescent="0.35">
      <c r="A61" s="4" t="s">
        <v>256</v>
      </c>
      <c r="B61" s="9"/>
      <c r="C61" s="9"/>
      <c r="D61" s="9">
        <v>0</v>
      </c>
      <c r="E61" s="9">
        <v>-2.8628931826875023E-4</v>
      </c>
      <c r="F61" s="9">
        <v>2.86450053145994E-4</v>
      </c>
      <c r="G61" s="9">
        <v>0</v>
      </c>
      <c r="H61" s="9">
        <v>-2.878965414879479E-4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3.0384700694355499E-4</v>
      </c>
      <c r="O61" s="9">
        <v>0</v>
      </c>
      <c r="P61" s="9">
        <v>-1.1310052460207885E-14</v>
      </c>
      <c r="Q61" s="9">
        <v>-3.2551447562797261E-4</v>
      </c>
      <c r="R61" s="9">
        <v>3.2948386352701583E-4</v>
      </c>
      <c r="S61" s="9">
        <v>0</v>
      </c>
      <c r="T61" s="9">
        <v>0</v>
      </c>
      <c r="U61" s="9">
        <v>1.2248962835728967E-14</v>
      </c>
      <c r="V61" s="9">
        <v>-3.5050700838681588E-4</v>
      </c>
      <c r="W61" s="9">
        <v>-3.5291169796322993E-4</v>
      </c>
      <c r="X61" s="9">
        <v>1.2623163680165508E-14</v>
      </c>
      <c r="Y61" s="9">
        <v>-3.5773183705946912E-4</v>
      </c>
      <c r="Z61" s="9">
        <v>0</v>
      </c>
      <c r="AA61" s="9">
        <v>3.6267231468266878E-4</v>
      </c>
      <c r="AB61" s="9">
        <v>-1.2934480208251723E-14</v>
      </c>
      <c r="AC61" s="9">
        <v>0</v>
      </c>
      <c r="AD61" s="9">
        <v>0</v>
      </c>
      <c r="AE61" s="9">
        <v>3.6835397343345296E-4</v>
      </c>
      <c r="AF61" s="9">
        <v>0</v>
      </c>
    </row>
    <row r="62" spans="1:32" x14ac:dyDescent="0.35">
      <c r="A62" s="4" t="s">
        <v>257</v>
      </c>
      <c r="B62" s="9"/>
      <c r="C62" s="9"/>
      <c r="D62" s="9">
        <v>0</v>
      </c>
      <c r="E62" s="9">
        <v>2.8628849865535924E-4</v>
      </c>
      <c r="F62" s="9">
        <v>-2.9126835719788088E-4</v>
      </c>
      <c r="G62" s="9">
        <v>3.0582442620707273E-4</v>
      </c>
      <c r="H62" s="9">
        <v>3.310918415533976E-4</v>
      </c>
      <c r="I62" s="9">
        <v>0</v>
      </c>
      <c r="J62" s="9">
        <v>0</v>
      </c>
      <c r="K62" s="9">
        <v>0</v>
      </c>
      <c r="L62" s="9">
        <v>0</v>
      </c>
      <c r="M62" s="9">
        <v>-0.29912165433296095</v>
      </c>
      <c r="N62" s="9">
        <v>-4.4432922564930841</v>
      </c>
      <c r="O62" s="9">
        <v>-8.7958513664303482</v>
      </c>
      <c r="P62" s="9">
        <v>-12.604155170510968</v>
      </c>
      <c r="Q62" s="9">
        <v>-16.989442615506846</v>
      </c>
      <c r="R62" s="9">
        <v>-18.494018542953729</v>
      </c>
      <c r="S62" s="9">
        <v>-22.285874295581564</v>
      </c>
      <c r="T62" s="9">
        <v>-26.859241992830054</v>
      </c>
      <c r="U62" s="9">
        <v>-35.409052859388744</v>
      </c>
      <c r="V62" s="9">
        <v>-52.094500694858041</v>
      </c>
      <c r="W62" s="9">
        <v>-119.80352026197305</v>
      </c>
      <c r="X62" s="9">
        <v>591.7180616740186</v>
      </c>
      <c r="Y62" s="9">
        <v>108.19715572829227</v>
      </c>
      <c r="Z62" s="9">
        <v>63.221601489758015</v>
      </c>
      <c r="AA62" s="9">
        <v>59.078352586639795</v>
      </c>
      <c r="AB62" s="9">
        <v>56.718806838850334</v>
      </c>
      <c r="AC62" s="9">
        <v>51.782813168020468</v>
      </c>
      <c r="AD62" s="9">
        <v>22.352751850659729</v>
      </c>
      <c r="AE62" s="9">
        <v>8.3620990575186021</v>
      </c>
      <c r="AF62" s="9">
        <v>0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B42946-1192-4C9B-9F06-31002099BA2A}">
  <sheetPr codeName="Sheet19">
    <tabColor theme="8" tint="0.59999389629810485"/>
  </sheetPr>
  <dimension ref="A1:BH141"/>
  <sheetViews>
    <sheetView showGridLines="0" workbookViewId="0">
      <selection activeCell="B1" sqref="B1"/>
    </sheetView>
  </sheetViews>
  <sheetFormatPr defaultRowHeight="14.5" x14ac:dyDescent="0.35"/>
  <sheetData>
    <row r="1" spans="1:60" ht="20" thickBot="1" x14ac:dyDescent="0.5">
      <c r="A1" s="3" t="s">
        <v>114</v>
      </c>
    </row>
    <row r="2" spans="1:60" ht="15" thickTop="1" x14ac:dyDescent="0.35">
      <c r="B2" s="1">
        <v>2022</v>
      </c>
      <c r="C2" s="2">
        <v>2023</v>
      </c>
      <c r="D2" s="1">
        <v>2024</v>
      </c>
      <c r="E2" s="2">
        <v>2025</v>
      </c>
      <c r="F2" s="1">
        <v>2026</v>
      </c>
      <c r="G2" s="2">
        <v>2027</v>
      </c>
      <c r="H2" s="1">
        <v>2028</v>
      </c>
      <c r="I2" s="2">
        <v>2029</v>
      </c>
      <c r="J2" s="1">
        <v>2030</v>
      </c>
      <c r="K2" s="2">
        <v>2031</v>
      </c>
      <c r="L2" s="1">
        <v>2032</v>
      </c>
      <c r="M2" s="2">
        <v>2033</v>
      </c>
      <c r="N2" s="1">
        <v>2034</v>
      </c>
      <c r="O2" s="2">
        <v>2035</v>
      </c>
      <c r="P2" s="1">
        <v>2036</v>
      </c>
      <c r="Q2" s="2">
        <v>2037</v>
      </c>
      <c r="R2" s="1">
        <v>2038</v>
      </c>
      <c r="S2" s="2">
        <v>2039</v>
      </c>
      <c r="T2" s="1">
        <v>2040</v>
      </c>
      <c r="U2" s="2">
        <v>2041</v>
      </c>
      <c r="V2" s="1">
        <v>2042</v>
      </c>
      <c r="W2" s="2">
        <v>2043</v>
      </c>
      <c r="X2" s="1">
        <v>2044</v>
      </c>
      <c r="Y2" s="2">
        <v>2045</v>
      </c>
      <c r="Z2" s="1">
        <v>2046</v>
      </c>
      <c r="AA2" s="2">
        <v>2047</v>
      </c>
      <c r="AB2" s="1">
        <v>2048</v>
      </c>
      <c r="AC2" s="2">
        <v>2049</v>
      </c>
      <c r="AD2" s="1">
        <v>2050</v>
      </c>
    </row>
    <row r="3" spans="1:60" x14ac:dyDescent="0.35">
      <c r="A3" s="4" t="s">
        <v>115</v>
      </c>
      <c r="B3" s="15">
        <v>193552.29689999999</v>
      </c>
      <c r="C3" s="15">
        <v>197911.96561152404</v>
      </c>
      <c r="D3" s="15">
        <v>202354.39654762312</v>
      </c>
      <c r="E3" s="15">
        <v>206798.09909580892</v>
      </c>
      <c r="F3" s="15">
        <v>211215.78212812333</v>
      </c>
      <c r="G3" s="15">
        <v>215589.84976021465</v>
      </c>
      <c r="H3" s="15">
        <v>219992.3022872431</v>
      </c>
      <c r="I3" s="15">
        <v>224478.51731086595</v>
      </c>
      <c r="J3" s="15">
        <v>228946.26834520069</v>
      </c>
      <c r="K3" s="15">
        <v>233474.16158889057</v>
      </c>
      <c r="L3" s="15">
        <v>238141.24003680403</v>
      </c>
      <c r="M3" s="15">
        <v>242842.4100704946</v>
      </c>
      <c r="N3" s="15">
        <v>247637.60058398763</v>
      </c>
      <c r="O3" s="15">
        <v>252442.36436555837</v>
      </c>
      <c r="P3" s="15">
        <v>257216.30191807542</v>
      </c>
      <c r="Q3" s="15">
        <v>262002.42853438584</v>
      </c>
      <c r="R3" s="15">
        <v>266856.442726871</v>
      </c>
      <c r="S3" s="15">
        <v>271742.69093577709</v>
      </c>
      <c r="T3" s="15">
        <v>276655.06508263043</v>
      </c>
      <c r="U3" s="15">
        <v>281600.85534661909</v>
      </c>
      <c r="V3" s="15">
        <v>286579.41766871966</v>
      </c>
      <c r="W3" s="15">
        <v>291593.43981819332</v>
      </c>
      <c r="X3" s="15">
        <v>296636.1984477212</v>
      </c>
      <c r="Y3" s="15">
        <v>301714.5805015263</v>
      </c>
      <c r="Z3" s="15">
        <v>306816.0309715622</v>
      </c>
      <c r="AA3" s="15">
        <v>311937.68029496737</v>
      </c>
      <c r="AB3" s="15">
        <v>317061.88056917279</v>
      </c>
      <c r="AC3" s="15">
        <v>322202.97555022582</v>
      </c>
      <c r="AD3" s="15">
        <v>327357.06322831742</v>
      </c>
    </row>
    <row r="4" spans="1:60" x14ac:dyDescent="0.35">
      <c r="A4" s="4" t="s">
        <v>117</v>
      </c>
      <c r="B4" s="15">
        <v>62075.722699999998</v>
      </c>
      <c r="C4" s="15">
        <v>63473.947315956153</v>
      </c>
      <c r="D4" s="15">
        <v>64898.715274383765</v>
      </c>
      <c r="E4" s="15">
        <v>66323.891061809234</v>
      </c>
      <c r="F4" s="15">
        <v>67740.721919838921</v>
      </c>
      <c r="G4" s="15">
        <v>69143.564530076867</v>
      </c>
      <c r="H4" s="15">
        <v>70555.510689563293</v>
      </c>
      <c r="I4" s="15">
        <v>71994.320996851282</v>
      </c>
      <c r="J4" s="15">
        <v>73427.209568787424</v>
      </c>
      <c r="K4" s="15">
        <v>74879.38683515029</v>
      </c>
      <c r="L4" s="15">
        <v>76376.203314168888</v>
      </c>
      <c r="M4" s="15">
        <v>77883.953581414229</v>
      </c>
      <c r="N4" s="15">
        <v>79421.857917228204</v>
      </c>
      <c r="O4" s="15">
        <v>80962.832573281426</v>
      </c>
      <c r="P4" s="15">
        <v>82493.920700074741</v>
      </c>
      <c r="Q4" s="15">
        <v>84028.918080109317</v>
      </c>
      <c r="R4" s="15">
        <v>85585.688233812267</v>
      </c>
      <c r="S4" s="15">
        <v>87152.796419648672</v>
      </c>
      <c r="T4" s="15">
        <v>88728.283666365591</v>
      </c>
      <c r="U4" s="15">
        <v>90314.488066297577</v>
      </c>
      <c r="V4" s="15">
        <v>91911.203058065686</v>
      </c>
      <c r="W4" s="15">
        <v>93519.290657889913</v>
      </c>
      <c r="X4" s="15">
        <v>95136.59456666933</v>
      </c>
      <c r="Y4" s="15">
        <v>96765.323551991241</v>
      </c>
      <c r="Z4" s="15">
        <v>98401.450995673018</v>
      </c>
      <c r="AA4" s="15">
        <v>100044.05657699869</v>
      </c>
      <c r="AB4" s="15">
        <v>101687.48029438904</v>
      </c>
      <c r="AC4" s="15">
        <v>103336.32244986649</v>
      </c>
      <c r="AD4" s="15">
        <v>104989.33159830353</v>
      </c>
    </row>
    <row r="5" spans="1:60" x14ac:dyDescent="0.35">
      <c r="A5" s="4" t="s">
        <v>119</v>
      </c>
      <c r="B5" s="15">
        <v>80409.804699999993</v>
      </c>
      <c r="C5" s="15">
        <v>81326.822235740197</v>
      </c>
      <c r="D5" s="15">
        <v>82173.645904952064</v>
      </c>
      <c r="E5" s="15">
        <v>83168.505801194129</v>
      </c>
      <c r="F5" s="15">
        <v>84250.860735690876</v>
      </c>
      <c r="G5" s="15">
        <v>85618.108978967895</v>
      </c>
      <c r="H5" s="15">
        <v>87223.568387676118</v>
      </c>
      <c r="I5" s="15">
        <v>88856.576757387025</v>
      </c>
      <c r="J5" s="15">
        <v>90644.797593314099</v>
      </c>
      <c r="K5" s="15">
        <v>92314.918924491154</v>
      </c>
      <c r="L5" s="15">
        <v>93824.332469349843</v>
      </c>
      <c r="M5" s="15">
        <v>95349.578347704592</v>
      </c>
      <c r="N5" s="15">
        <v>96807.015722664932</v>
      </c>
      <c r="O5" s="15">
        <v>98297.805041987696</v>
      </c>
      <c r="P5" s="15">
        <v>99927.956181243018</v>
      </c>
      <c r="Q5" s="15">
        <v>101572.11081547549</v>
      </c>
      <c r="R5" s="15">
        <v>103211.13933886049</v>
      </c>
      <c r="S5" s="15">
        <v>104854.00264928681</v>
      </c>
      <c r="T5" s="15">
        <v>106509.09162490501</v>
      </c>
      <c r="U5" s="15">
        <v>108161.61213419288</v>
      </c>
      <c r="V5" s="15">
        <v>109818.22620180139</v>
      </c>
      <c r="W5" s="15">
        <v>111476.96461764388</v>
      </c>
      <c r="X5" s="15">
        <v>113139.34255711158</v>
      </c>
      <c r="Y5" s="15">
        <v>114802.9321361371</v>
      </c>
      <c r="Z5" s="15">
        <v>116468.63083908673</v>
      </c>
      <c r="AA5" s="15">
        <v>118136.91586036273</v>
      </c>
      <c r="AB5" s="15">
        <v>119811.1522319358</v>
      </c>
      <c r="AC5" s="15">
        <v>121488.73600437214</v>
      </c>
      <c r="AD5" s="15">
        <v>123166.81131930614</v>
      </c>
    </row>
    <row r="6" spans="1:60" x14ac:dyDescent="0.35">
      <c r="A6" s="4" t="s">
        <v>121</v>
      </c>
      <c r="B6" s="15">
        <v>92163.695300000007</v>
      </c>
      <c r="C6" s="15">
        <v>93866.161512320657</v>
      </c>
      <c r="D6" s="15">
        <v>95417.112098988742</v>
      </c>
      <c r="E6" s="15">
        <v>96944.864105939283</v>
      </c>
      <c r="F6" s="15">
        <v>98428.324110974776</v>
      </c>
      <c r="G6" s="15">
        <v>100002.2126991741</v>
      </c>
      <c r="H6" s="15">
        <v>101621.33852476516</v>
      </c>
      <c r="I6" s="15">
        <v>103233.34765564965</v>
      </c>
      <c r="J6" s="15">
        <v>104986.10537215587</v>
      </c>
      <c r="K6" s="15">
        <v>106638.59716932413</v>
      </c>
      <c r="L6" s="15">
        <v>108196.52309080967</v>
      </c>
      <c r="M6" s="15">
        <v>109747.81237992877</v>
      </c>
      <c r="N6" s="15">
        <v>111244.83838947843</v>
      </c>
      <c r="O6" s="15">
        <v>112741.10371478461</v>
      </c>
      <c r="P6" s="15">
        <v>114355.38720832474</v>
      </c>
      <c r="Q6" s="15">
        <v>115966.57456531898</v>
      </c>
      <c r="R6" s="15">
        <v>117586.68559528378</v>
      </c>
      <c r="S6" s="15">
        <v>119207.74740156891</v>
      </c>
      <c r="T6" s="15">
        <v>120838.30673285179</v>
      </c>
      <c r="U6" s="15">
        <v>122465.78121559118</v>
      </c>
      <c r="V6" s="15">
        <v>124094.93125652407</v>
      </c>
      <c r="W6" s="15">
        <v>125724.86854060602</v>
      </c>
      <c r="X6" s="15">
        <v>127355.41950568285</v>
      </c>
      <c r="Y6" s="15">
        <v>128986.77875184089</v>
      </c>
      <c r="Z6" s="15">
        <v>130615.12074548201</v>
      </c>
      <c r="AA6" s="15">
        <v>132236.32868568701</v>
      </c>
      <c r="AB6" s="15">
        <v>133842.32567394181</v>
      </c>
      <c r="AC6" s="15">
        <v>135441.2194806753</v>
      </c>
      <c r="AD6" s="15">
        <v>137029.05107313502</v>
      </c>
    </row>
    <row r="7" spans="1:60" x14ac:dyDescent="0.35">
      <c r="A7" s="4" t="s">
        <v>123</v>
      </c>
      <c r="B7" s="15">
        <v>93808.671900000001</v>
      </c>
      <c r="C7" s="15">
        <v>95127.912633796892</v>
      </c>
      <c r="D7" s="15">
        <v>96386.055380708975</v>
      </c>
      <c r="E7" s="15">
        <v>97685.252659791091</v>
      </c>
      <c r="F7" s="15">
        <v>98985.873187804624</v>
      </c>
      <c r="G7" s="15">
        <v>100410.49767189815</v>
      </c>
      <c r="H7" s="15">
        <v>101904.0234963695</v>
      </c>
      <c r="I7" s="15">
        <v>103406.8530828822</v>
      </c>
      <c r="J7" s="15">
        <v>105062.68633992776</v>
      </c>
      <c r="K7" s="15">
        <v>106625.37823027921</v>
      </c>
      <c r="L7" s="15">
        <v>108098.13060454711</v>
      </c>
      <c r="M7" s="15">
        <v>109567.4328251633</v>
      </c>
      <c r="N7" s="15">
        <v>110983.6795483748</v>
      </c>
      <c r="O7" s="15">
        <v>112400.04216840322</v>
      </c>
      <c r="P7" s="15">
        <v>113934.71862415796</v>
      </c>
      <c r="Q7" s="15">
        <v>115465.9898489948</v>
      </c>
      <c r="R7" s="15">
        <v>117005.04757429103</v>
      </c>
      <c r="S7" s="15">
        <v>118544.19047260704</v>
      </c>
      <c r="T7" s="15">
        <v>120091.96269551263</v>
      </c>
      <c r="U7" s="15">
        <v>121635.81693114106</v>
      </c>
      <c r="V7" s="15">
        <v>123180.76209631027</v>
      </c>
      <c r="W7" s="15">
        <v>124726.20025564679</v>
      </c>
      <c r="X7" s="15">
        <v>126272.06925423531</v>
      </c>
      <c r="Y7" s="15">
        <v>127819.34405484206</v>
      </c>
      <c r="Z7" s="15">
        <v>129364.88443541559</v>
      </c>
      <c r="AA7" s="15">
        <v>130905.25798736497</v>
      </c>
      <c r="AB7" s="15">
        <v>132433.32815437729</v>
      </c>
      <c r="AC7" s="15">
        <v>133957.70197809825</v>
      </c>
      <c r="AD7" s="15">
        <v>135475.37576265913</v>
      </c>
    </row>
    <row r="8" spans="1:60" x14ac:dyDescent="0.35">
      <c r="A8" s="4" t="s">
        <v>125</v>
      </c>
      <c r="B8" s="15">
        <v>334392.84769999998</v>
      </c>
      <c r="C8" s="15">
        <v>341450.98404174414</v>
      </c>
      <c r="D8" s="15">
        <v>348457.81444523868</v>
      </c>
      <c r="E8" s="15">
        <v>355550.10740496049</v>
      </c>
      <c r="F8" s="15">
        <v>362649.81570682325</v>
      </c>
      <c r="G8" s="15">
        <v>369943.23829653527</v>
      </c>
      <c r="H8" s="15">
        <v>377488.69639287825</v>
      </c>
      <c r="I8" s="15">
        <v>385155.90963787172</v>
      </c>
      <c r="J8" s="15">
        <v>392941.69453953026</v>
      </c>
      <c r="K8" s="15">
        <v>400681.68628757691</v>
      </c>
      <c r="L8" s="15">
        <v>408440.16830658528</v>
      </c>
      <c r="M8" s="15">
        <v>416256.3215543789</v>
      </c>
      <c r="N8" s="15">
        <v>424127.6330649844</v>
      </c>
      <c r="O8" s="15">
        <v>432044.06352720881</v>
      </c>
      <c r="P8" s="15">
        <v>440058.84738356003</v>
      </c>
      <c r="Q8" s="15">
        <v>448104.04214629484</v>
      </c>
      <c r="R8" s="15">
        <v>456234.90832053649</v>
      </c>
      <c r="S8" s="15">
        <v>464413.04693367449</v>
      </c>
      <c r="T8" s="15">
        <v>472638.78441124019</v>
      </c>
      <c r="U8" s="15">
        <v>480906.91983155964</v>
      </c>
      <c r="V8" s="15">
        <v>489223.0160888005</v>
      </c>
      <c r="W8" s="15">
        <v>497588.36337868631</v>
      </c>
      <c r="X8" s="15">
        <v>505995.48582294962</v>
      </c>
      <c r="Y8" s="15">
        <v>514450.27088665351</v>
      </c>
      <c r="Z8" s="15">
        <v>522936.34911638836</v>
      </c>
      <c r="AA8" s="15">
        <v>531449.72343065077</v>
      </c>
      <c r="AB8" s="15">
        <v>539969.51061506208</v>
      </c>
      <c r="AC8" s="15">
        <v>548511.55150704156</v>
      </c>
      <c r="AD8" s="15">
        <v>557066.88145640295</v>
      </c>
    </row>
    <row r="9" spans="1:60" x14ac:dyDescent="0.3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60" x14ac:dyDescent="0.35">
      <c r="A10" s="4" t="s">
        <v>126</v>
      </c>
      <c r="B10" s="5">
        <v>100</v>
      </c>
      <c r="C10" s="5">
        <v>101.25778000000001</v>
      </c>
      <c r="D10" s="5">
        <v>102.41087322130601</v>
      </c>
      <c r="E10" s="5">
        <v>103.48912658219118</v>
      </c>
      <c r="F10" s="5">
        <v>104.49946712251399</v>
      </c>
      <c r="G10" s="5">
        <v>105.50932802789788</v>
      </c>
      <c r="H10" s="5">
        <v>106.56228368919101</v>
      </c>
      <c r="I10" s="5">
        <v>107.65899074423506</v>
      </c>
      <c r="J10" s="5">
        <v>108.82726304819521</v>
      </c>
      <c r="K10" s="5">
        <v>110.02578857887129</v>
      </c>
      <c r="L10" s="5">
        <v>111.22937168271443</v>
      </c>
      <c r="M10" s="5">
        <v>112.43850169052855</v>
      </c>
      <c r="N10" s="5">
        <v>113.63992956879218</v>
      </c>
      <c r="O10" s="5">
        <v>114.83734214266559</v>
      </c>
      <c r="P10" s="5">
        <v>116.05910810945561</v>
      </c>
      <c r="Q10" s="5">
        <v>117.3008593248511</v>
      </c>
      <c r="R10" s="5">
        <v>118.56316906230361</v>
      </c>
      <c r="S10" s="5">
        <v>119.84334302393692</v>
      </c>
      <c r="T10" s="5">
        <v>121.14136627222919</v>
      </c>
      <c r="U10" s="5">
        <v>122.45482942189922</v>
      </c>
      <c r="V10" s="5">
        <v>123.78323165695093</v>
      </c>
      <c r="W10" s="5">
        <v>125.1262549637825</v>
      </c>
      <c r="X10" s="5">
        <v>126.48339935037068</v>
      </c>
      <c r="Y10" s="5">
        <v>127.85459323438812</v>
      </c>
      <c r="Z10" s="5">
        <v>129.2384146388012</v>
      </c>
      <c r="AA10" s="5">
        <v>130.63333654336364</v>
      </c>
      <c r="AB10" s="5">
        <v>132.03606424783263</v>
      </c>
      <c r="AC10" s="5">
        <v>133.4464866897344</v>
      </c>
      <c r="AD10" s="5">
        <v>134.86352824259535</v>
      </c>
    </row>
    <row r="11" spans="1:60" x14ac:dyDescent="0.35">
      <c r="A11" s="4" t="s">
        <v>128</v>
      </c>
      <c r="B11" s="14">
        <v>2891.4</v>
      </c>
      <c r="C11" s="14">
        <v>2915.5677379859999</v>
      </c>
      <c r="D11" s="14">
        <v>2937.1175154964212</v>
      </c>
      <c r="E11" s="14">
        <v>2959.2316900652718</v>
      </c>
      <c r="F11" s="14">
        <v>2980.749980038117</v>
      </c>
      <c r="G11" s="14">
        <v>3005.3071868236593</v>
      </c>
      <c r="H11" s="14">
        <v>3031.5786506056434</v>
      </c>
      <c r="I11" s="14">
        <v>3057.1351011565407</v>
      </c>
      <c r="J11" s="14">
        <v>3083.5949111705604</v>
      </c>
      <c r="K11" s="14">
        <v>3107.0153387320361</v>
      </c>
      <c r="L11" s="14">
        <v>3128.3998689233135</v>
      </c>
      <c r="M11" s="14">
        <v>3149.2690490409163</v>
      </c>
      <c r="N11" s="14">
        <v>3168.8691233287414</v>
      </c>
      <c r="O11" s="14">
        <v>3188.190352147501</v>
      </c>
      <c r="P11" s="14">
        <v>3208.62614219431</v>
      </c>
      <c r="Q11" s="14">
        <v>3228.3271387936443</v>
      </c>
      <c r="R11" s="14">
        <v>3247.585756623389</v>
      </c>
      <c r="S11" s="14">
        <v>3266.2318027208999</v>
      </c>
      <c r="T11" s="14">
        <v>3284.426510289547</v>
      </c>
      <c r="U11" s="14">
        <v>3302.0485752222639</v>
      </c>
      <c r="V11" s="14">
        <v>3319.2131850645269</v>
      </c>
      <c r="W11" s="14">
        <v>3335.9394969152313</v>
      </c>
      <c r="X11" s="14">
        <v>3352.2173137686141</v>
      </c>
      <c r="Y11" s="14">
        <v>3368.0975046717449</v>
      </c>
      <c r="Z11" s="14">
        <v>3383.5030479342136</v>
      </c>
      <c r="AA11" s="14">
        <v>3398.4384394183435</v>
      </c>
      <c r="AB11" s="14">
        <v>3412.8199851906588</v>
      </c>
      <c r="AC11" s="14">
        <v>3426.8252428202854</v>
      </c>
      <c r="AD11" s="14">
        <v>3440.4107886906895</v>
      </c>
    </row>
    <row r="12" spans="1:60" x14ac:dyDescent="0.3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60" x14ac:dyDescent="0.35">
      <c r="A13" s="4" t="s">
        <v>130</v>
      </c>
      <c r="B13" s="6">
        <v>79</v>
      </c>
      <c r="C13" s="6">
        <v>63</v>
      </c>
      <c r="D13" s="6">
        <v>62</v>
      </c>
      <c r="E13" s="6">
        <v>64.36</v>
      </c>
      <c r="F13" s="6">
        <v>66.81</v>
      </c>
      <c r="G13" s="6">
        <v>69.350000000000009</v>
      </c>
      <c r="H13" s="6">
        <v>71.98</v>
      </c>
      <c r="I13" s="6">
        <v>74.72</v>
      </c>
      <c r="J13" s="6">
        <v>77.56</v>
      </c>
      <c r="K13" s="6">
        <v>79.766469999999998</v>
      </c>
      <c r="L13" s="6">
        <v>85.670850000000002</v>
      </c>
      <c r="M13" s="6">
        <v>91.994209999999995</v>
      </c>
      <c r="N13" s="6">
        <v>97.968760000000003</v>
      </c>
      <c r="O13" s="6">
        <v>104.25059999999999</v>
      </c>
      <c r="P13" s="6">
        <v>106.19110000000001</v>
      </c>
      <c r="Q13" s="6">
        <v>108.02029999999999</v>
      </c>
      <c r="R13" s="6">
        <v>110.95579999999998</v>
      </c>
      <c r="S13" s="6">
        <v>114.26269999999998</v>
      </c>
      <c r="T13" s="6">
        <v>117.69399999999999</v>
      </c>
      <c r="U13" s="6">
        <v>121.34719999999999</v>
      </c>
      <c r="V13" s="6">
        <v>125.34569999999999</v>
      </c>
      <c r="W13" s="6">
        <v>129.75689999999997</v>
      </c>
      <c r="X13" s="6">
        <v>134.53729999999999</v>
      </c>
      <c r="Y13" s="6">
        <v>139.8075</v>
      </c>
      <c r="Z13" s="6">
        <v>145.41120000000001</v>
      </c>
      <c r="AA13" s="6">
        <v>151.57229999999998</v>
      </c>
      <c r="AB13" s="6">
        <v>158.35640000000001</v>
      </c>
      <c r="AC13" s="6">
        <v>165.93239999999997</v>
      </c>
      <c r="AD13" s="6">
        <v>174.44609999999997</v>
      </c>
      <c r="AF13" s="6">
        <v>79</v>
      </c>
      <c r="AG13" s="6">
        <v>63</v>
      </c>
      <c r="AH13" s="6">
        <v>62</v>
      </c>
      <c r="AI13" s="6">
        <v>64.36</v>
      </c>
      <c r="AJ13" s="6">
        <v>66.81</v>
      </c>
      <c r="AK13" s="6">
        <v>69.350000000000009</v>
      </c>
      <c r="AL13" s="6">
        <v>71.98</v>
      </c>
      <c r="AM13" s="6">
        <v>74.72</v>
      </c>
      <c r="AN13" s="6">
        <v>77.56</v>
      </c>
      <c r="AO13" s="6">
        <v>76.09</v>
      </c>
      <c r="AP13" s="6">
        <v>74.64</v>
      </c>
      <c r="AQ13" s="6">
        <v>73.22</v>
      </c>
      <c r="AR13" s="6">
        <v>71.83</v>
      </c>
      <c r="AS13" s="6">
        <v>70.47</v>
      </c>
      <c r="AT13" s="6">
        <v>69.13</v>
      </c>
      <c r="AU13" s="6">
        <v>67.819999999999993</v>
      </c>
      <c r="AV13" s="6">
        <v>66.529999999999987</v>
      </c>
      <c r="AW13" s="6">
        <v>65.269999999999982</v>
      </c>
      <c r="AX13" s="6">
        <v>64.029999999999987</v>
      </c>
      <c r="AY13" s="6">
        <v>62.809999999999988</v>
      </c>
      <c r="AZ13" s="6">
        <v>61.61999999999999</v>
      </c>
      <c r="BA13" s="6">
        <v>60.449999999999989</v>
      </c>
      <c r="BB13" s="6">
        <v>59.29999999999999</v>
      </c>
      <c r="BC13" s="6">
        <v>58.169999999999987</v>
      </c>
      <c r="BD13" s="6">
        <v>57.059999999999988</v>
      </c>
      <c r="BE13" s="6">
        <v>55.97999999999999</v>
      </c>
      <c r="BF13" s="6">
        <v>54.919999999999987</v>
      </c>
      <c r="BG13" s="6">
        <v>53.879999999999988</v>
      </c>
      <c r="BH13" s="6">
        <v>52.859999999999985</v>
      </c>
    </row>
    <row r="14" spans="1:60" x14ac:dyDescent="0.35">
      <c r="A14" s="4" t="s">
        <v>132</v>
      </c>
      <c r="B14" s="6">
        <v>79</v>
      </c>
      <c r="C14" s="6">
        <v>63</v>
      </c>
      <c r="D14" s="6">
        <v>62</v>
      </c>
      <c r="E14" s="6">
        <v>64.36</v>
      </c>
      <c r="F14" s="6">
        <v>66.81</v>
      </c>
      <c r="G14" s="6">
        <v>69.350000000000009</v>
      </c>
      <c r="H14" s="6">
        <v>71.98</v>
      </c>
      <c r="I14" s="6">
        <v>74.72</v>
      </c>
      <c r="J14" s="6">
        <v>77.56</v>
      </c>
      <c r="K14" s="6">
        <v>74.531800000000004</v>
      </c>
      <c r="L14" s="6">
        <v>71.909819999999996</v>
      </c>
      <c r="M14" s="6">
        <v>68.763649999999998</v>
      </c>
      <c r="N14" s="6">
        <v>65.803060000000016</v>
      </c>
      <c r="O14" s="6">
        <v>62.860499999999988</v>
      </c>
      <c r="P14" s="6">
        <v>60.872200000000014</v>
      </c>
      <c r="Q14" s="6">
        <v>58.700599999999994</v>
      </c>
      <c r="R14" s="6">
        <v>56.559199999999983</v>
      </c>
      <c r="S14" s="6">
        <v>54.38839999999999</v>
      </c>
      <c r="T14" s="6">
        <v>52.173999999999992</v>
      </c>
      <c r="U14" s="6">
        <v>50.699299999999994</v>
      </c>
      <c r="V14" s="6">
        <v>49.258200000000002</v>
      </c>
      <c r="W14" s="6">
        <v>47.831999999999965</v>
      </c>
      <c r="X14" s="6">
        <v>46.423099999999991</v>
      </c>
      <c r="Y14" s="6">
        <v>45.014400000000009</v>
      </c>
      <c r="Z14" s="6">
        <v>43.852200000000025</v>
      </c>
      <c r="AA14" s="6">
        <v>42.715499999999992</v>
      </c>
      <c r="AB14" s="6">
        <v>41.592500000000001</v>
      </c>
      <c r="AC14" s="6">
        <v>40.46999999999997</v>
      </c>
      <c r="AD14" s="6">
        <v>39.360599999999977</v>
      </c>
      <c r="AF14" s="6">
        <v>79</v>
      </c>
      <c r="AG14" s="6">
        <v>63</v>
      </c>
      <c r="AH14" s="6">
        <v>62</v>
      </c>
      <c r="AI14" s="6">
        <v>64.36</v>
      </c>
      <c r="AJ14" s="6">
        <v>66.81</v>
      </c>
      <c r="AK14" s="6">
        <v>69.350000000000009</v>
      </c>
      <c r="AL14" s="6">
        <v>71.98</v>
      </c>
      <c r="AM14" s="6">
        <v>74.72</v>
      </c>
      <c r="AN14" s="6">
        <v>77.56</v>
      </c>
      <c r="AO14" s="6">
        <v>76.09</v>
      </c>
      <c r="AP14" s="6">
        <v>74.64</v>
      </c>
      <c r="AQ14" s="6">
        <v>73.22</v>
      </c>
      <c r="AR14" s="6">
        <v>71.83</v>
      </c>
      <c r="AS14" s="6">
        <v>70.47</v>
      </c>
      <c r="AT14" s="6">
        <v>69.13</v>
      </c>
      <c r="AU14" s="6">
        <v>67.819999999999993</v>
      </c>
      <c r="AV14" s="6">
        <v>66.529999999999987</v>
      </c>
      <c r="AW14" s="6">
        <v>65.269999999999982</v>
      </c>
      <c r="AX14" s="6">
        <v>64.029999999999987</v>
      </c>
      <c r="AY14" s="6">
        <v>62.809999999999988</v>
      </c>
      <c r="AZ14" s="6">
        <v>61.61999999999999</v>
      </c>
      <c r="BA14" s="6">
        <v>60.449999999999989</v>
      </c>
      <c r="BB14" s="6">
        <v>59.29999999999999</v>
      </c>
      <c r="BC14" s="6">
        <v>58.169999999999987</v>
      </c>
      <c r="BD14" s="6">
        <v>57.059999999999988</v>
      </c>
      <c r="BE14" s="6">
        <v>55.97999999999999</v>
      </c>
      <c r="BF14" s="6">
        <v>54.919999999999987</v>
      </c>
      <c r="BG14" s="6">
        <v>53.879999999999988</v>
      </c>
      <c r="BH14" s="6">
        <v>52.859999999999985</v>
      </c>
    </row>
    <row r="15" spans="1:60" x14ac:dyDescent="0.35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60" ht="20" thickBot="1" x14ac:dyDescent="0.5">
      <c r="A16" s="3" t="s">
        <v>134</v>
      </c>
    </row>
    <row r="17" spans="1:41" ht="15" thickTop="1" x14ac:dyDescent="0.35">
      <c r="B17" s="1">
        <v>2022</v>
      </c>
      <c r="C17" s="2">
        <v>2023</v>
      </c>
      <c r="D17" s="1">
        <v>2024</v>
      </c>
      <c r="E17" s="2">
        <v>2025</v>
      </c>
      <c r="F17" s="1">
        <v>2026</v>
      </c>
      <c r="G17" s="2">
        <v>2027</v>
      </c>
      <c r="H17" s="1">
        <v>2028</v>
      </c>
      <c r="I17" s="2">
        <v>2029</v>
      </c>
      <c r="J17" s="1">
        <v>2030</v>
      </c>
      <c r="K17" s="2">
        <v>2031</v>
      </c>
      <c r="L17" s="1">
        <v>2032</v>
      </c>
      <c r="M17" s="2">
        <v>2033</v>
      </c>
      <c r="N17" s="1">
        <v>2034</v>
      </c>
      <c r="O17" s="2">
        <v>2035</v>
      </c>
      <c r="P17" s="1">
        <v>2036</v>
      </c>
      <c r="Q17" s="2">
        <v>2037</v>
      </c>
      <c r="R17" s="1">
        <v>2038</v>
      </c>
      <c r="S17" s="2">
        <v>2039</v>
      </c>
      <c r="T17" s="1">
        <v>2040</v>
      </c>
      <c r="U17" s="2">
        <v>2041</v>
      </c>
      <c r="V17" s="1">
        <v>2042</v>
      </c>
      <c r="W17" s="2">
        <v>2043</v>
      </c>
      <c r="X17" s="1">
        <v>2044</v>
      </c>
      <c r="Y17" s="2">
        <v>2045</v>
      </c>
      <c r="Z17" s="1">
        <v>2046</v>
      </c>
      <c r="AA17" s="2">
        <v>2047</v>
      </c>
      <c r="AB17" s="1">
        <v>2048</v>
      </c>
      <c r="AC17" s="2">
        <v>2049</v>
      </c>
      <c r="AD17" s="1">
        <v>2050</v>
      </c>
      <c r="AG17" t="s">
        <v>260</v>
      </c>
      <c r="AH17" t="s">
        <v>260</v>
      </c>
      <c r="AO17" s="16"/>
    </row>
    <row r="18" spans="1:41" x14ac:dyDescent="0.35">
      <c r="A18" t="s">
        <v>135</v>
      </c>
      <c r="B18" s="14">
        <v>1761.425293</v>
      </c>
      <c r="C18" s="14">
        <v>1784.3958641034837</v>
      </c>
      <c r="D18" s="14">
        <v>1804.775984586169</v>
      </c>
      <c r="E18" s="14">
        <v>1823.6781253831336</v>
      </c>
      <c r="F18" s="14">
        <v>1840.0516911698235</v>
      </c>
      <c r="G18" s="14">
        <v>1855.7275515398219</v>
      </c>
      <c r="H18" s="14">
        <v>1871.9920014361908</v>
      </c>
      <c r="I18" s="14">
        <v>1887.6379421049144</v>
      </c>
      <c r="J18" s="14">
        <v>1903.7678083202009</v>
      </c>
      <c r="K18" s="14">
        <v>1919.0286395238325</v>
      </c>
      <c r="L18" s="14">
        <v>1930.7417570600346</v>
      </c>
      <c r="M18" s="14">
        <v>1943.2392939941437</v>
      </c>
      <c r="N18" s="14">
        <v>1956.4633483080611</v>
      </c>
      <c r="O18" s="14">
        <v>1969.2145981806589</v>
      </c>
      <c r="P18" s="14">
        <v>1985.4853125667105</v>
      </c>
      <c r="Q18" s="14">
        <v>2000.7733112152368</v>
      </c>
      <c r="R18" s="14">
        <v>2015.9593607169586</v>
      </c>
      <c r="S18" s="14">
        <v>2030.3868964354272</v>
      </c>
      <c r="T18" s="14">
        <v>2044.3713689194469</v>
      </c>
      <c r="U18" s="14">
        <v>2057.7608769816165</v>
      </c>
      <c r="V18" s="14">
        <v>2070.3141443235991</v>
      </c>
      <c r="W18" s="14">
        <v>2082.0072165013144</v>
      </c>
      <c r="X18" s="14">
        <v>2092.9642166996682</v>
      </c>
      <c r="Y18" s="14">
        <v>2103.1130420457293</v>
      </c>
      <c r="Z18" s="14">
        <v>2112.692448547552</v>
      </c>
      <c r="AA18" s="14">
        <v>2121.5460242839822</v>
      </c>
      <c r="AB18" s="14">
        <v>2129.8063273759126</v>
      </c>
      <c r="AC18" s="14">
        <v>2137.3477586005179</v>
      </c>
      <c r="AD18" s="14">
        <v>2144.1402497773502</v>
      </c>
      <c r="AG18" t="s">
        <v>261</v>
      </c>
      <c r="AH18">
        <v>1761.425293</v>
      </c>
    </row>
    <row r="19" spans="1:41" x14ac:dyDescent="0.35">
      <c r="A19" t="s">
        <v>136</v>
      </c>
      <c r="B19" s="14">
        <v>1755.041504</v>
      </c>
      <c r="C19" s="14">
        <v>1777.2515542331203</v>
      </c>
      <c r="D19" s="14">
        <v>1796.7250772380078</v>
      </c>
      <c r="E19" s="14">
        <v>1814.6077920955038</v>
      </c>
      <c r="F19" s="14">
        <v>1829.7684409847473</v>
      </c>
      <c r="G19" s="14">
        <v>1844.1588378657159</v>
      </c>
      <c r="H19" s="14">
        <v>1859.2662423902771</v>
      </c>
      <c r="I19" s="14">
        <v>1873.6808546775924</v>
      </c>
      <c r="J19" s="14">
        <v>1888.6975823082571</v>
      </c>
      <c r="K19" s="14">
        <v>1902.747490301193</v>
      </c>
      <c r="L19" s="14">
        <v>1912.7633247604397</v>
      </c>
      <c r="M19" s="14">
        <v>1923.6644689903815</v>
      </c>
      <c r="N19" s="14">
        <v>1935.2516042094107</v>
      </c>
      <c r="O19" s="14">
        <v>1946.2112630368215</v>
      </c>
      <c r="P19" s="14">
        <v>1961.0509098342384</v>
      </c>
      <c r="Q19" s="14">
        <v>1974.7013341758854</v>
      </c>
      <c r="R19" s="14">
        <v>1988.3394312172511</v>
      </c>
      <c r="S19" s="14">
        <v>2001.1229823887988</v>
      </c>
      <c r="T19" s="14">
        <v>2013.4467782084614</v>
      </c>
      <c r="U19" s="14">
        <v>2025.1365884546587</v>
      </c>
      <c r="V19" s="14">
        <v>2035.9414414546022</v>
      </c>
      <c r="W19" s="14">
        <v>2045.8576164016936</v>
      </c>
      <c r="X19" s="14">
        <v>2055.0058937777717</v>
      </c>
      <c r="Y19" s="14">
        <v>2063.3288320480433</v>
      </c>
      <c r="Z19" s="14">
        <v>2071.0553795254136</v>
      </c>
      <c r="AA19" s="14">
        <v>2078.0115574919482</v>
      </c>
      <c r="AB19" s="14">
        <v>2084.304794713697</v>
      </c>
      <c r="AC19" s="14">
        <v>2089.8583414670202</v>
      </c>
      <c r="AD19" s="14">
        <v>2094.6244932991531</v>
      </c>
      <c r="AG19" t="s">
        <v>262</v>
      </c>
      <c r="AH19">
        <v>1755.041504</v>
      </c>
    </row>
    <row r="20" spans="1:41" x14ac:dyDescent="0.35">
      <c r="A20" t="s">
        <v>137</v>
      </c>
      <c r="B20" s="14">
        <v>7655.3994140000004</v>
      </c>
      <c r="C20" s="14">
        <v>7750.9770756837906</v>
      </c>
      <c r="D20" s="14">
        <v>7830.2680209726213</v>
      </c>
      <c r="E20" s="14">
        <v>7897.7607812713541</v>
      </c>
      <c r="F20" s="14">
        <v>7950.5208244393434</v>
      </c>
      <c r="G20" s="14">
        <v>7996.2488810027726</v>
      </c>
      <c r="H20" s="14">
        <v>8046.6501172871094</v>
      </c>
      <c r="I20" s="14">
        <v>8099.7042564384201</v>
      </c>
      <c r="J20" s="14">
        <v>8156.1513383926676</v>
      </c>
      <c r="K20" s="14">
        <v>8205.5051888794424</v>
      </c>
      <c r="L20" s="14">
        <v>8237.6687998986054</v>
      </c>
      <c r="M20" s="14">
        <v>8271.0550830243374</v>
      </c>
      <c r="N20" s="14">
        <v>8304.7437520619023</v>
      </c>
      <c r="O20" s="14">
        <v>8332.2168409629739</v>
      </c>
      <c r="P20" s="14">
        <v>8373.1029456794113</v>
      </c>
      <c r="Q20" s="14">
        <v>8408.6190527130693</v>
      </c>
      <c r="R20" s="14">
        <v>8443.9716620549625</v>
      </c>
      <c r="S20" s="14">
        <v>8475.24424886425</v>
      </c>
      <c r="T20" s="14">
        <v>8504.4852823143538</v>
      </c>
      <c r="U20" s="14">
        <v>8531.0561858613</v>
      </c>
      <c r="V20" s="14">
        <v>8554.2897495884372</v>
      </c>
      <c r="W20" s="14">
        <v>8574.2697475278583</v>
      </c>
      <c r="X20" s="14">
        <v>8591.5102031946062</v>
      </c>
      <c r="Y20" s="14">
        <v>8605.7984001531313</v>
      </c>
      <c r="Z20" s="14">
        <v>8617.9358461007396</v>
      </c>
      <c r="AA20" s="14">
        <v>8627.349303604793</v>
      </c>
      <c r="AB20" s="14">
        <v>8634.5450435059811</v>
      </c>
      <c r="AC20" s="14">
        <v>8639.3224958327373</v>
      </c>
      <c r="AD20" s="14">
        <v>8641.2677939365476</v>
      </c>
      <c r="AG20" t="s">
        <v>263</v>
      </c>
      <c r="AH20">
        <v>7655.3994140000004</v>
      </c>
    </row>
    <row r="21" spans="1:41" x14ac:dyDescent="0.35">
      <c r="A21" t="s">
        <v>138</v>
      </c>
      <c r="B21" s="14">
        <v>516.20983899999999</v>
      </c>
      <c r="C21" s="14">
        <v>523.19560350921915</v>
      </c>
      <c r="D21" s="14">
        <v>529.52077675784392</v>
      </c>
      <c r="E21" s="14">
        <v>535.86205281990749</v>
      </c>
      <c r="F21" s="14">
        <v>541.59888478498681</v>
      </c>
      <c r="G21" s="14">
        <v>547.99576337307076</v>
      </c>
      <c r="H21" s="14">
        <v>554.60524987426606</v>
      </c>
      <c r="I21" s="14">
        <v>560.91721222308513</v>
      </c>
      <c r="J21" s="14">
        <v>567.07698068083414</v>
      </c>
      <c r="K21" s="14">
        <v>571.37246972332559</v>
      </c>
      <c r="L21" s="14">
        <v>573.99930894308102</v>
      </c>
      <c r="M21" s="14">
        <v>576.56129745861756</v>
      </c>
      <c r="N21" s="14">
        <v>579.0271751748794</v>
      </c>
      <c r="O21" s="14">
        <v>581.2507727038012</v>
      </c>
      <c r="P21" s="14">
        <v>585.43915533425809</v>
      </c>
      <c r="Q21" s="14">
        <v>589.26323218811842</v>
      </c>
      <c r="R21" s="14">
        <v>593.13378415821683</v>
      </c>
      <c r="S21" s="14">
        <v>596.73133629328515</v>
      </c>
      <c r="T21" s="14">
        <v>600.20355482171499</v>
      </c>
      <c r="U21" s="14">
        <v>603.43302207285979</v>
      </c>
      <c r="V21" s="14">
        <v>606.37572958263047</v>
      </c>
      <c r="W21" s="14">
        <v>609.00986213448118</v>
      </c>
      <c r="X21" s="14">
        <v>611.3953233139689</v>
      </c>
      <c r="Y21" s="14">
        <v>613.48443056396661</v>
      </c>
      <c r="Z21" s="14">
        <v>615.39766764850071</v>
      </c>
      <c r="AA21" s="14">
        <v>617.05671822071429</v>
      </c>
      <c r="AB21" s="14">
        <v>618.50387665968856</v>
      </c>
      <c r="AC21" s="14">
        <v>619.64758310321383</v>
      </c>
      <c r="AD21" s="14">
        <v>620.48022834653295</v>
      </c>
      <c r="AG21" t="s">
        <v>264</v>
      </c>
      <c r="AH21">
        <v>516.20983899999999</v>
      </c>
    </row>
    <row r="22" spans="1:41" x14ac:dyDescent="0.35">
      <c r="A22" t="s">
        <v>139</v>
      </c>
      <c r="B22" s="14">
        <v>435.99707000000001</v>
      </c>
      <c r="C22" s="14">
        <v>441.27668931975103</v>
      </c>
      <c r="D22" s="14">
        <v>446.079677189314</v>
      </c>
      <c r="E22" s="14">
        <v>450.7712309782172</v>
      </c>
      <c r="F22" s="14">
        <v>454.94220816303408</v>
      </c>
      <c r="G22" s="14">
        <v>459.00251277782417</v>
      </c>
      <c r="H22" s="14">
        <v>462.91845599538715</v>
      </c>
      <c r="I22" s="14">
        <v>466.61061953345342</v>
      </c>
      <c r="J22" s="14">
        <v>470.06193297746984</v>
      </c>
      <c r="K22" s="14">
        <v>472.19034990689516</v>
      </c>
      <c r="L22" s="14">
        <v>473.12114096843862</v>
      </c>
      <c r="M22" s="14">
        <v>473.80398724877551</v>
      </c>
      <c r="N22" s="14">
        <v>474.44197379368575</v>
      </c>
      <c r="O22" s="14">
        <v>474.80408769231542</v>
      </c>
      <c r="P22" s="14">
        <v>476.39860326784901</v>
      </c>
      <c r="Q22" s="14">
        <v>477.69159671697827</v>
      </c>
      <c r="R22" s="14">
        <v>479.01652690654845</v>
      </c>
      <c r="S22" s="14">
        <v>480.11480162894395</v>
      </c>
      <c r="T22" s="14">
        <v>481.08985717727614</v>
      </c>
      <c r="U22" s="14">
        <v>481.8863543557174</v>
      </c>
      <c r="V22" s="14">
        <v>482.47576883118404</v>
      </c>
      <c r="W22" s="14">
        <v>482.84196683003262</v>
      </c>
      <c r="X22" s="14">
        <v>483.01877037670005</v>
      </c>
      <c r="Y22" s="14">
        <v>482.98073177909907</v>
      </c>
      <c r="Z22" s="14">
        <v>482.80046482353902</v>
      </c>
      <c r="AA22" s="14">
        <v>482.43079821915683</v>
      </c>
      <c r="AB22" s="14">
        <v>481.8927720957509</v>
      </c>
      <c r="AC22" s="14">
        <v>481.14754419941568</v>
      </c>
      <c r="AD22" s="14">
        <v>480.18350254543139</v>
      </c>
      <c r="AG22" t="s">
        <v>265</v>
      </c>
      <c r="AH22">
        <v>435.99707000000001</v>
      </c>
    </row>
    <row r="23" spans="1:41" x14ac:dyDescent="0.35">
      <c r="A23" t="s">
        <v>140</v>
      </c>
      <c r="B23" s="14">
        <v>2506.5527339999999</v>
      </c>
      <c r="C23" s="14">
        <v>2539.802406671783</v>
      </c>
      <c r="D23" s="14">
        <v>2570.8837465839106</v>
      </c>
      <c r="E23" s="14">
        <v>2602.5295258857359</v>
      </c>
      <c r="F23" s="14">
        <v>2632.0913985173197</v>
      </c>
      <c r="G23" s="14">
        <v>2663.6222742167179</v>
      </c>
      <c r="H23" s="14">
        <v>2695.6795010113706</v>
      </c>
      <c r="I23" s="14">
        <v>2727.2006205525968</v>
      </c>
      <c r="J23" s="14">
        <v>2757.3784590193213</v>
      </c>
      <c r="K23" s="14">
        <v>2778.5279654067685</v>
      </c>
      <c r="L23" s="14">
        <v>2792.8900653188375</v>
      </c>
      <c r="M23" s="14">
        <v>2806.215614114089</v>
      </c>
      <c r="N23" s="14">
        <v>2818.8708046690595</v>
      </c>
      <c r="O23" s="14">
        <v>2830.2045821359761</v>
      </c>
      <c r="P23" s="14">
        <v>2848.5443927343549</v>
      </c>
      <c r="Q23" s="14">
        <v>2865.4042148588514</v>
      </c>
      <c r="R23" s="14">
        <v>2881.9486862928989</v>
      </c>
      <c r="S23" s="14">
        <v>2897.2254351671481</v>
      </c>
      <c r="T23" s="14">
        <v>2911.7848042019846</v>
      </c>
      <c r="U23" s="14">
        <v>2925.3282141546811</v>
      </c>
      <c r="V23" s="14">
        <v>2937.6850053042454</v>
      </c>
      <c r="W23" s="14">
        <v>2948.7640730258495</v>
      </c>
      <c r="X23" s="14">
        <v>2958.8440101825181</v>
      </c>
      <c r="Y23" s="14">
        <v>2967.6897406469197</v>
      </c>
      <c r="Z23" s="14">
        <v>2975.8907435069154</v>
      </c>
      <c r="AA23" s="14">
        <v>2983.1936389092966</v>
      </c>
      <c r="AB23" s="14">
        <v>2989.9238430864216</v>
      </c>
      <c r="AC23" s="14">
        <v>2995.5458267878153</v>
      </c>
      <c r="AD23" s="14">
        <v>3000.0098790452689</v>
      </c>
      <c r="AG23" t="s">
        <v>266</v>
      </c>
      <c r="AH23">
        <v>2506.5527339999999</v>
      </c>
    </row>
    <row r="24" spans="1:41" x14ac:dyDescent="0.35">
      <c r="A24" t="s">
        <v>141</v>
      </c>
      <c r="B24" s="14">
        <v>3336.7739259999998</v>
      </c>
      <c r="C24" s="14">
        <v>3389.6350985356917</v>
      </c>
      <c r="D24" s="14">
        <v>3438.8295506477593</v>
      </c>
      <c r="E24" s="14">
        <v>3486.2475713216413</v>
      </c>
      <c r="F24" s="14">
        <v>3536.6580139534381</v>
      </c>
      <c r="G24" s="14">
        <v>3586.3890842824458</v>
      </c>
      <c r="H24" s="14">
        <v>3633.9051532601043</v>
      </c>
      <c r="I24" s="14">
        <v>3679.7951977070188</v>
      </c>
      <c r="J24" s="14">
        <v>3727.2071509523548</v>
      </c>
      <c r="K24" s="14">
        <v>3781.8919888296973</v>
      </c>
      <c r="L24" s="14">
        <v>3835.0453461651018</v>
      </c>
      <c r="M24" s="14">
        <v>3880.2402050560536</v>
      </c>
      <c r="N24" s="14">
        <v>3922.8518389159181</v>
      </c>
      <c r="O24" s="14">
        <v>3961.0172252282123</v>
      </c>
      <c r="P24" s="14">
        <v>4000.8674351243435</v>
      </c>
      <c r="Q24" s="14">
        <v>4034.9401824967899</v>
      </c>
      <c r="R24" s="14">
        <v>4074.9007371363705</v>
      </c>
      <c r="S24" s="14">
        <v>4113.1908271559241</v>
      </c>
      <c r="T24" s="14">
        <v>4151.5629900420035</v>
      </c>
      <c r="U24" s="14">
        <v>4189.4006672582855</v>
      </c>
      <c r="V24" s="14">
        <v>4228.1374578000095</v>
      </c>
      <c r="W24" s="14">
        <v>4268.27964851261</v>
      </c>
      <c r="X24" s="14">
        <v>4308.5164646623598</v>
      </c>
      <c r="Y24" s="14">
        <v>4350.8655192709957</v>
      </c>
      <c r="Z24" s="14">
        <v>4391.7927189338116</v>
      </c>
      <c r="AA24" s="14">
        <v>4430.9206056404637</v>
      </c>
      <c r="AB24" s="14">
        <v>4463.3709844063442</v>
      </c>
      <c r="AC24" s="14">
        <v>4495.7482775272283</v>
      </c>
      <c r="AD24" s="14">
        <v>4527.5836151875365</v>
      </c>
      <c r="AG24" t="s">
        <v>267</v>
      </c>
      <c r="AH24">
        <v>3336.7739259999998</v>
      </c>
    </row>
    <row r="25" spans="1:41" x14ac:dyDescent="0.35">
      <c r="A25" t="s">
        <v>142</v>
      </c>
      <c r="B25" s="14">
        <v>365.82318099999998</v>
      </c>
      <c r="C25" s="14">
        <v>375.12840576118839</v>
      </c>
      <c r="D25" s="14">
        <v>384.3801226067954</v>
      </c>
      <c r="E25" s="14">
        <v>393.74331488939879</v>
      </c>
      <c r="F25" s="14">
        <v>403.04270512612516</v>
      </c>
      <c r="G25" s="14">
        <v>412.91962935367548</v>
      </c>
      <c r="H25" s="14">
        <v>423.31281642450745</v>
      </c>
      <c r="I25" s="14">
        <v>434.10746256845897</v>
      </c>
      <c r="J25" s="14">
        <v>445.33239628182292</v>
      </c>
      <c r="K25" s="14">
        <v>456.42424574277464</v>
      </c>
      <c r="L25" s="14">
        <v>467.56505951468546</v>
      </c>
      <c r="M25" s="14">
        <v>478.87251264447076</v>
      </c>
      <c r="N25" s="14">
        <v>490.14416595984505</v>
      </c>
      <c r="O25" s="14">
        <v>501.56579940154097</v>
      </c>
      <c r="P25" s="14">
        <v>513.21652088609949</v>
      </c>
      <c r="Q25" s="14">
        <v>525.12299020570072</v>
      </c>
      <c r="R25" s="14">
        <v>537.13187033181782</v>
      </c>
      <c r="S25" s="14">
        <v>549.31740508172652</v>
      </c>
      <c r="T25" s="14">
        <v>561.68133137182508</v>
      </c>
      <c r="U25" s="14">
        <v>574.2125542109967</v>
      </c>
      <c r="V25" s="14">
        <v>586.91252811499214</v>
      </c>
      <c r="W25" s="14">
        <v>599.77313150480632</v>
      </c>
      <c r="X25" s="14">
        <v>612.80698135747662</v>
      </c>
      <c r="Y25" s="14">
        <v>625.9936683858175</v>
      </c>
      <c r="Z25" s="14">
        <v>639.36213877039756</v>
      </c>
      <c r="AA25" s="14">
        <v>652.92965909996087</v>
      </c>
      <c r="AB25" s="14">
        <v>666.76230039282314</v>
      </c>
      <c r="AC25" s="14">
        <v>680.81278232031093</v>
      </c>
      <c r="AD25" s="14">
        <v>695.0841841071441</v>
      </c>
      <c r="AG25" t="s">
        <v>268</v>
      </c>
      <c r="AH25">
        <v>365.82318099999998</v>
      </c>
    </row>
    <row r="26" spans="1:41" x14ac:dyDescent="0.35">
      <c r="A26" t="s">
        <v>143</v>
      </c>
      <c r="B26" s="14">
        <v>1850.0629879999999</v>
      </c>
      <c r="C26" s="14">
        <v>1883.810726989303</v>
      </c>
      <c r="D26" s="14">
        <v>1916.4339960160858</v>
      </c>
      <c r="E26" s="14">
        <v>1948.018553061027</v>
      </c>
      <c r="F26" s="14">
        <v>1995.0659283434252</v>
      </c>
      <c r="G26" s="14">
        <v>2041.6231858604328</v>
      </c>
      <c r="H26" s="14">
        <v>2079.5479698363392</v>
      </c>
      <c r="I26" s="14">
        <v>2114.1620457942649</v>
      </c>
      <c r="J26" s="14">
        <v>2148.5560796200643</v>
      </c>
      <c r="K26" s="14">
        <v>2210.8766675543079</v>
      </c>
      <c r="L26" s="14">
        <v>2280.495405114259</v>
      </c>
      <c r="M26" s="14">
        <v>2329.0562742707621</v>
      </c>
      <c r="N26" s="14">
        <v>2370.9198962726418</v>
      </c>
      <c r="O26" s="14">
        <v>2403.8628798633918</v>
      </c>
      <c r="P26" s="14">
        <v>2429.1152190300686</v>
      </c>
      <c r="Q26" s="14">
        <v>2442.3760505045802</v>
      </c>
      <c r="R26" s="14">
        <v>2470.7320364509383</v>
      </c>
      <c r="S26" s="14">
        <v>2496.9507036021446</v>
      </c>
      <c r="T26" s="14">
        <v>2524.4301454854271</v>
      </c>
      <c r="U26" s="14">
        <v>2552.0665969461434</v>
      </c>
      <c r="V26" s="14">
        <v>2584.0062208202435</v>
      </c>
      <c r="W26" s="14">
        <v>2621.5949841126489</v>
      </c>
      <c r="X26" s="14">
        <v>2661.1034691612199</v>
      </c>
      <c r="Y26" s="14">
        <v>2707.9484701909464</v>
      </c>
      <c r="Z26" s="14">
        <v>2752.356117153608</v>
      </c>
      <c r="AA26" s="14">
        <v>2793.8352247815596</v>
      </c>
      <c r="AB26" s="14">
        <v>2819.5482313961325</v>
      </c>
      <c r="AC26" s="14">
        <v>2846.8970879626522</v>
      </c>
      <c r="AD26" s="14">
        <v>2874.8624142784474</v>
      </c>
      <c r="AG26" t="s">
        <v>269</v>
      </c>
      <c r="AH26">
        <v>1850.0629879999999</v>
      </c>
    </row>
    <row r="27" spans="1:41" x14ac:dyDescent="0.35">
      <c r="A27" t="s">
        <v>144</v>
      </c>
      <c r="B27" s="14">
        <v>172.309662</v>
      </c>
      <c r="C27" s="14">
        <v>173.53179240108767</v>
      </c>
      <c r="D27" s="14">
        <v>173.2939393145152</v>
      </c>
      <c r="E27" s="14">
        <v>172.66569159750011</v>
      </c>
      <c r="F27" s="14">
        <v>170.73606616105226</v>
      </c>
      <c r="G27" s="14">
        <v>170.70190095223867</v>
      </c>
      <c r="H27" s="14">
        <v>171.89919384340362</v>
      </c>
      <c r="I27" s="14">
        <v>173.16920571542198</v>
      </c>
      <c r="J27" s="14">
        <v>175.58510662127841</v>
      </c>
      <c r="K27" s="14">
        <v>177.11098509409396</v>
      </c>
      <c r="L27" s="14">
        <v>179.59824321326289</v>
      </c>
      <c r="M27" s="14">
        <v>182.39624016393094</v>
      </c>
      <c r="N27" s="14">
        <v>184.06710280950145</v>
      </c>
      <c r="O27" s="14">
        <v>185.7946296301705</v>
      </c>
      <c r="P27" s="14">
        <v>187.28142514253781</v>
      </c>
      <c r="Q27" s="14">
        <v>188.92033613084567</v>
      </c>
      <c r="R27" s="14">
        <v>190.54556866329193</v>
      </c>
      <c r="S27" s="14">
        <v>192.24088879134732</v>
      </c>
      <c r="T27" s="14">
        <v>193.98851803039838</v>
      </c>
      <c r="U27" s="14">
        <v>195.50990208132947</v>
      </c>
      <c r="V27" s="14">
        <v>197.04813488892498</v>
      </c>
      <c r="W27" s="14">
        <v>198.60833443423661</v>
      </c>
      <c r="X27" s="14">
        <v>200.18831735891126</v>
      </c>
      <c r="Y27" s="14">
        <v>201.7906306567015</v>
      </c>
      <c r="Z27" s="14">
        <v>203.32395896071583</v>
      </c>
      <c r="AA27" s="14">
        <v>204.87388733367541</v>
      </c>
      <c r="AB27" s="14">
        <v>206.45587637067197</v>
      </c>
      <c r="AC27" s="14">
        <v>208.0559424454849</v>
      </c>
      <c r="AD27" s="14">
        <v>209.66960561005726</v>
      </c>
      <c r="AG27" t="s">
        <v>270</v>
      </c>
      <c r="AH27">
        <v>172.309662</v>
      </c>
    </row>
    <row r="28" spans="1:41" x14ac:dyDescent="0.35">
      <c r="A28" t="s">
        <v>145</v>
      </c>
      <c r="B28" s="14">
        <v>456.812592</v>
      </c>
      <c r="C28" s="14">
        <v>463.91630189315521</v>
      </c>
      <c r="D28" s="14">
        <v>469.89687889901086</v>
      </c>
      <c r="E28" s="14">
        <v>475.20868719746107</v>
      </c>
      <c r="F28" s="14">
        <v>478.77464368201714</v>
      </c>
      <c r="G28" s="14">
        <v>483.8677047091133</v>
      </c>
      <c r="H28" s="14">
        <v>490.0004859324489</v>
      </c>
      <c r="I28" s="14">
        <v>496.04282892462771</v>
      </c>
      <c r="J28" s="14">
        <v>503.09774845472532</v>
      </c>
      <c r="K28" s="14">
        <v>509.52653272357918</v>
      </c>
      <c r="L28" s="14">
        <v>517.17416931118714</v>
      </c>
      <c r="M28" s="14">
        <v>525.01008202008859</v>
      </c>
      <c r="N28" s="14">
        <v>531.66442730666859</v>
      </c>
      <c r="O28" s="14">
        <v>538.21235322693474</v>
      </c>
      <c r="P28" s="14">
        <v>544.19334564463963</v>
      </c>
      <c r="Q28" s="14">
        <v>550.12782849822895</v>
      </c>
      <c r="R28" s="14">
        <v>555.91715371421287</v>
      </c>
      <c r="S28" s="14">
        <v>561.59795992458771</v>
      </c>
      <c r="T28" s="14">
        <v>567.14809777901201</v>
      </c>
      <c r="U28" s="14">
        <v>572.30310534155967</v>
      </c>
      <c r="V28" s="14">
        <v>577.29788069342817</v>
      </c>
      <c r="W28" s="14">
        <v>582.13959719710067</v>
      </c>
      <c r="X28" s="14">
        <v>586.82236304533001</v>
      </c>
      <c r="Y28" s="14">
        <v>591.355741846564</v>
      </c>
      <c r="Z28" s="14">
        <v>595.6437096391528</v>
      </c>
      <c r="AA28" s="14">
        <v>599.76867932645712</v>
      </c>
      <c r="AB28" s="14">
        <v>603.73723472151119</v>
      </c>
      <c r="AC28" s="14">
        <v>607.55254613896147</v>
      </c>
      <c r="AD28" s="14">
        <v>611.21020688353281</v>
      </c>
      <c r="AG28" t="s">
        <v>271</v>
      </c>
      <c r="AH28">
        <v>456.812592</v>
      </c>
    </row>
    <row r="29" spans="1:41" x14ac:dyDescent="0.35">
      <c r="A29" t="s">
        <v>146</v>
      </c>
      <c r="B29" s="14">
        <v>626.30883800000004</v>
      </c>
      <c r="C29" s="14">
        <v>622.8155378251713</v>
      </c>
      <c r="D29" s="14">
        <v>619.01321782597176</v>
      </c>
      <c r="E29" s="14">
        <v>615.37949262482198</v>
      </c>
      <c r="F29" s="14">
        <v>611.12750955914601</v>
      </c>
      <c r="G29" s="14">
        <v>606.06353589923629</v>
      </c>
      <c r="H29" s="14">
        <v>601.33134938648755</v>
      </c>
      <c r="I29" s="14">
        <v>595.70965293391066</v>
      </c>
      <c r="J29" s="14">
        <v>594.58851545289599</v>
      </c>
      <c r="K29" s="14">
        <v>587.18392629340644</v>
      </c>
      <c r="L29" s="14">
        <v>579.98587341454606</v>
      </c>
      <c r="M29" s="14">
        <v>572.93568113449351</v>
      </c>
      <c r="N29" s="14">
        <v>565.55271736025827</v>
      </c>
      <c r="O29" s="14">
        <v>558.23333409218185</v>
      </c>
      <c r="P29" s="14">
        <v>551.34813997282231</v>
      </c>
      <c r="Q29" s="14">
        <v>544.52812888580047</v>
      </c>
      <c r="R29" s="14">
        <v>537.6965334336121</v>
      </c>
      <c r="S29" s="14">
        <v>530.91112579959997</v>
      </c>
      <c r="T29" s="14">
        <v>524.15873264611776</v>
      </c>
      <c r="U29" s="14">
        <v>517.42130112843108</v>
      </c>
      <c r="V29" s="14">
        <v>510.71945346769519</v>
      </c>
      <c r="W29" s="14">
        <v>504.05701605331842</v>
      </c>
      <c r="X29" s="14">
        <v>497.43108576589435</v>
      </c>
      <c r="Y29" s="14">
        <v>490.84256129181648</v>
      </c>
      <c r="Z29" s="14">
        <v>484.28284313420039</v>
      </c>
      <c r="AA29" s="14">
        <v>477.75800353208467</v>
      </c>
      <c r="AB29" s="14">
        <v>471.26646665909249</v>
      </c>
      <c r="AC29" s="14">
        <v>464.80026659670972</v>
      </c>
      <c r="AD29" s="14">
        <v>458.3527432185868</v>
      </c>
      <c r="AG29" t="s">
        <v>272</v>
      </c>
      <c r="AH29">
        <v>626.30883800000004</v>
      </c>
    </row>
    <row r="30" spans="1:41" x14ac:dyDescent="0.35">
      <c r="A30" t="s">
        <v>147</v>
      </c>
      <c r="B30" s="14">
        <v>163.597061</v>
      </c>
      <c r="C30" s="14">
        <v>166.36190041001831</v>
      </c>
      <c r="D30" s="14">
        <v>169.03220854587957</v>
      </c>
      <c r="E30" s="14">
        <v>171.7293371751002</v>
      </c>
      <c r="F30" s="14">
        <v>174.39364914963699</v>
      </c>
      <c r="G30" s="14">
        <v>177.30084359905615</v>
      </c>
      <c r="H30" s="14">
        <v>180.26946254377259</v>
      </c>
      <c r="I30" s="14">
        <v>183.24713549912437</v>
      </c>
      <c r="J30" s="14">
        <v>186.13628313625776</v>
      </c>
      <c r="K30" s="14">
        <v>188.81554740934939</v>
      </c>
      <c r="L30" s="14">
        <v>191.41465006410331</v>
      </c>
      <c r="M30" s="14">
        <v>194.01029014336757</v>
      </c>
      <c r="N30" s="14">
        <v>196.52056988650358</v>
      </c>
      <c r="O30" s="14">
        <v>199.0440315682452</v>
      </c>
      <c r="P30" s="14">
        <v>201.57185096035562</v>
      </c>
      <c r="Q30" s="14">
        <v>204.11867098286953</v>
      </c>
      <c r="R30" s="14">
        <v>206.59840665730491</v>
      </c>
      <c r="S30" s="14">
        <v>209.06095636545666</v>
      </c>
      <c r="T30" s="14">
        <v>211.50280924190082</v>
      </c>
      <c r="U30" s="14">
        <v>213.91626779816016</v>
      </c>
      <c r="V30" s="14">
        <v>216.30179784176494</v>
      </c>
      <c r="W30" s="14">
        <v>218.65470716850788</v>
      </c>
      <c r="X30" s="14">
        <v>220.98222092990451</v>
      </c>
      <c r="Y30" s="14">
        <v>223.27177352451505</v>
      </c>
      <c r="Z30" s="14">
        <v>225.54070594142587</v>
      </c>
      <c r="AA30" s="14">
        <v>227.79262388611923</v>
      </c>
      <c r="AB30" s="14">
        <v>230.05444063061918</v>
      </c>
      <c r="AC30" s="14">
        <v>232.29177067772889</v>
      </c>
      <c r="AD30" s="14">
        <v>234.50590847121552</v>
      </c>
      <c r="AG30" t="s">
        <v>273</v>
      </c>
      <c r="AH30">
        <v>163.597061</v>
      </c>
    </row>
    <row r="31" spans="1:41" x14ac:dyDescent="0.35">
      <c r="A31" t="s">
        <v>148</v>
      </c>
      <c r="B31" s="14">
        <v>1142.709961</v>
      </c>
      <c r="C31" s="14">
        <v>1160.9215581904491</v>
      </c>
      <c r="D31" s="14">
        <v>1177.3085464450862</v>
      </c>
      <c r="E31" s="14">
        <v>1193.8384293605939</v>
      </c>
      <c r="F31" s="14">
        <v>1209.0876857703456</v>
      </c>
      <c r="G31" s="14">
        <v>1227.0976513937378</v>
      </c>
      <c r="H31" s="14">
        <v>1247.47287163654</v>
      </c>
      <c r="I31" s="14">
        <v>1267.9581226508324</v>
      </c>
      <c r="J31" s="14">
        <v>1289.7640860567446</v>
      </c>
      <c r="K31" s="14">
        <v>1308.1450299527737</v>
      </c>
      <c r="L31" s="14">
        <v>1326.3559785437521</v>
      </c>
      <c r="M31" s="14">
        <v>1344.7037260661436</v>
      </c>
      <c r="N31" s="14">
        <v>1361.9525097011394</v>
      </c>
      <c r="O31" s="14">
        <v>1379.4260880101031</v>
      </c>
      <c r="P31" s="14">
        <v>1398.0390980434497</v>
      </c>
      <c r="Q31" s="14">
        <v>1416.9433827271932</v>
      </c>
      <c r="R31" s="14">
        <v>1435.4207495209705</v>
      </c>
      <c r="S31" s="14">
        <v>1453.9546151546353</v>
      </c>
      <c r="T31" s="14">
        <v>1472.4809048609357</v>
      </c>
      <c r="U31" s="14">
        <v>1490.9777682435272</v>
      </c>
      <c r="V31" s="14">
        <v>1509.4447206854377</v>
      </c>
      <c r="W31" s="14">
        <v>1527.8605500556882</v>
      </c>
      <c r="X31" s="14">
        <v>1546.2480462034982</v>
      </c>
      <c r="Y31" s="14">
        <v>1564.5478918303168</v>
      </c>
      <c r="Z31" s="14">
        <v>1582.8304162202999</v>
      </c>
      <c r="AA31" s="14">
        <v>1601.1098915650616</v>
      </c>
      <c r="AB31" s="14">
        <v>1619.4991190026537</v>
      </c>
      <c r="AC31" s="14">
        <v>1637.8255329831995</v>
      </c>
      <c r="AD31" s="14">
        <v>1656.0920373700078</v>
      </c>
      <c r="AG31" t="s">
        <v>274</v>
      </c>
      <c r="AH31">
        <v>1142.709961</v>
      </c>
    </row>
    <row r="32" spans="1:41" x14ac:dyDescent="0.35">
      <c r="A32" t="s">
        <v>149</v>
      </c>
      <c r="B32" s="14">
        <v>3008.857422</v>
      </c>
      <c r="C32" s="14">
        <v>3047.0374155992426</v>
      </c>
      <c r="D32" s="14">
        <v>3080.5008946085782</v>
      </c>
      <c r="E32" s="14">
        <v>3110.9847613364013</v>
      </c>
      <c r="F32" s="14">
        <v>3136.6324663452015</v>
      </c>
      <c r="G32" s="14">
        <v>3160.3636316254006</v>
      </c>
      <c r="H32" s="14">
        <v>3184.8676374577531</v>
      </c>
      <c r="I32" s="14">
        <v>3208.0310523902781</v>
      </c>
      <c r="J32" s="14">
        <v>3232.2382131054046</v>
      </c>
      <c r="K32" s="14">
        <v>3255.4616507322739</v>
      </c>
      <c r="L32" s="14">
        <v>3270.9840499837474</v>
      </c>
      <c r="M32" s="14">
        <v>3288.0839041412096</v>
      </c>
      <c r="N32" s="14">
        <v>3307.0168227846107</v>
      </c>
      <c r="O32" s="14">
        <v>3324.7737173338801</v>
      </c>
      <c r="P32" s="14">
        <v>3350.015465891353</v>
      </c>
      <c r="Q32" s="14">
        <v>3372.892386506378</v>
      </c>
      <c r="R32" s="14">
        <v>3395.908869236202</v>
      </c>
      <c r="S32" s="14">
        <v>3417.280138768434</v>
      </c>
      <c r="T32" s="14">
        <v>3437.7946523790847</v>
      </c>
      <c r="U32" s="14">
        <v>3457.1427325724071</v>
      </c>
      <c r="V32" s="14">
        <v>3474.8309267921954</v>
      </c>
      <c r="W32" s="14">
        <v>3490.8478472144607</v>
      </c>
      <c r="X32" s="14">
        <v>3505.4133749484845</v>
      </c>
      <c r="Y32" s="14">
        <v>3518.4519703214078</v>
      </c>
      <c r="Z32" s="14">
        <v>3530.3594321400469</v>
      </c>
      <c r="AA32" s="14">
        <v>3540.7849012755059</v>
      </c>
      <c r="AB32" s="14">
        <v>3549.8583042164205</v>
      </c>
      <c r="AC32" s="14">
        <v>3557.5540420341308</v>
      </c>
      <c r="AD32" s="14">
        <v>3563.7776626508057</v>
      </c>
      <c r="AG32" t="s">
        <v>275</v>
      </c>
      <c r="AH32">
        <v>3008.857422</v>
      </c>
    </row>
    <row r="33" spans="1:34" x14ac:dyDescent="0.35">
      <c r="A33" t="s">
        <v>150</v>
      </c>
      <c r="B33" s="14">
        <v>3564.9916990000002</v>
      </c>
      <c r="C33" s="14">
        <v>3607.4154567172704</v>
      </c>
      <c r="D33" s="14">
        <v>3643.0509856390609</v>
      </c>
      <c r="E33" s="14">
        <v>3672.8940578421993</v>
      </c>
      <c r="F33" s="14">
        <v>3696.5135580336087</v>
      </c>
      <c r="G33" s="14">
        <v>3717.5950705761588</v>
      </c>
      <c r="H33" s="14">
        <v>3741.0109379433939</v>
      </c>
      <c r="I33" s="14">
        <v>3767.4010391726001</v>
      </c>
      <c r="J33" s="14">
        <v>3790.8760917877885</v>
      </c>
      <c r="K33" s="14">
        <v>3811.7415666108805</v>
      </c>
      <c r="L33" s="14">
        <v>3823.5906702100156</v>
      </c>
      <c r="M33" s="14">
        <v>3835.9310414467714</v>
      </c>
      <c r="N33" s="14">
        <v>3849.1856024894551</v>
      </c>
      <c r="O33" s="14">
        <v>3859.1587269099368</v>
      </c>
      <c r="P33" s="14">
        <v>3875.2061122776977</v>
      </c>
      <c r="Q33" s="14">
        <v>3888.3205460508066</v>
      </c>
      <c r="R33" s="14">
        <v>3901.5247382603184</v>
      </c>
      <c r="S33" s="14">
        <v>3912.588760143572</v>
      </c>
      <c r="T33" s="14">
        <v>3922.6012704102172</v>
      </c>
      <c r="U33" s="14">
        <v>3931.2728865866875</v>
      </c>
      <c r="V33" s="14">
        <v>3938.2424830364016</v>
      </c>
      <c r="W33" s="14">
        <v>3943.5630486309842</v>
      </c>
      <c r="X33" s="14">
        <v>3947.494903240924</v>
      </c>
      <c r="Y33" s="14">
        <v>3949.9546200793407</v>
      </c>
      <c r="Z33" s="14">
        <v>3951.3366238818867</v>
      </c>
      <c r="AA33" s="14">
        <v>3951.3443045255781</v>
      </c>
      <c r="AB33" s="14">
        <v>3950.2108001659881</v>
      </c>
      <c r="AC33" s="14">
        <v>3947.9159496929387</v>
      </c>
      <c r="AD33" s="14">
        <v>3944.2520965604076</v>
      </c>
      <c r="AG33" t="s">
        <v>276</v>
      </c>
      <c r="AH33">
        <v>3564.9916990000002</v>
      </c>
    </row>
    <row r="34" spans="1:34" x14ac:dyDescent="0.35">
      <c r="A34" t="s">
        <v>151</v>
      </c>
      <c r="B34" s="14">
        <v>3782.001953</v>
      </c>
      <c r="C34" s="14">
        <v>3861.8108928127913</v>
      </c>
      <c r="D34" s="14">
        <v>3939.0544481097436</v>
      </c>
      <c r="E34" s="14">
        <v>4016.6077338004629</v>
      </c>
      <c r="F34" s="14">
        <v>4091.6644758788989</v>
      </c>
      <c r="G34" s="14">
        <v>4169.6008641496492</v>
      </c>
      <c r="H34" s="14">
        <v>4257.5068913281702</v>
      </c>
      <c r="I34" s="14">
        <v>4347.482487465365</v>
      </c>
      <c r="J34" s="14">
        <v>4438.1953180558221</v>
      </c>
      <c r="K34" s="14">
        <v>4521.3360309489626</v>
      </c>
      <c r="L34" s="14">
        <v>4603.4321899309189</v>
      </c>
      <c r="M34" s="14">
        <v>4686.4693601161116</v>
      </c>
      <c r="N34" s="14">
        <v>4769.1405542163029</v>
      </c>
      <c r="O34" s="14">
        <v>4852.8771240672322</v>
      </c>
      <c r="P34" s="14">
        <v>4939.9765626899916</v>
      </c>
      <c r="Q34" s="14">
        <v>5028.3641053426099</v>
      </c>
      <c r="R34" s="14">
        <v>5115.7399770555057</v>
      </c>
      <c r="S34" s="14">
        <v>5203.5450032996932</v>
      </c>
      <c r="T34" s="14">
        <v>5291.3522234578732</v>
      </c>
      <c r="U34" s="14">
        <v>5379.7982341434163</v>
      </c>
      <c r="V34" s="14">
        <v>5468.3927514632896</v>
      </c>
      <c r="W34" s="14">
        <v>5557.0315700895844</v>
      </c>
      <c r="X34" s="14">
        <v>5645.738465042924</v>
      </c>
      <c r="Y34" s="14">
        <v>5734.2630796009507</v>
      </c>
      <c r="Z34" s="14">
        <v>5823.004814741932</v>
      </c>
      <c r="AA34" s="14">
        <v>5912.0635972800401</v>
      </c>
      <c r="AB34" s="14">
        <v>6002.138615835479</v>
      </c>
      <c r="AC34" s="14">
        <v>6092.458797726571</v>
      </c>
      <c r="AD34" s="14">
        <v>6182.9732395926349</v>
      </c>
      <c r="AG34" t="s">
        <v>277</v>
      </c>
      <c r="AH34">
        <v>3782.001953</v>
      </c>
    </row>
    <row r="35" spans="1:34" x14ac:dyDescent="0.35">
      <c r="A35" t="s">
        <v>152</v>
      </c>
      <c r="B35" s="14">
        <v>1901.3889160000001</v>
      </c>
      <c r="C35" s="14">
        <v>1945.514068295829</v>
      </c>
      <c r="D35" s="14">
        <v>1989.2155671577377</v>
      </c>
      <c r="E35" s="14">
        <v>2033.182800995512</v>
      </c>
      <c r="F35" s="14">
        <v>2076.100443468606</v>
      </c>
      <c r="G35" s="14">
        <v>2119.5588312216009</v>
      </c>
      <c r="H35" s="14">
        <v>2167.5278388662755</v>
      </c>
      <c r="I35" s="14">
        <v>2216.5850629377683</v>
      </c>
      <c r="J35" s="14">
        <v>2265.6833087158648</v>
      </c>
      <c r="K35" s="14">
        <v>2311.6257020083508</v>
      </c>
      <c r="L35" s="14">
        <v>2357.6460088090735</v>
      </c>
      <c r="M35" s="14">
        <v>2404.3707804700548</v>
      </c>
      <c r="N35" s="14">
        <v>2451.3456937193328</v>
      </c>
      <c r="O35" s="14">
        <v>2499.0123558682744</v>
      </c>
      <c r="P35" s="14">
        <v>2548.1664295007899</v>
      </c>
      <c r="Q35" s="14">
        <v>2598.0888321043544</v>
      </c>
      <c r="R35" s="14">
        <v>2647.628930146037</v>
      </c>
      <c r="S35" s="14">
        <v>2697.557651747838</v>
      </c>
      <c r="T35" s="14">
        <v>2747.6113734875494</v>
      </c>
      <c r="U35" s="14">
        <v>2798.1767646383901</v>
      </c>
      <c r="V35" s="14">
        <v>2848.9966914023994</v>
      </c>
      <c r="W35" s="14">
        <v>2900.0324785335051</v>
      </c>
      <c r="X35" s="14">
        <v>2951.2931626208156</v>
      </c>
      <c r="Y35" s="14">
        <v>3002.6542224005893</v>
      </c>
      <c r="Z35" s="14">
        <v>3054.32269519797</v>
      </c>
      <c r="AA35" s="14">
        <v>3106.3353672390353</v>
      </c>
      <c r="AB35" s="14">
        <v>3159.0265809058274</v>
      </c>
      <c r="AC35" s="14">
        <v>3211.953859950298</v>
      </c>
      <c r="AD35" s="14">
        <v>3265.094672977018</v>
      </c>
      <c r="AG35" t="s">
        <v>278</v>
      </c>
      <c r="AH35">
        <v>1901.3889160000001</v>
      </c>
    </row>
    <row r="36" spans="1:34" x14ac:dyDescent="0.35">
      <c r="A36" t="s">
        <v>153</v>
      </c>
      <c r="B36" s="14">
        <v>1177.8149410000001</v>
      </c>
      <c r="C36" s="14">
        <v>1200.5474760502648</v>
      </c>
      <c r="D36" s="14">
        <v>1222.8188322784731</v>
      </c>
      <c r="E36" s="14">
        <v>1245.1368656320371</v>
      </c>
      <c r="F36" s="14">
        <v>1267.4833369595353</v>
      </c>
      <c r="G36" s="14">
        <v>1290.9126396948986</v>
      </c>
      <c r="H36" s="14">
        <v>1314.3183058564707</v>
      </c>
      <c r="I36" s="14">
        <v>1337.6761079244907</v>
      </c>
      <c r="J36" s="14">
        <v>1360.8700739597934</v>
      </c>
      <c r="K36" s="14">
        <v>1383.7985573138976</v>
      </c>
      <c r="L36" s="14">
        <v>1405.9505429992344</v>
      </c>
      <c r="M36" s="14">
        <v>1428.4592488124349</v>
      </c>
      <c r="N36" s="14">
        <v>1450.8110649082275</v>
      </c>
      <c r="O36" s="14">
        <v>1473.3218493913437</v>
      </c>
      <c r="P36" s="14">
        <v>1496.1758705869172</v>
      </c>
      <c r="Q36" s="14">
        <v>1519.0423752698584</v>
      </c>
      <c r="R36" s="14">
        <v>1541.8353023023076</v>
      </c>
      <c r="S36" s="14">
        <v>1564.5388271287093</v>
      </c>
      <c r="T36" s="14">
        <v>1587.2241707604273</v>
      </c>
      <c r="U36" s="14">
        <v>1609.7564050885426</v>
      </c>
      <c r="V36" s="14">
        <v>1632.0975703322044</v>
      </c>
      <c r="W36" s="14">
        <v>1654.2155933955894</v>
      </c>
      <c r="X36" s="14">
        <v>1676.127663988826</v>
      </c>
      <c r="Y36" s="14">
        <v>1697.764796003258</v>
      </c>
      <c r="Z36" s="14">
        <v>1719.1917761641764</v>
      </c>
      <c r="AA36" s="14">
        <v>1740.3997259149376</v>
      </c>
      <c r="AB36" s="14">
        <v>1761.5152996295731</v>
      </c>
      <c r="AC36" s="14">
        <v>1782.4246623877063</v>
      </c>
      <c r="AD36" s="14">
        <v>1803.0945499850855</v>
      </c>
      <c r="AG36" t="s">
        <v>279</v>
      </c>
      <c r="AH36">
        <v>1177.8149410000001</v>
      </c>
    </row>
    <row r="37" spans="1:34" x14ac:dyDescent="0.35">
      <c r="A37" t="s">
        <v>108</v>
      </c>
      <c r="B37" s="14">
        <v>2056.029297</v>
      </c>
      <c r="C37" s="14">
        <v>2096.2211745065451</v>
      </c>
      <c r="D37" s="14">
        <v>2135.0693934230876</v>
      </c>
      <c r="E37" s="14">
        <v>2174.5250487996673</v>
      </c>
      <c r="F37" s="14">
        <v>2215.0610225918567</v>
      </c>
      <c r="G37" s="14">
        <v>2259.5496372062048</v>
      </c>
      <c r="H37" s="14">
        <v>2305.9085911578009</v>
      </c>
      <c r="I37" s="14">
        <v>2352.9472816905468</v>
      </c>
      <c r="J37" s="14">
        <v>2400.8019940950257</v>
      </c>
      <c r="K37" s="14">
        <v>2448.9911318007003</v>
      </c>
      <c r="L37" s="14">
        <v>2498.1134857205852</v>
      </c>
      <c r="M37" s="14">
        <v>2546.5806345137935</v>
      </c>
      <c r="N37" s="14">
        <v>2593.7336308585782</v>
      </c>
      <c r="O37" s="14">
        <v>2640.6215911970608</v>
      </c>
      <c r="P37" s="14">
        <v>2687.5148056621747</v>
      </c>
      <c r="Q37" s="14">
        <v>2733.7720417457513</v>
      </c>
      <c r="R37" s="14">
        <v>2780.6480309455656</v>
      </c>
      <c r="S37" s="14">
        <v>2827.601219401703</v>
      </c>
      <c r="T37" s="14">
        <v>2874.8549599398566</v>
      </c>
      <c r="U37" s="14">
        <v>2922.2334321361536</v>
      </c>
      <c r="V37" s="14">
        <v>2970.1677037935124</v>
      </c>
      <c r="W37" s="14">
        <v>3018.8410300226578</v>
      </c>
      <c r="X37" s="14">
        <v>3068.0725914243703</v>
      </c>
      <c r="Y37" s="14">
        <v>3118.2444757046737</v>
      </c>
      <c r="Z37" s="14">
        <v>3168.7039078105263</v>
      </c>
      <c r="AA37" s="14">
        <v>3219.3287057936614</v>
      </c>
      <c r="AB37" s="14">
        <v>3269.0705536268797</v>
      </c>
      <c r="AC37" s="14">
        <v>3318.8464025975682</v>
      </c>
      <c r="AD37" s="14">
        <v>3368.6729074090463</v>
      </c>
      <c r="AG37" t="s">
        <v>280</v>
      </c>
      <c r="AH37">
        <v>2056.029297</v>
      </c>
    </row>
    <row r="38" spans="1:34" x14ac:dyDescent="0.35">
      <c r="A38" t="s">
        <v>154</v>
      </c>
      <c r="B38" s="14">
        <v>816.71167000000003</v>
      </c>
      <c r="C38" s="14">
        <v>835.28418340280211</v>
      </c>
      <c r="D38" s="14">
        <v>853.57523645095671</v>
      </c>
      <c r="E38" s="14">
        <v>872.40169186611911</v>
      </c>
      <c r="F38" s="14">
        <v>891.43566473908493</v>
      </c>
      <c r="G38" s="14">
        <v>912.68490582303696</v>
      </c>
      <c r="H38" s="14">
        <v>934.62877155072135</v>
      </c>
      <c r="I38" s="14">
        <v>956.81265275786336</v>
      </c>
      <c r="J38" s="14">
        <v>978.93052540154474</v>
      </c>
      <c r="K38" s="14">
        <v>1000.258974223731</v>
      </c>
      <c r="L38" s="14">
        <v>1021.9127805495211</v>
      </c>
      <c r="M38" s="14">
        <v>1043.7560640424892</v>
      </c>
      <c r="N38" s="14">
        <v>1065.1233163075351</v>
      </c>
      <c r="O38" s="14">
        <v>1086.8156177674546</v>
      </c>
      <c r="P38" s="14">
        <v>1108.6994110021346</v>
      </c>
      <c r="Q38" s="14">
        <v>1130.8269447168564</v>
      </c>
      <c r="R38" s="14">
        <v>1152.9049838201192</v>
      </c>
      <c r="S38" s="14">
        <v>1175.1637744712391</v>
      </c>
      <c r="T38" s="14">
        <v>1197.6088149817526</v>
      </c>
      <c r="U38" s="14">
        <v>1220.157154228466</v>
      </c>
      <c r="V38" s="14">
        <v>1242.9041780076011</v>
      </c>
      <c r="W38" s="14">
        <v>1265.8621096604152</v>
      </c>
      <c r="X38" s="14">
        <v>1289.0424500263057</v>
      </c>
      <c r="Y38" s="14">
        <v>1312.4477226956783</v>
      </c>
      <c r="Z38" s="14">
        <v>1336.056426065845</v>
      </c>
      <c r="AA38" s="14">
        <v>1359.8771096918156</v>
      </c>
      <c r="AB38" s="14">
        <v>1383.8793486410088</v>
      </c>
      <c r="AC38" s="14">
        <v>1408.0249987402274</v>
      </c>
      <c r="AD38" s="14">
        <v>1432.3339871334781</v>
      </c>
      <c r="AG38" t="s">
        <v>281</v>
      </c>
      <c r="AH38">
        <v>816.71167000000003</v>
      </c>
    </row>
    <row r="39" spans="1:34" x14ac:dyDescent="0.35">
      <c r="A39" t="s">
        <v>155</v>
      </c>
      <c r="B39" s="14">
        <v>1194.0349120000001</v>
      </c>
      <c r="C39" s="14">
        <v>1176.4377030809089</v>
      </c>
      <c r="D39" s="14">
        <v>1152.7074252407531</v>
      </c>
      <c r="E39" s="14">
        <v>1127.088848527005</v>
      </c>
      <c r="F39" s="14">
        <v>1096.1166723872525</v>
      </c>
      <c r="G39" s="14">
        <v>1070.6589242243897</v>
      </c>
      <c r="H39" s="14">
        <v>1050.4679029019042</v>
      </c>
      <c r="I39" s="14">
        <v>1030.0990151242654</v>
      </c>
      <c r="J39" s="14">
        <v>1015.9740914090785</v>
      </c>
      <c r="K39" s="14">
        <v>990.64433334911303</v>
      </c>
      <c r="L39" s="14">
        <v>962.82050221606983</v>
      </c>
      <c r="M39" s="14">
        <v>933.83517612505591</v>
      </c>
      <c r="N39" s="14">
        <v>899.43707726193668</v>
      </c>
      <c r="O39" s="14">
        <v>864.43296497647202</v>
      </c>
      <c r="P39" s="14">
        <v>837.7312357914243</v>
      </c>
      <c r="Q39" s="14">
        <v>811.14005467805646</v>
      </c>
      <c r="R39" s="14">
        <v>782.50145722356024</v>
      </c>
      <c r="S39" s="14">
        <v>754.32420575010565</v>
      </c>
      <c r="T39" s="14">
        <v>725.7562885650965</v>
      </c>
      <c r="U39" s="14">
        <v>696.85159286041437</v>
      </c>
      <c r="V39" s="14">
        <v>667.34571177099656</v>
      </c>
      <c r="W39" s="14">
        <v>637.18402130893878</v>
      </c>
      <c r="X39" s="14">
        <v>606.44320563769327</v>
      </c>
      <c r="Y39" s="14">
        <v>575.06122520963618</v>
      </c>
      <c r="Z39" s="14">
        <v>543.27931647597529</v>
      </c>
      <c r="AA39" s="14">
        <v>510.8996519022806</v>
      </c>
      <c r="AB39" s="14">
        <v>477.91591928550417</v>
      </c>
      <c r="AC39" s="14">
        <v>444.36493137867967</v>
      </c>
      <c r="AD39" s="14">
        <v>410.31013613261177</v>
      </c>
      <c r="AG39" t="s">
        <v>282</v>
      </c>
      <c r="AH39">
        <v>1194.0349120000001</v>
      </c>
    </row>
    <row r="40" spans="1:34" x14ac:dyDescent="0.35">
      <c r="A40" t="s">
        <v>156</v>
      </c>
      <c r="B40" s="14">
        <v>1650.8249510000001</v>
      </c>
      <c r="C40" s="14">
        <v>1691.5648345532536</v>
      </c>
      <c r="D40" s="14">
        <v>1722.082863202879</v>
      </c>
      <c r="E40" s="14">
        <v>1749.9818110447698</v>
      </c>
      <c r="F40" s="14">
        <v>1769.0842624977722</v>
      </c>
      <c r="G40" s="14">
        <v>1772.5356574396922</v>
      </c>
      <c r="H40" s="14">
        <v>1771.2198038956565</v>
      </c>
      <c r="I40" s="14">
        <v>1754.7392058351409</v>
      </c>
      <c r="J40" s="14">
        <v>1783.2058135496425</v>
      </c>
      <c r="K40" s="14">
        <v>1807.9511823036896</v>
      </c>
      <c r="L40" s="14">
        <v>1834.8198680043777</v>
      </c>
      <c r="M40" s="14">
        <v>1862.8647227228512</v>
      </c>
      <c r="N40" s="14">
        <v>1886.2500087330802</v>
      </c>
      <c r="O40" s="14">
        <v>1910.4300362200304</v>
      </c>
      <c r="P40" s="14">
        <v>1940.5393688058764</v>
      </c>
      <c r="Q40" s="14">
        <v>1972.0758503040884</v>
      </c>
      <c r="R40" s="14">
        <v>2003.0476959482842</v>
      </c>
      <c r="S40" s="14">
        <v>2034.6007047787095</v>
      </c>
      <c r="T40" s="14">
        <v>2066.6031427242442</v>
      </c>
      <c r="U40" s="14">
        <v>2098.7952398594025</v>
      </c>
      <c r="V40" s="14">
        <v>2131.316072101024</v>
      </c>
      <c r="W40" s="14">
        <v>2164.122994135661</v>
      </c>
      <c r="X40" s="14">
        <v>2197.1594137026386</v>
      </c>
      <c r="Y40" s="14">
        <v>2230.3431123277896</v>
      </c>
      <c r="Z40" s="14">
        <v>2263.5937365493064</v>
      </c>
      <c r="AA40" s="14">
        <v>2296.8889368202103</v>
      </c>
      <c r="AB40" s="14">
        <v>2330.1602918256262</v>
      </c>
      <c r="AC40" s="14">
        <v>2363.1947412668092</v>
      </c>
      <c r="AD40" s="14">
        <v>2395.8852867617015</v>
      </c>
      <c r="AG40" t="s">
        <v>283</v>
      </c>
      <c r="AH40">
        <v>1650.8249510000001</v>
      </c>
    </row>
    <row r="41" spans="1:34" x14ac:dyDescent="0.35">
      <c r="A41" t="s">
        <v>157</v>
      </c>
      <c r="B41" s="14">
        <v>745.046875</v>
      </c>
      <c r="C41" s="14">
        <v>758.55703349843748</v>
      </c>
      <c r="D41" s="14">
        <v>770.59154083489022</v>
      </c>
      <c r="E41" s="14">
        <v>781.85712680697179</v>
      </c>
      <c r="F41" s="14">
        <v>791.88890104389407</v>
      </c>
      <c r="G41" s="14">
        <v>802.42601232785444</v>
      </c>
      <c r="H41" s="14">
        <v>813.13920201844348</v>
      </c>
      <c r="I41" s="14">
        <v>823.62162341342378</v>
      </c>
      <c r="J41" s="14">
        <v>834.09800810108015</v>
      </c>
      <c r="K41" s="14">
        <v>843.77621410867857</v>
      </c>
      <c r="L41" s="14">
        <v>852.69551933515709</v>
      </c>
      <c r="M41" s="14">
        <v>861.40588933471759</v>
      </c>
      <c r="N41" s="14">
        <v>869.50206239333795</v>
      </c>
      <c r="O41" s="14">
        <v>877.33405874524271</v>
      </c>
      <c r="P41" s="14">
        <v>885.72762773868612</v>
      </c>
      <c r="Q41" s="14">
        <v>894.09446777131791</v>
      </c>
      <c r="R41" s="14">
        <v>902.28600928897924</v>
      </c>
      <c r="S41" s="14">
        <v>910.33366061730919</v>
      </c>
      <c r="T41" s="14">
        <v>918.26278514466196</v>
      </c>
      <c r="U41" s="14">
        <v>926.00305172634262</v>
      </c>
      <c r="V41" s="14">
        <v>933.53988316464847</v>
      </c>
      <c r="W41" s="14">
        <v>940.84791343202619</v>
      </c>
      <c r="X41" s="14">
        <v>947.94974396242264</v>
      </c>
      <c r="Y41" s="14">
        <v>954.80394198363024</v>
      </c>
      <c r="Z41" s="14">
        <v>961.47039265459932</v>
      </c>
      <c r="AA41" s="14">
        <v>967.94256906156954</v>
      </c>
      <c r="AB41" s="14">
        <v>974.29022995579282</v>
      </c>
      <c r="AC41" s="14">
        <v>980.42306543758855</v>
      </c>
      <c r="AD41" s="14">
        <v>986.32666331765972</v>
      </c>
      <c r="AG41" t="s">
        <v>284</v>
      </c>
      <c r="AH41">
        <v>745.046875</v>
      </c>
    </row>
    <row r="42" spans="1:34" x14ac:dyDescent="0.35">
      <c r="A42" t="s">
        <v>158</v>
      </c>
      <c r="B42" s="14">
        <v>2603.5036620000001</v>
      </c>
      <c r="C42" s="14">
        <v>2660.0106261807805</v>
      </c>
      <c r="D42" s="14">
        <v>2713.869191334376</v>
      </c>
      <c r="E42" s="14">
        <v>2767.1082488084589</v>
      </c>
      <c r="F42" s="14">
        <v>2818.6298674254981</v>
      </c>
      <c r="G42" s="14">
        <v>2875.0486903038341</v>
      </c>
      <c r="H42" s="14">
        <v>2934.4362710604878</v>
      </c>
      <c r="I42" s="14">
        <v>2995.5861081822363</v>
      </c>
      <c r="J42" s="14">
        <v>3056.7580734215935</v>
      </c>
      <c r="K42" s="14">
        <v>3116.2713190562677</v>
      </c>
      <c r="L42" s="14">
        <v>3175.4016324539648</v>
      </c>
      <c r="M42" s="14">
        <v>3234.8432457725235</v>
      </c>
      <c r="N42" s="14">
        <v>3292.6935649582961</v>
      </c>
      <c r="O42" s="14">
        <v>3350.6528741661177</v>
      </c>
      <c r="P42" s="14">
        <v>3409.4414191045116</v>
      </c>
      <c r="Q42" s="14">
        <v>3469.0776636867781</v>
      </c>
      <c r="R42" s="14">
        <v>3528.4540500706748</v>
      </c>
      <c r="S42" s="14">
        <v>3588.0958617244241</v>
      </c>
      <c r="T42" s="14">
        <v>3648.0120392810159</v>
      </c>
      <c r="U42" s="14">
        <v>3707.9973956465251</v>
      </c>
      <c r="V42" s="14">
        <v>3768.1055166289138</v>
      </c>
      <c r="W42" s="14">
        <v>3828.2667124968598</v>
      </c>
      <c r="X42" s="14">
        <v>3888.5485142851921</v>
      </c>
      <c r="Y42" s="14">
        <v>3948.7930187073102</v>
      </c>
      <c r="Z42" s="14">
        <v>4009.1562431877796</v>
      </c>
      <c r="AA42" s="14">
        <v>4069.7121427473853</v>
      </c>
      <c r="AB42" s="14">
        <v>4130.8103241752378</v>
      </c>
      <c r="AC42" s="14">
        <v>4192.0772636603078</v>
      </c>
      <c r="AD42" s="14">
        <v>4253.4530476698319</v>
      </c>
      <c r="AG42" t="s">
        <v>285</v>
      </c>
      <c r="AH42">
        <v>2603.5036620000001</v>
      </c>
    </row>
    <row r="43" spans="1:34" x14ac:dyDescent="0.35">
      <c r="A43" t="s">
        <v>159</v>
      </c>
      <c r="B43" s="14">
        <v>1892.3614500000001</v>
      </c>
      <c r="C43" s="14">
        <v>1929.490149357435</v>
      </c>
      <c r="D43" s="14">
        <v>1963.2969392133416</v>
      </c>
      <c r="E43" s="14">
        <v>1996.4623254183909</v>
      </c>
      <c r="F43" s="14">
        <v>2025.7709912942305</v>
      </c>
      <c r="G43" s="14">
        <v>2054.6362021491818</v>
      </c>
      <c r="H43" s="14">
        <v>2096.1515648589475</v>
      </c>
      <c r="I43" s="14">
        <v>2139.4435927431359</v>
      </c>
      <c r="J43" s="14">
        <v>2185.0751432996763</v>
      </c>
      <c r="K43" s="14">
        <v>2224.071086844574</v>
      </c>
      <c r="L43" s="14">
        <v>2263.127776793543</v>
      </c>
      <c r="M43" s="14">
        <v>2303.0545559700677</v>
      </c>
      <c r="N43" s="14">
        <v>2343.0694379636807</v>
      </c>
      <c r="O43" s="14">
        <v>2383.6577269166942</v>
      </c>
      <c r="P43" s="14">
        <v>2428.669289237153</v>
      </c>
      <c r="Q43" s="14">
        <v>2474.5016788620633</v>
      </c>
      <c r="R43" s="14">
        <v>2519.6895438204351</v>
      </c>
      <c r="S43" s="14">
        <v>2565.3133104214376</v>
      </c>
      <c r="T43" s="14">
        <v>2610.8122203577345</v>
      </c>
      <c r="U43" s="14">
        <v>2657.2295897422523</v>
      </c>
      <c r="V43" s="14">
        <v>2703.9803556982597</v>
      </c>
      <c r="W43" s="14">
        <v>2751.0945094159465</v>
      </c>
      <c r="X43" s="14">
        <v>2798.446623221465</v>
      </c>
      <c r="Y43" s="14">
        <v>2846.0482002824619</v>
      </c>
      <c r="Z43" s="14">
        <v>2893.999843384921</v>
      </c>
      <c r="AA43" s="14">
        <v>2942.3177753700911</v>
      </c>
      <c r="AB43" s="14">
        <v>2991.1502465607982</v>
      </c>
      <c r="AC43" s="14">
        <v>3040.2885636962747</v>
      </c>
      <c r="AD43" s="14">
        <v>3089.7263920016835</v>
      </c>
      <c r="AG43" t="s">
        <v>286</v>
      </c>
      <c r="AH43">
        <v>1892.3614500000001</v>
      </c>
    </row>
    <row r="44" spans="1:34" x14ac:dyDescent="0.35">
      <c r="A44" t="s">
        <v>160</v>
      </c>
      <c r="B44" s="14">
        <v>216.24118000000001</v>
      </c>
      <c r="C44" s="14">
        <v>222.42595886153401</v>
      </c>
      <c r="D44" s="14">
        <v>226.9886492834483</v>
      </c>
      <c r="E44" s="14">
        <v>232.17402338540924</v>
      </c>
      <c r="F44" s="14">
        <v>236.62470654409816</v>
      </c>
      <c r="G44" s="14">
        <v>244.9742459392132</v>
      </c>
      <c r="H44" s="14">
        <v>255.29008693828888</v>
      </c>
      <c r="I44" s="14">
        <v>265.94832042291898</v>
      </c>
      <c r="J44" s="14">
        <v>277.48747231325285</v>
      </c>
      <c r="K44" s="14">
        <v>286.44831975917026</v>
      </c>
      <c r="L44" s="14">
        <v>295.44162256149718</v>
      </c>
      <c r="M44" s="14">
        <v>304.61372591056789</v>
      </c>
      <c r="N44" s="14">
        <v>312.71635963567121</v>
      </c>
      <c r="O44" s="14">
        <v>321.24613614763769</v>
      </c>
      <c r="P44" s="14">
        <v>331.31797350659292</v>
      </c>
      <c r="Q44" s="14">
        <v>341.84649667329336</v>
      </c>
      <c r="R44" s="14">
        <v>352.19159209421923</v>
      </c>
      <c r="S44" s="14">
        <v>362.76431325056927</v>
      </c>
      <c r="T44" s="14">
        <v>373.58789440643858</v>
      </c>
      <c r="U44" s="14">
        <v>384.58490238376538</v>
      </c>
      <c r="V44" s="14">
        <v>395.78939892981401</v>
      </c>
      <c r="W44" s="14">
        <v>407.18089067299218</v>
      </c>
      <c r="X44" s="14">
        <v>418.79018791932612</v>
      </c>
      <c r="Y44" s="14">
        <v>430.56305016603898</v>
      </c>
      <c r="Z44" s="14">
        <v>442.56387572548687</v>
      </c>
      <c r="AA44" s="14">
        <v>454.79377438006014</v>
      </c>
      <c r="AB44" s="14">
        <v>467.3339850385513</v>
      </c>
      <c r="AC44" s="14">
        <v>480.04514229781034</v>
      </c>
      <c r="AD44" s="14">
        <v>492.92902586742707</v>
      </c>
      <c r="AG44" t="s">
        <v>287</v>
      </c>
      <c r="AH44">
        <v>216.24118000000001</v>
      </c>
    </row>
    <row r="45" spans="1:34" x14ac:dyDescent="0.35">
      <c r="A45" t="s">
        <v>161</v>
      </c>
      <c r="B45" s="14">
        <v>3290.9101559999999</v>
      </c>
      <c r="C45" s="14">
        <v>3342.7311309534853</v>
      </c>
      <c r="D45" s="14">
        <v>3383.8246618387484</v>
      </c>
      <c r="E45" s="14">
        <v>3423.0763511511454</v>
      </c>
      <c r="F45" s="14">
        <v>3450.4025985085673</v>
      </c>
      <c r="G45" s="14">
        <v>3475.7780323548827</v>
      </c>
      <c r="H45" s="14">
        <v>3543.7517378668276</v>
      </c>
      <c r="I45" s="14">
        <v>3614.1745899024122</v>
      </c>
      <c r="J45" s="14">
        <v>3690.8297872844064</v>
      </c>
      <c r="K45" s="14">
        <v>3744.8487720511012</v>
      </c>
      <c r="L45" s="14">
        <v>3799.6973251060704</v>
      </c>
      <c r="M45" s="14">
        <v>3857.176106482415</v>
      </c>
      <c r="N45" s="14">
        <v>3915.5131950696873</v>
      </c>
      <c r="O45" s="14">
        <v>3974.8328284236732</v>
      </c>
      <c r="P45" s="14">
        <v>4047.1803506669435</v>
      </c>
      <c r="Q45" s="14">
        <v>4119.8669003288524</v>
      </c>
      <c r="R45" s="14">
        <v>4189.2672942249619</v>
      </c>
      <c r="S45" s="14">
        <v>4259.0424734973849</v>
      </c>
      <c r="T45" s="14">
        <v>4327.5419313113853</v>
      </c>
      <c r="U45" s="14">
        <v>4398.4785658952478</v>
      </c>
      <c r="V45" s="14">
        <v>4469.6846557028121</v>
      </c>
      <c r="W45" s="14">
        <v>4541.3547082516106</v>
      </c>
      <c r="X45" s="14">
        <v>4613.0831351910902</v>
      </c>
      <c r="Y45" s="14">
        <v>4685.0661457409251</v>
      </c>
      <c r="Z45" s="14">
        <v>4757.5642647999639</v>
      </c>
      <c r="AA45" s="14">
        <v>4830.608100470291</v>
      </c>
      <c r="AB45" s="14">
        <v>4904.5033617656154</v>
      </c>
      <c r="AC45" s="14">
        <v>4978.8350338158634</v>
      </c>
      <c r="AD45" s="14">
        <v>5053.603693169186</v>
      </c>
      <c r="AG45" t="s">
        <v>288</v>
      </c>
      <c r="AH45">
        <v>3290.9101559999999</v>
      </c>
    </row>
    <row r="46" spans="1:34" x14ac:dyDescent="0.35">
      <c r="A46" t="s">
        <v>162</v>
      </c>
      <c r="B46" s="14">
        <v>1018.303589</v>
      </c>
      <c r="C46" s="14">
        <v>1036.580101815372</v>
      </c>
      <c r="D46" s="14">
        <v>1054.4469074242922</v>
      </c>
      <c r="E46" s="14">
        <v>1072.9225043574177</v>
      </c>
      <c r="F46" s="14">
        <v>1091.866024094352</v>
      </c>
      <c r="G46" s="14">
        <v>1112.7420657286264</v>
      </c>
      <c r="H46" s="14">
        <v>1134.7015852989546</v>
      </c>
      <c r="I46" s="14">
        <v>1157.1854702713363</v>
      </c>
      <c r="J46" s="14">
        <v>1180.1190347953616</v>
      </c>
      <c r="K46" s="14">
        <v>1202.429421171975</v>
      </c>
      <c r="L46" s="14">
        <v>1224.3043779307618</v>
      </c>
      <c r="M46" s="14">
        <v>1246.4173963136338</v>
      </c>
      <c r="N46" s="14">
        <v>1268.2584929909774</v>
      </c>
      <c r="O46" s="14">
        <v>1290.456187264552</v>
      </c>
      <c r="P46" s="14">
        <v>1313.149375500074</v>
      </c>
      <c r="Q46" s="14">
        <v>1336.2034198811662</v>
      </c>
      <c r="R46" s="14">
        <v>1359.2363599517098</v>
      </c>
      <c r="S46" s="14">
        <v>1382.4430100960735</v>
      </c>
      <c r="T46" s="14">
        <v>1405.8342223155009</v>
      </c>
      <c r="U46" s="14">
        <v>1429.3223381682594</v>
      </c>
      <c r="V46" s="14">
        <v>1452.9293117699142</v>
      </c>
      <c r="W46" s="14">
        <v>1476.6264435519504</v>
      </c>
      <c r="X46" s="14">
        <v>1500.4411795082676</v>
      </c>
      <c r="Y46" s="14">
        <v>1524.3160495124853</v>
      </c>
      <c r="Z46" s="14">
        <v>1548.311680332306</v>
      </c>
      <c r="AA46" s="14">
        <v>1572.4480014546702</v>
      </c>
      <c r="AB46" s="14">
        <v>1596.8446894420397</v>
      </c>
      <c r="AC46" s="14">
        <v>1621.3669542843941</v>
      </c>
      <c r="AD46" s="14">
        <v>1646.0086513923038</v>
      </c>
      <c r="AG46" t="s">
        <v>289</v>
      </c>
      <c r="AH46">
        <v>1018.303589</v>
      </c>
    </row>
    <row r="47" spans="1:34" x14ac:dyDescent="0.35">
      <c r="A47" t="s">
        <v>163</v>
      </c>
      <c r="B47" s="14">
        <v>2938.0812989999999</v>
      </c>
      <c r="C47" s="14">
        <v>3001.1977490813774</v>
      </c>
      <c r="D47" s="14">
        <v>3064.3939700837841</v>
      </c>
      <c r="E47" s="14">
        <v>3128.8847540629918</v>
      </c>
      <c r="F47" s="14">
        <v>3194.6154263109206</v>
      </c>
      <c r="G47" s="14">
        <v>3263.4900570560135</v>
      </c>
      <c r="H47" s="14">
        <v>3334.1168771257917</v>
      </c>
      <c r="I47" s="14">
        <v>3406.0121064056939</v>
      </c>
      <c r="J47" s="14">
        <v>3478.8537625157073</v>
      </c>
      <c r="K47" s="14">
        <v>3551.2000053609841</v>
      </c>
      <c r="L47" s="14">
        <v>3623.5592566702194</v>
      </c>
      <c r="M47" s="14">
        <v>3696.8772676019071</v>
      </c>
      <c r="N47" s="14">
        <v>3770.3379157864247</v>
      </c>
      <c r="O47" s="14">
        <v>3844.9804266066235</v>
      </c>
      <c r="P47" s="14">
        <v>3920.4262480394559</v>
      </c>
      <c r="Q47" s="14">
        <v>3996.9564967848096</v>
      </c>
      <c r="R47" s="14">
        <v>4073.7160478273136</v>
      </c>
      <c r="S47" s="14">
        <v>4151.1484277212057</v>
      </c>
      <c r="T47" s="14">
        <v>4229.2360959099124</v>
      </c>
      <c r="U47" s="14">
        <v>4307.8575949328779</v>
      </c>
      <c r="V47" s="14">
        <v>4387.0187860973638</v>
      </c>
      <c r="W47" s="14">
        <v>4466.6379126424881</v>
      </c>
      <c r="X47" s="14">
        <v>4546.7559968815567</v>
      </c>
      <c r="Y47" s="14">
        <v>4627.2167550291724</v>
      </c>
      <c r="Z47" s="14">
        <v>4708.1597322815469</v>
      </c>
      <c r="AA47" s="14">
        <v>4789.6532690876084</v>
      </c>
      <c r="AB47" s="14">
        <v>4872.0563797902996</v>
      </c>
      <c r="AC47" s="14">
        <v>4955.0703740342706</v>
      </c>
      <c r="AD47" s="14">
        <v>5038.6941236946222</v>
      </c>
      <c r="AG47" t="s">
        <v>290</v>
      </c>
      <c r="AH47">
        <v>2938.0812989999999</v>
      </c>
    </row>
    <row r="48" spans="1:34" x14ac:dyDescent="0.35">
      <c r="A48" t="s">
        <v>164</v>
      </c>
      <c r="B48" s="14">
        <v>1853.2238769999999</v>
      </c>
      <c r="C48" s="14">
        <v>1888.2876140423907</v>
      </c>
      <c r="D48" s="14">
        <v>1922.1532970851954</v>
      </c>
      <c r="E48" s="14">
        <v>1956.1957852685525</v>
      </c>
      <c r="F48" s="14">
        <v>1990.2214635183568</v>
      </c>
      <c r="G48" s="14">
        <v>2026.0902298446165</v>
      </c>
      <c r="H48" s="14">
        <v>2064.6596938960306</v>
      </c>
      <c r="I48" s="14">
        <v>2104.8138150208288</v>
      </c>
      <c r="J48" s="14">
        <v>2146.4268260693166</v>
      </c>
      <c r="K48" s="14">
        <v>2187.2160189731599</v>
      </c>
      <c r="L48" s="14">
        <v>2227.7022623707608</v>
      </c>
      <c r="M48" s="14">
        <v>2268.750572567883</v>
      </c>
      <c r="N48" s="14">
        <v>2309.7498447899288</v>
      </c>
      <c r="O48" s="14">
        <v>2351.506426383979</v>
      </c>
      <c r="P48" s="14">
        <v>2394.421653816129</v>
      </c>
      <c r="Q48" s="14">
        <v>2438.3703055032629</v>
      </c>
      <c r="R48" s="14">
        <v>2482.559671364746</v>
      </c>
      <c r="S48" s="14">
        <v>2527.2934105950012</v>
      </c>
      <c r="T48" s="14">
        <v>2572.4900095740363</v>
      </c>
      <c r="U48" s="14">
        <v>2618.1475912599603</v>
      </c>
      <c r="V48" s="14">
        <v>2664.2173017200475</v>
      </c>
      <c r="W48" s="14">
        <v>2710.6290328029313</v>
      </c>
      <c r="X48" s="14">
        <v>2757.3862993671687</v>
      </c>
      <c r="Y48" s="14">
        <v>2804.3716104311256</v>
      </c>
      <c r="Z48" s="14">
        <v>2851.6830421220652</v>
      </c>
      <c r="AA48" s="14">
        <v>2899.3763003283402</v>
      </c>
      <c r="AB48" s="14">
        <v>2947.7251397620953</v>
      </c>
      <c r="AC48" s="14">
        <v>2996.5353412613599</v>
      </c>
      <c r="AD48" s="14">
        <v>3045.7971836575603</v>
      </c>
      <c r="AG48" t="s">
        <v>291</v>
      </c>
      <c r="AH48">
        <v>1853.2238769999999</v>
      </c>
    </row>
    <row r="49" spans="1:34" x14ac:dyDescent="0.35">
      <c r="A49" t="s">
        <v>165</v>
      </c>
      <c r="B49" s="14">
        <v>1156.033447</v>
      </c>
      <c r="C49" s="14">
        <v>1177.6780924348705</v>
      </c>
      <c r="D49" s="14">
        <v>1198.7240243213464</v>
      </c>
      <c r="E49" s="14">
        <v>1220.068983788022</v>
      </c>
      <c r="F49" s="14">
        <v>1241.6969026498355</v>
      </c>
      <c r="G49" s="14">
        <v>1264.8266117039452</v>
      </c>
      <c r="H49" s="14">
        <v>1289.6454189267836</v>
      </c>
      <c r="I49" s="14">
        <v>1315.5979854081822</v>
      </c>
      <c r="J49" s="14">
        <v>1342.4840720771779</v>
      </c>
      <c r="K49" s="14">
        <v>1368.9400029403812</v>
      </c>
      <c r="L49" s="14">
        <v>1395.2162587208206</v>
      </c>
      <c r="M49" s="14">
        <v>1421.7775487245924</v>
      </c>
      <c r="N49" s="14">
        <v>1448.2584399250977</v>
      </c>
      <c r="O49" s="14">
        <v>1475.1304408003757</v>
      </c>
      <c r="P49" s="14">
        <v>1502.4970607381042</v>
      </c>
      <c r="Q49" s="14">
        <v>1530.3754429509813</v>
      </c>
      <c r="R49" s="14">
        <v>1558.3331067305314</v>
      </c>
      <c r="S49" s="14">
        <v>1586.5124442995398</v>
      </c>
      <c r="T49" s="14">
        <v>1614.8891231807702</v>
      </c>
      <c r="U49" s="14">
        <v>1643.4429467012033</v>
      </c>
      <c r="V49" s="14">
        <v>1672.1690146551828</v>
      </c>
      <c r="W49" s="14">
        <v>1701.0383438255988</v>
      </c>
      <c r="X49" s="14">
        <v>1730.0638415016326</v>
      </c>
      <c r="Y49" s="14">
        <v>1759.1924073818432</v>
      </c>
      <c r="Z49" s="14">
        <v>1788.4789148222139</v>
      </c>
      <c r="AA49" s="14">
        <v>1817.9632416682987</v>
      </c>
      <c r="AB49" s="14">
        <v>1847.7927461302406</v>
      </c>
      <c r="AC49" s="14">
        <v>1877.8557797719559</v>
      </c>
      <c r="AD49" s="14">
        <v>1908.1316973669075</v>
      </c>
      <c r="AG49" t="s">
        <v>292</v>
      </c>
      <c r="AH49">
        <v>1156.033447</v>
      </c>
    </row>
    <row r="50" spans="1:34" x14ac:dyDescent="0.35">
      <c r="A50" t="s">
        <v>166</v>
      </c>
      <c r="B50" s="14">
        <v>87.488990999999999</v>
      </c>
      <c r="C50" s="14">
        <v>87.488990999999999</v>
      </c>
      <c r="D50" s="14">
        <v>87.488990999999999</v>
      </c>
      <c r="E50" s="14">
        <v>87.488990999999999</v>
      </c>
      <c r="F50" s="14">
        <v>87.488990999999999</v>
      </c>
      <c r="G50" s="14">
        <v>87.488990999999999</v>
      </c>
      <c r="H50" s="14">
        <v>87.488990999999999</v>
      </c>
      <c r="I50" s="14">
        <v>87.488990999999999</v>
      </c>
      <c r="J50" s="14">
        <v>87.488990999999999</v>
      </c>
      <c r="K50" s="14">
        <v>87.488990999999999</v>
      </c>
      <c r="L50" s="14">
        <v>87.488990999999999</v>
      </c>
      <c r="M50" s="14">
        <v>87.488990999999999</v>
      </c>
      <c r="N50" s="14">
        <v>87.488990999999999</v>
      </c>
      <c r="O50" s="14">
        <v>87.488990999999999</v>
      </c>
      <c r="P50" s="14">
        <v>87.488990999999999</v>
      </c>
      <c r="Q50" s="14">
        <v>87.488990999999999</v>
      </c>
      <c r="R50" s="14">
        <v>87.488990999999999</v>
      </c>
      <c r="S50" s="14">
        <v>87.488990999999999</v>
      </c>
      <c r="T50" s="14">
        <v>87.488990999999999</v>
      </c>
      <c r="U50" s="14">
        <v>87.488990999999999</v>
      </c>
      <c r="V50" s="14">
        <v>87.488990999999999</v>
      </c>
      <c r="W50" s="14">
        <v>87.488990999999999</v>
      </c>
      <c r="X50" s="14">
        <v>87.488990999999999</v>
      </c>
      <c r="Y50" s="14">
        <v>87.488990999999999</v>
      </c>
      <c r="Z50" s="14">
        <v>87.488990999999999</v>
      </c>
      <c r="AA50" s="14">
        <v>87.488990999999999</v>
      </c>
      <c r="AB50" s="14">
        <v>87.488990999999999</v>
      </c>
      <c r="AC50" s="14">
        <v>87.488990999999999</v>
      </c>
      <c r="AD50" s="14">
        <v>87.488990999999999</v>
      </c>
      <c r="AG50" t="s">
        <v>293</v>
      </c>
      <c r="AH50">
        <v>87.488990999999999</v>
      </c>
    </row>
    <row r="51" spans="1:34" x14ac:dyDescent="0.35">
      <c r="A51" t="s">
        <v>167</v>
      </c>
      <c r="B51" s="14">
        <v>155.145355</v>
      </c>
      <c r="C51" s="14">
        <v>148.16381402499999</v>
      </c>
      <c r="D51" s="14">
        <v>142.97808053412498</v>
      </c>
      <c r="E51" s="14">
        <v>138.68873811810124</v>
      </c>
      <c r="F51" s="14">
        <v>135.22151966514872</v>
      </c>
      <c r="G51" s="14">
        <v>132.51708927184575</v>
      </c>
      <c r="H51" s="14">
        <v>130.52933293276806</v>
      </c>
      <c r="I51" s="14">
        <v>129.22403960344039</v>
      </c>
      <c r="J51" s="14">
        <v>129.22403960344039</v>
      </c>
      <c r="K51" s="14">
        <v>129.22403960344039</v>
      </c>
      <c r="L51" s="14">
        <v>129.22403960344039</v>
      </c>
      <c r="M51" s="14">
        <v>129.22403960344039</v>
      </c>
      <c r="N51" s="14">
        <v>129.22403960344039</v>
      </c>
      <c r="O51" s="14">
        <v>129.22403960344039</v>
      </c>
      <c r="P51" s="14">
        <v>129.22403960344039</v>
      </c>
      <c r="Q51" s="14">
        <v>129.22403960344039</v>
      </c>
      <c r="R51" s="14">
        <v>129.22403960344039</v>
      </c>
      <c r="S51" s="14">
        <v>129.22403960344039</v>
      </c>
      <c r="T51" s="14">
        <v>129.22403960344039</v>
      </c>
      <c r="U51" s="14">
        <v>129.22403960344039</v>
      </c>
      <c r="V51" s="14">
        <v>129.22403960344039</v>
      </c>
      <c r="W51" s="14">
        <v>129.22403960344039</v>
      </c>
      <c r="X51" s="14">
        <v>129.22403960344039</v>
      </c>
      <c r="Y51" s="14">
        <v>129.22403960344039</v>
      </c>
      <c r="Z51" s="14">
        <v>129.22403960344039</v>
      </c>
      <c r="AA51" s="14">
        <v>129.22403960344039</v>
      </c>
      <c r="AB51" s="14">
        <v>129.22403960344039</v>
      </c>
      <c r="AC51" s="14">
        <v>129.22403960344039</v>
      </c>
      <c r="AD51" s="14">
        <v>129.22403960344039</v>
      </c>
      <c r="AG51" t="s">
        <v>294</v>
      </c>
      <c r="AH51">
        <v>155.145355</v>
      </c>
    </row>
    <row r="52" spans="1:34" x14ac:dyDescent="0.35">
      <c r="A52" t="s">
        <v>168</v>
      </c>
      <c r="B52" s="14">
        <v>597.13091999999995</v>
      </c>
      <c r="C52" s="14">
        <v>689.64321917375992</v>
      </c>
      <c r="D52" s="14">
        <v>783.81675932481357</v>
      </c>
      <c r="E52" s="14">
        <v>880.17448881565031</v>
      </c>
      <c r="F52" s="14">
        <v>981.41655939167038</v>
      </c>
      <c r="G52" s="14">
        <v>1077.8716509735227</v>
      </c>
      <c r="H52" s="14">
        <v>1167.5646924531477</v>
      </c>
      <c r="I52" s="14">
        <v>1256.0613091258572</v>
      </c>
      <c r="J52" s="14">
        <v>1331.3983591736553</v>
      </c>
      <c r="K52" s="14">
        <v>1432.671441643871</v>
      </c>
      <c r="L52" s="14">
        <v>1541.0495977927699</v>
      </c>
      <c r="M52" s="14">
        <v>1652.5804426487052</v>
      </c>
      <c r="N52" s="14">
        <v>1774.6486275610403</v>
      </c>
      <c r="O52" s="14">
        <v>1899.4373049647008</v>
      </c>
      <c r="P52" s="14">
        <v>2009.7900537336179</v>
      </c>
      <c r="Q52" s="14">
        <v>2120.8389933626149</v>
      </c>
      <c r="R52" s="14">
        <v>2237.511224317177</v>
      </c>
      <c r="S52" s="14">
        <v>2357.265733807224</v>
      </c>
      <c r="T52" s="14">
        <v>2479.4253730240221</v>
      </c>
      <c r="U52" s="14">
        <v>2603.9480658781836</v>
      </c>
      <c r="V52" s="14">
        <v>2731.7420251072872</v>
      </c>
      <c r="W52" s="14">
        <v>2863.1696851998313</v>
      </c>
      <c r="X52" s="14">
        <v>2998.1383588922772</v>
      </c>
      <c r="Y52" s="14">
        <v>3137.1218595401028</v>
      </c>
      <c r="Z52" s="14">
        <v>3279.4991939987726</v>
      </c>
      <c r="AA52" s="14">
        <v>3425.8976777684752</v>
      </c>
      <c r="AB52" s="14">
        <v>3576.1719386856471</v>
      </c>
      <c r="AC52" s="14">
        <v>3730.7616263995687</v>
      </c>
      <c r="AD52" s="14">
        <v>3889.6450640876974</v>
      </c>
      <c r="AG52" t="s">
        <v>295</v>
      </c>
      <c r="AH52">
        <v>597.13091999999995</v>
      </c>
    </row>
    <row r="53" spans="1:34" x14ac:dyDescent="0.35">
      <c r="A53" t="s">
        <v>169</v>
      </c>
      <c r="B53" s="14">
        <v>2167.0878910000001</v>
      </c>
      <c r="C53" s="14">
        <v>2167.0878910000001</v>
      </c>
      <c r="D53" s="14">
        <v>2167.0878910000001</v>
      </c>
      <c r="E53" s="14">
        <v>2167.0878910000001</v>
      </c>
      <c r="F53" s="14">
        <v>2167.0878910000001</v>
      </c>
      <c r="G53" s="14">
        <v>2167.0878910000001</v>
      </c>
      <c r="H53" s="14">
        <v>2167.0878910000001</v>
      </c>
      <c r="I53" s="14">
        <v>2167.0878910000001</v>
      </c>
      <c r="J53" s="14">
        <v>2167.0878910000001</v>
      </c>
      <c r="K53" s="14">
        <v>2167.0878910000001</v>
      </c>
      <c r="L53" s="14">
        <v>2167.0878910000001</v>
      </c>
      <c r="M53" s="14">
        <v>2167.0878910000001</v>
      </c>
      <c r="N53" s="14">
        <v>2167.0878910000001</v>
      </c>
      <c r="O53" s="14">
        <v>2167.0878910000001</v>
      </c>
      <c r="P53" s="14">
        <v>2167.0878910000001</v>
      </c>
      <c r="Q53" s="14">
        <v>2167.0878910000001</v>
      </c>
      <c r="R53" s="14">
        <v>2167.0878910000001</v>
      </c>
      <c r="S53" s="14">
        <v>2167.0878910000001</v>
      </c>
      <c r="T53" s="14">
        <v>2167.0878910000001</v>
      </c>
      <c r="U53" s="14">
        <v>2167.0878910000001</v>
      </c>
      <c r="V53" s="14">
        <v>2167.0878910000001</v>
      </c>
      <c r="W53" s="14">
        <v>2167.0878910000001</v>
      </c>
      <c r="X53" s="14">
        <v>2167.0878910000001</v>
      </c>
      <c r="Y53" s="14">
        <v>2167.0878910000001</v>
      </c>
      <c r="Z53" s="14">
        <v>2167.0878910000001</v>
      </c>
      <c r="AA53" s="14">
        <v>2167.0878910000001</v>
      </c>
      <c r="AB53" s="14">
        <v>2167.0878910000001</v>
      </c>
      <c r="AC53" s="14">
        <v>2167.0878910000001</v>
      </c>
      <c r="AD53" s="14">
        <v>2167.0878910000001</v>
      </c>
      <c r="AG53" t="s">
        <v>296</v>
      </c>
      <c r="AH53">
        <v>2167.0878910000001</v>
      </c>
    </row>
    <row r="54" spans="1:34" x14ac:dyDescent="0.35">
      <c r="A54" t="s">
        <v>170</v>
      </c>
      <c r="B54" s="14">
        <v>173.65542600000001</v>
      </c>
      <c r="C54" s="14">
        <v>200.62029323842802</v>
      </c>
      <c r="D54" s="14">
        <v>228.06494873315171</v>
      </c>
      <c r="E54" s="14">
        <v>256.16323461192218</v>
      </c>
      <c r="F54" s="14">
        <v>285.68476658477317</v>
      </c>
      <c r="G54" s="14">
        <v>313.87762491214482</v>
      </c>
      <c r="H54" s="14">
        <v>340.14073880918119</v>
      </c>
      <c r="I54" s="14">
        <v>366.07405514413568</v>
      </c>
      <c r="J54" s="14">
        <v>388.19752102233849</v>
      </c>
      <c r="K54" s="14">
        <v>417.8119064888175</v>
      </c>
      <c r="L54" s="14">
        <v>449.51798082462784</v>
      </c>
      <c r="M54" s="14">
        <v>482.15770617129442</v>
      </c>
      <c r="N54" s="14">
        <v>517.86105037134325</v>
      </c>
      <c r="O54" s="14">
        <v>554.37419016650574</v>
      </c>
      <c r="P54" s="14">
        <v>586.70928443118555</v>
      </c>
      <c r="Q54" s="14">
        <v>619.25991553142774</v>
      </c>
      <c r="R54" s="14">
        <v>653.45910170057482</v>
      </c>
      <c r="S54" s="14">
        <v>688.57181168771274</v>
      </c>
      <c r="T54" s="14">
        <v>724.40192133760763</v>
      </c>
      <c r="U54" s="14">
        <v>760.93358267085534</v>
      </c>
      <c r="V54" s="14">
        <v>798.43497679905613</v>
      </c>
      <c r="W54" s="14">
        <v>837.01240066857235</v>
      </c>
      <c r="X54" s="14">
        <v>876.63966466210513</v>
      </c>
      <c r="Y54" s="14">
        <v>917.4553938010074</v>
      </c>
      <c r="Z54" s="14">
        <v>959.27824014620194</v>
      </c>
      <c r="AA54" s="14">
        <v>1002.2923723621817</v>
      </c>
      <c r="AB54" s="14">
        <v>1046.4557797901532</v>
      </c>
      <c r="AC54" s="14">
        <v>1091.8972848629169</v>
      </c>
      <c r="AD54" s="14">
        <v>1138.6106161244652</v>
      </c>
      <c r="AG54" t="s">
        <v>297</v>
      </c>
      <c r="AH54">
        <v>173.65542600000001</v>
      </c>
    </row>
    <row r="55" spans="1:34" x14ac:dyDescent="0.35">
      <c r="A55" t="s">
        <v>171</v>
      </c>
      <c r="B55" s="14">
        <v>2053.1286620000001</v>
      </c>
      <c r="C55" s="14">
        <v>2155.0845676005256</v>
      </c>
      <c r="D55" s="14">
        <v>2262.1286956155272</v>
      </c>
      <c r="E55" s="14">
        <v>2373.4041634300725</v>
      </c>
      <c r="F55" s="14">
        <v>2492.0843398990628</v>
      </c>
      <c r="G55" s="14">
        <v>2606.2546981797263</v>
      </c>
      <c r="H55" s="14">
        <v>2713.3754150314908</v>
      </c>
      <c r="I55" s="14">
        <v>2820.206974547194</v>
      </c>
      <c r="J55" s="14">
        <v>2913.0983878334346</v>
      </c>
      <c r="K55" s="14">
        <v>3037.8113342248107</v>
      </c>
      <c r="L55" s="14">
        <v>3171.2912453449817</v>
      </c>
      <c r="M55" s="14">
        <v>3308.6684108020813</v>
      </c>
      <c r="N55" s="14">
        <v>3458.9994143810791</v>
      </c>
      <c r="O55" s="14">
        <v>3612.6986697593366</v>
      </c>
      <c r="P55" s="14">
        <v>3748.6752286410729</v>
      </c>
      <c r="Q55" s="14">
        <v>3885.5243665378434</v>
      </c>
      <c r="R55" s="14">
        <v>4029.3035330923362</v>
      </c>
      <c r="S55" s="14">
        <v>4176.8936980666813</v>
      </c>
      <c r="T55" s="14">
        <v>4327.4636151626983</v>
      </c>
      <c r="U55" s="14">
        <v>4480.956585860712</v>
      </c>
      <c r="V55" s="14">
        <v>4638.4944727411339</v>
      </c>
      <c r="W55" s="14">
        <v>4800.52404241569</v>
      </c>
      <c r="X55" s="14">
        <v>4966.9322881364124</v>
      </c>
      <c r="Y55" s="14">
        <v>5138.3028760213811</v>
      </c>
      <c r="Z55" s="14">
        <v>5313.871491671006</v>
      </c>
      <c r="AA55" s="14">
        <v>5494.4113383748263</v>
      </c>
      <c r="AB55" s="14">
        <v>5679.7438766706819</v>
      </c>
      <c r="AC55" s="14">
        <v>5870.4111746873532</v>
      </c>
      <c r="AD55" s="14">
        <v>6066.3866331786467</v>
      </c>
      <c r="AG55" t="s">
        <v>298</v>
      </c>
      <c r="AH55">
        <v>2053.1286620000001</v>
      </c>
    </row>
    <row r="56" spans="1:34" x14ac:dyDescent="0.35">
      <c r="A56" t="s">
        <v>172</v>
      </c>
      <c r="B56" s="14">
        <v>535.37127699999996</v>
      </c>
      <c r="C56" s="14">
        <v>550.19763499672717</v>
      </c>
      <c r="D56" s="14">
        <v>564.59366615594342</v>
      </c>
      <c r="E56" s="14">
        <v>579.0907941811962</v>
      </c>
      <c r="F56" s="14">
        <v>593.49949968569513</v>
      </c>
      <c r="G56" s="14">
        <v>607.39522217173624</v>
      </c>
      <c r="H56" s="14">
        <v>620.84368126488516</v>
      </c>
      <c r="I56" s="14">
        <v>633.63902119828197</v>
      </c>
      <c r="J56" s="14">
        <v>647.33075653223648</v>
      </c>
      <c r="K56" s="14">
        <v>662.9050814028725</v>
      </c>
      <c r="L56" s="14">
        <v>679.37409637372093</v>
      </c>
      <c r="M56" s="14">
        <v>696.2634722843909</v>
      </c>
      <c r="N56" s="14">
        <v>713.7163606124077</v>
      </c>
      <c r="O56" s="14">
        <v>731.49410732399394</v>
      </c>
      <c r="P56" s="14">
        <v>748.47866900194981</v>
      </c>
      <c r="Q56" s="14">
        <v>765.55221592055318</v>
      </c>
      <c r="R56" s="14">
        <v>783.06345730751991</v>
      </c>
      <c r="S56" s="14">
        <v>800.90015504441635</v>
      </c>
      <c r="T56" s="14">
        <v>819.00226052876121</v>
      </c>
      <c r="U56" s="14">
        <v>837.3253067022149</v>
      </c>
      <c r="V56" s="14">
        <v>855.97086663185974</v>
      </c>
      <c r="W56" s="14">
        <v>874.97333427400031</v>
      </c>
      <c r="X56" s="14">
        <v>894.32433203213759</v>
      </c>
      <c r="Y56" s="14">
        <v>914.06099685088839</v>
      </c>
      <c r="Z56" s="14">
        <v>934.12033964508021</v>
      </c>
      <c r="AA56" s="14">
        <v>954.55347477854468</v>
      </c>
      <c r="AB56" s="14">
        <v>975.34059488810215</v>
      </c>
      <c r="AC56" s="14">
        <v>996.50987482985101</v>
      </c>
      <c r="AD56" s="14">
        <v>1018.0513291430603</v>
      </c>
      <c r="AG56" t="s">
        <v>299</v>
      </c>
      <c r="AH56">
        <v>535.37127699999996</v>
      </c>
    </row>
    <row r="57" spans="1:34" x14ac:dyDescent="0.35">
      <c r="A57" t="s">
        <v>173</v>
      </c>
      <c r="B57" s="14">
        <v>2292.6328130000002</v>
      </c>
      <c r="C57" s="14">
        <v>2339.8906239110879</v>
      </c>
      <c r="D57" s="14">
        <v>2386.1657048239276</v>
      </c>
      <c r="E57" s="14">
        <v>2432.4659096940491</v>
      </c>
      <c r="F57" s="14">
        <v>2477.8226420325682</v>
      </c>
      <c r="G57" s="14">
        <v>2524.1418195914039</v>
      </c>
      <c r="H57" s="14">
        <v>2571.6093161655481</v>
      </c>
      <c r="I57" s="14">
        <v>2619.3815881100923</v>
      </c>
      <c r="J57" s="14">
        <v>2668.3585231064162</v>
      </c>
      <c r="K57" s="14">
        <v>2718.1564972080373</v>
      </c>
      <c r="L57" s="14">
        <v>2769.0629475346987</v>
      </c>
      <c r="M57" s="14">
        <v>2820.4586941850062</v>
      </c>
      <c r="N57" s="14">
        <v>2872.0093459221034</v>
      </c>
      <c r="O57" s="14">
        <v>2923.6908669010368</v>
      </c>
      <c r="P57" s="14">
        <v>2975.3048283580479</v>
      </c>
      <c r="Q57" s="14">
        <v>3027.0177089882905</v>
      </c>
      <c r="R57" s="14">
        <v>3079.3832991431623</v>
      </c>
      <c r="S57" s="14">
        <v>3132.0712394531715</v>
      </c>
      <c r="T57" s="14">
        <v>3185.045839568787</v>
      </c>
      <c r="U57" s="14">
        <v>3238.1491533381654</v>
      </c>
      <c r="V57" s="14">
        <v>3291.5786143682449</v>
      </c>
      <c r="W57" s="14">
        <v>3345.3672879792202</v>
      </c>
      <c r="X57" s="14">
        <v>3399.4675641502336</v>
      </c>
      <c r="Y57" s="14">
        <v>3453.9457315995232</v>
      </c>
      <c r="Z57" s="14">
        <v>3508.6358537082433</v>
      </c>
      <c r="AA57" s="14">
        <v>3563.5807403137287</v>
      </c>
      <c r="AB57" s="14">
        <v>3618.6402009000203</v>
      </c>
      <c r="AC57" s="14">
        <v>3673.9431553623353</v>
      </c>
      <c r="AD57" s="14">
        <v>3729.4358623581902</v>
      </c>
      <c r="AG57" t="s">
        <v>300</v>
      </c>
      <c r="AH57">
        <v>2292.6328130000002</v>
      </c>
    </row>
    <row r="58" spans="1:34" x14ac:dyDescent="0.35">
      <c r="A58" t="s">
        <v>174</v>
      </c>
      <c r="B58" s="14">
        <v>23387.443359000001</v>
      </c>
      <c r="C58" s="14">
        <v>23752.769256733598</v>
      </c>
      <c r="D58" s="14">
        <v>24104.794798226096</v>
      </c>
      <c r="E58" s="14">
        <v>24476.290664217919</v>
      </c>
      <c r="F58" s="14">
        <v>24855.164062667478</v>
      </c>
      <c r="G58" s="14">
        <v>25274.5974417414</v>
      </c>
      <c r="H58" s="14">
        <v>25744.272758541534</v>
      </c>
      <c r="I58" s="14">
        <v>26226.702409045673</v>
      </c>
      <c r="J58" s="14">
        <v>26737.257624842561</v>
      </c>
      <c r="K58" s="14">
        <v>27229.279313380677</v>
      </c>
      <c r="L58" s="14">
        <v>27706.162019563501</v>
      </c>
      <c r="M58" s="14">
        <v>28181.995957936088</v>
      </c>
      <c r="N58" s="14">
        <v>28649.791727041465</v>
      </c>
      <c r="O58" s="14">
        <v>29119.430572947818</v>
      </c>
      <c r="P58" s="14">
        <v>29612.303142882472</v>
      </c>
      <c r="Q58" s="14">
        <v>30106.470296500582</v>
      </c>
      <c r="R58" s="14">
        <v>30605.638584663593</v>
      </c>
      <c r="S58" s="14">
        <v>31105.872444510627</v>
      </c>
      <c r="T58" s="14">
        <v>31608.017653969608</v>
      </c>
      <c r="U58" s="14">
        <v>32111.435390342616</v>
      </c>
      <c r="V58" s="14">
        <v>32616.776260223975</v>
      </c>
      <c r="W58" s="14">
        <v>33124.120429918883</v>
      </c>
      <c r="X58" s="14">
        <v>33632.486243392974</v>
      </c>
      <c r="Y58" s="14">
        <v>34142.855858887844</v>
      </c>
      <c r="Z58" s="14">
        <v>34653.172053982707</v>
      </c>
      <c r="AA58" s="14">
        <v>35163.093480757067</v>
      </c>
      <c r="AB58" s="14">
        <v>35670.025734231742</v>
      </c>
      <c r="AC58" s="14">
        <v>36177.335541231703</v>
      </c>
      <c r="AD58" s="14">
        <v>36684.241513634777</v>
      </c>
      <c r="AG58" t="s">
        <v>301</v>
      </c>
      <c r="AH58">
        <v>23387.443359000001</v>
      </c>
    </row>
    <row r="59" spans="1:34" x14ac:dyDescent="0.35">
      <c r="A59" t="s">
        <v>175</v>
      </c>
      <c r="B59" s="14">
        <v>13664.914062</v>
      </c>
      <c r="C59" s="14">
        <v>13909.326081404337</v>
      </c>
      <c r="D59" s="14">
        <v>14145.941800172932</v>
      </c>
      <c r="E59" s="14">
        <v>14383.098514452829</v>
      </c>
      <c r="F59" s="14">
        <v>14616.454219680865</v>
      </c>
      <c r="G59" s="14">
        <v>14859.353379194365</v>
      </c>
      <c r="H59" s="14">
        <v>15115.244817802135</v>
      </c>
      <c r="I59" s="14">
        <v>15375.753039187992</v>
      </c>
      <c r="J59" s="14">
        <v>15644.458161725537</v>
      </c>
      <c r="K59" s="14">
        <v>15904.08733159427</v>
      </c>
      <c r="L59" s="14">
        <v>16160.279912783988</v>
      </c>
      <c r="M59" s="14">
        <v>16417.60166586324</v>
      </c>
      <c r="N59" s="14">
        <v>16672.342098591274</v>
      </c>
      <c r="O59" s="14">
        <v>16927.967449349508</v>
      </c>
      <c r="P59" s="14">
        <v>17191.835527559731</v>
      </c>
      <c r="Q59" s="14">
        <v>17457.879182348715</v>
      </c>
      <c r="R59" s="14">
        <v>17724.338792308903</v>
      </c>
      <c r="S59" s="14">
        <v>17991.577510449941</v>
      </c>
      <c r="T59" s="14">
        <v>18259.562057468094</v>
      </c>
      <c r="U59" s="14">
        <v>18528.125522165541</v>
      </c>
      <c r="V59" s="14">
        <v>18797.183549748217</v>
      </c>
      <c r="W59" s="14">
        <v>19066.620499031953</v>
      </c>
      <c r="X59" s="14">
        <v>19336.394112472757</v>
      </c>
      <c r="Y59" s="14">
        <v>19606.366913431692</v>
      </c>
      <c r="Z59" s="14">
        <v>19876.609311146283</v>
      </c>
      <c r="AA59" s="14">
        <v>20146.961012691841</v>
      </c>
      <c r="AB59" s="14">
        <v>20417.409787934015</v>
      </c>
      <c r="AC59" s="14">
        <v>20687.621956031449</v>
      </c>
      <c r="AD59" s="14">
        <v>20957.458884252748</v>
      </c>
      <c r="AG59" t="s">
        <v>302</v>
      </c>
      <c r="AH59">
        <v>13664.914062</v>
      </c>
    </row>
    <row r="60" spans="1:34" x14ac:dyDescent="0.35">
      <c r="A60" t="s">
        <v>176</v>
      </c>
      <c r="B60" s="14">
        <v>24104.832031000002</v>
      </c>
      <c r="C60" s="14">
        <v>24549.720452896952</v>
      </c>
      <c r="D60" s="14">
        <v>24982.048394988604</v>
      </c>
      <c r="E60" s="14">
        <v>25412.941263910205</v>
      </c>
      <c r="F60" s="14">
        <v>25832.092151940633</v>
      </c>
      <c r="G60" s="14">
        <v>26267.595393530199</v>
      </c>
      <c r="H60" s="14">
        <v>26722.954666715199</v>
      </c>
      <c r="I60" s="14">
        <v>27186.079504862173</v>
      </c>
      <c r="J60" s="14">
        <v>27665.342900453386</v>
      </c>
      <c r="K60" s="14">
        <v>28128.211752520874</v>
      </c>
      <c r="L60" s="14">
        <v>28591.624041143656</v>
      </c>
      <c r="M60" s="14">
        <v>29055.154309261081</v>
      </c>
      <c r="N60" s="14">
        <v>29512.052421805078</v>
      </c>
      <c r="O60" s="14">
        <v>29968.28809380949</v>
      </c>
      <c r="P60" s="14">
        <v>30441.655185224063</v>
      </c>
      <c r="Q60" s="14">
        <v>30917.156883382781</v>
      </c>
      <c r="R60" s="14">
        <v>31394.122046054101</v>
      </c>
      <c r="S60" s="14">
        <v>31872.245106578888</v>
      </c>
      <c r="T60" s="14">
        <v>32351.900084861329</v>
      </c>
      <c r="U60" s="14">
        <v>32833.289887744053</v>
      </c>
      <c r="V60" s="14">
        <v>33316.323398585584</v>
      </c>
      <c r="W60" s="14">
        <v>33801.132541784777</v>
      </c>
      <c r="X60" s="14">
        <v>34287.439576003198</v>
      </c>
      <c r="Y60" s="14">
        <v>34775.761290444636</v>
      </c>
      <c r="Z60" s="14">
        <v>35265.630051862478</v>
      </c>
      <c r="AA60" s="14">
        <v>35756.559361251449</v>
      </c>
      <c r="AB60" s="14">
        <v>36247.150082655622</v>
      </c>
      <c r="AC60" s="14">
        <v>36738.846298241857</v>
      </c>
      <c r="AD60" s="14">
        <v>37231.742007948327</v>
      </c>
      <c r="AG60" t="s">
        <v>303</v>
      </c>
      <c r="AH60">
        <v>24104.832031000002</v>
      </c>
    </row>
    <row r="61" spans="1:34" x14ac:dyDescent="0.35">
      <c r="A61" t="s">
        <v>177</v>
      </c>
      <c r="B61" s="14">
        <v>2374.7719729999999</v>
      </c>
      <c r="C61" s="14">
        <v>2431.37418802206</v>
      </c>
      <c r="D61" s="14">
        <v>2488.8936934629355</v>
      </c>
      <c r="E61" s="14">
        <v>2548.2333991237401</v>
      </c>
      <c r="F61" s="14">
        <v>2609.1259844292008</v>
      </c>
      <c r="G61" s="14">
        <v>2673.7321184052425</v>
      </c>
      <c r="H61" s="14">
        <v>2740.1936124188655</v>
      </c>
      <c r="I61" s="14">
        <v>2808.3657932247897</v>
      </c>
      <c r="J61" s="14">
        <v>2877.2215865796547</v>
      </c>
      <c r="K61" s="14">
        <v>2945.2103326705319</v>
      </c>
      <c r="L61" s="14">
        <v>3013.3901847456555</v>
      </c>
      <c r="M61" s="14">
        <v>3082.5869648969883</v>
      </c>
      <c r="N61" s="14">
        <v>3152.0632346879256</v>
      </c>
      <c r="O61" s="14">
        <v>3222.8229566244645</v>
      </c>
      <c r="P61" s="14">
        <v>3294.4469740124869</v>
      </c>
      <c r="Q61" s="14">
        <v>3367.359015551936</v>
      </c>
      <c r="R61" s="14">
        <v>3440.6872989463977</v>
      </c>
      <c r="S61" s="14">
        <v>3514.8922578540451</v>
      </c>
      <c r="T61" s="14">
        <v>3589.9700049925818</v>
      </c>
      <c r="U61" s="14">
        <v>3665.8091983390518</v>
      </c>
      <c r="V61" s="14">
        <v>3742.4051817955865</v>
      </c>
      <c r="W61" s="14">
        <v>3819.6648913306467</v>
      </c>
      <c r="X61" s="14">
        <v>3897.6357107573795</v>
      </c>
      <c r="Y61" s="14">
        <v>3976.1317553906065</v>
      </c>
      <c r="Z61" s="14">
        <v>4055.3136360069816</v>
      </c>
      <c r="AA61" s="14">
        <v>4135.2288631122256</v>
      </c>
      <c r="AB61" s="14">
        <v>4216.2404776779113</v>
      </c>
      <c r="AC61" s="14">
        <v>4297.9571208719781</v>
      </c>
      <c r="AD61" s="14">
        <v>4380.3102772650063</v>
      </c>
      <c r="AG61" t="s">
        <v>304</v>
      </c>
      <c r="AH61">
        <v>2374.7719729999999</v>
      </c>
    </row>
    <row r="62" spans="1:34" x14ac:dyDescent="0.35">
      <c r="A62" t="s">
        <v>178</v>
      </c>
      <c r="B62" s="14">
        <v>5858.6538090000004</v>
      </c>
      <c r="C62" s="14">
        <v>6004.645603266471</v>
      </c>
      <c r="D62" s="14">
        <v>6154.2579535820187</v>
      </c>
      <c r="E62" s="14">
        <v>6307.3906616862287</v>
      </c>
      <c r="F62" s="14">
        <v>6462.5631945278355</v>
      </c>
      <c r="G62" s="14">
        <v>6621.9997985873924</v>
      </c>
      <c r="H62" s="14">
        <v>6782.8137392961271</v>
      </c>
      <c r="I62" s="14">
        <v>6946.2958291661389</v>
      </c>
      <c r="J62" s="14">
        <v>7109.0197552601849</v>
      </c>
      <c r="K62" s="14">
        <v>7270.442845038926</v>
      </c>
      <c r="L62" s="14">
        <v>7434.7984759938754</v>
      </c>
      <c r="M62" s="14">
        <v>7602.1832984428584</v>
      </c>
      <c r="N62" s="14">
        <v>7772.1871224542874</v>
      </c>
      <c r="O62" s="14">
        <v>7944.9985942472094</v>
      </c>
      <c r="P62" s="14">
        <v>8118.5404040414915</v>
      </c>
      <c r="Q62" s="14">
        <v>8293.8367402995955</v>
      </c>
      <c r="R62" s="14">
        <v>8470.3893017577011</v>
      </c>
      <c r="S62" s="14">
        <v>8648.6715146643073</v>
      </c>
      <c r="T62" s="14">
        <v>8828.4998820001165</v>
      </c>
      <c r="U62" s="14">
        <v>9009.7560473774847</v>
      </c>
      <c r="V62" s="14">
        <v>9192.4189405064117</v>
      </c>
      <c r="W62" s="14">
        <v>9376.3776283438256</v>
      </c>
      <c r="X62" s="14">
        <v>9561.6182824071493</v>
      </c>
      <c r="Y62" s="14">
        <v>9747.9264146398527</v>
      </c>
      <c r="Z62" s="14">
        <v>9935.4102329579036</v>
      </c>
      <c r="AA62" s="14">
        <v>10124.020086656285</v>
      </c>
      <c r="AB62" s="14">
        <v>10313.960877110077</v>
      </c>
      <c r="AC62" s="14">
        <v>10504.630946260861</v>
      </c>
      <c r="AD62" s="14">
        <v>10695.876156342298</v>
      </c>
      <c r="AG62" t="s">
        <v>305</v>
      </c>
      <c r="AH62">
        <v>5858.6538090000004</v>
      </c>
    </row>
    <row r="63" spans="1:34" x14ac:dyDescent="0.35">
      <c r="A63" t="s">
        <v>179</v>
      </c>
      <c r="B63" s="14">
        <v>5936.5595700000003</v>
      </c>
      <c r="C63" s="14">
        <v>6023.8186844956026</v>
      </c>
      <c r="D63" s="14">
        <v>6102.6517972377278</v>
      </c>
      <c r="E63" s="14">
        <v>6178.6328634392357</v>
      </c>
      <c r="F63" s="14">
        <v>6251.7013756822671</v>
      </c>
      <c r="G63" s="14">
        <v>6327.7058099869864</v>
      </c>
      <c r="H63" s="14">
        <v>6409.7913408364611</v>
      </c>
      <c r="I63" s="14">
        <v>6491.309144171817</v>
      </c>
      <c r="J63" s="14">
        <v>6581.6370091747967</v>
      </c>
      <c r="K63" s="14">
        <v>6668.8443577100643</v>
      </c>
      <c r="L63" s="14">
        <v>6753.1919011463815</v>
      </c>
      <c r="M63" s="14">
        <v>6832.5756719443571</v>
      </c>
      <c r="N63" s="14">
        <v>6906.9523576788743</v>
      </c>
      <c r="O63" s="14">
        <v>6978.3833682667537</v>
      </c>
      <c r="P63" s="14">
        <v>7058.0478949605504</v>
      </c>
      <c r="Q63" s="14">
        <v>7134.5663096041862</v>
      </c>
      <c r="R63" s="14">
        <v>7214.0011439820582</v>
      </c>
      <c r="S63" s="14">
        <v>7292.4296002190886</v>
      </c>
      <c r="T63" s="14">
        <v>7371.0456375242511</v>
      </c>
      <c r="U63" s="14">
        <v>7449.6106645563668</v>
      </c>
      <c r="V63" s="14">
        <v>7528.7970460763345</v>
      </c>
      <c r="W63" s="14">
        <v>7608.909469684224</v>
      </c>
      <c r="X63" s="14">
        <v>7689.0982448033319</v>
      </c>
      <c r="Y63" s="14">
        <v>7770.6403627796462</v>
      </c>
      <c r="Z63" s="14">
        <v>7851.3594436760914</v>
      </c>
      <c r="AA63" s="14">
        <v>7930.8623094027562</v>
      </c>
      <c r="AB63" s="14">
        <v>8005.9573446604209</v>
      </c>
      <c r="AC63" s="14">
        <v>8080.9148816104198</v>
      </c>
      <c r="AD63" s="14">
        <v>8155.3776839242519</v>
      </c>
      <c r="AG63" t="s">
        <v>306</v>
      </c>
      <c r="AH63">
        <v>5936.5595700000003</v>
      </c>
    </row>
    <row r="64" spans="1:34" x14ac:dyDescent="0.35">
      <c r="A64" t="s">
        <v>180</v>
      </c>
      <c r="B64" s="14">
        <v>828.34167500000001</v>
      </c>
      <c r="C64" s="14">
        <v>848.2719898713375</v>
      </c>
      <c r="D64" s="14">
        <v>868.04783959840699</v>
      </c>
      <c r="E64" s="14">
        <v>888.13507424020179</v>
      </c>
      <c r="F64" s="14">
        <v>908.10345918188148</v>
      </c>
      <c r="G64" s="14">
        <v>929.28324697072651</v>
      </c>
      <c r="H64" s="14">
        <v>951.11740735657656</v>
      </c>
      <c r="I64" s="14">
        <v>973.40465622794113</v>
      </c>
      <c r="J64" s="14">
        <v>996.01577564699448</v>
      </c>
      <c r="K64" s="14">
        <v>1017.9294175317366</v>
      </c>
      <c r="L64" s="14">
        <v>1040.1537687117652</v>
      </c>
      <c r="M64" s="14">
        <v>1062.6953570950254</v>
      </c>
      <c r="N64" s="14">
        <v>1085.2179099542261</v>
      </c>
      <c r="O64" s="14">
        <v>1108.056103825631</v>
      </c>
      <c r="P64" s="14">
        <v>1131.3919869834194</v>
      </c>
      <c r="Q64" s="14">
        <v>1155.1084520929633</v>
      </c>
      <c r="R64" s="14">
        <v>1178.9478113489483</v>
      </c>
      <c r="S64" s="14">
        <v>1203.0557614588795</v>
      </c>
      <c r="T64" s="14">
        <v>1227.4149939057465</v>
      </c>
      <c r="U64" s="14">
        <v>1252.0055168596516</v>
      </c>
      <c r="V64" s="14">
        <v>1276.8196402010517</v>
      </c>
      <c r="W64" s="14">
        <v>1301.8387933688273</v>
      </c>
      <c r="X64" s="14">
        <v>1327.070251758626</v>
      </c>
      <c r="Y64" s="14">
        <v>1352.4706417913364</v>
      </c>
      <c r="Z64" s="14">
        <v>1378.0762922170509</v>
      </c>
      <c r="AA64" s="14">
        <v>1403.8631314122747</v>
      </c>
      <c r="AB64" s="14">
        <v>1429.8612727428986</v>
      </c>
      <c r="AC64" s="14">
        <v>1455.9443731218926</v>
      </c>
      <c r="AD64" s="14">
        <v>1482.0841072080482</v>
      </c>
      <c r="AG64" t="s">
        <v>307</v>
      </c>
      <c r="AH64">
        <v>828.34167500000001</v>
      </c>
    </row>
    <row r="65" spans="1:34" x14ac:dyDescent="0.35">
      <c r="A65" t="s">
        <v>181</v>
      </c>
      <c r="B65" s="14">
        <v>403.78109699999999</v>
      </c>
      <c r="C65" s="14">
        <v>410.4237402048567</v>
      </c>
      <c r="D65" s="14">
        <v>416.54894514604803</v>
      </c>
      <c r="E65" s="14">
        <v>422.52938000640438</v>
      </c>
      <c r="F65" s="14">
        <v>428.25004753524911</v>
      </c>
      <c r="G65" s="14">
        <v>434.17407326780898</v>
      </c>
      <c r="H65" s="14">
        <v>440.45275137614942</v>
      </c>
      <c r="I65" s="14">
        <v>446.72695677422752</v>
      </c>
      <c r="J65" s="14">
        <v>453.63326618056567</v>
      </c>
      <c r="K65" s="14">
        <v>460.20364504459843</v>
      </c>
      <c r="L65" s="14">
        <v>466.61644477720142</v>
      </c>
      <c r="M65" s="14">
        <v>472.90993407613399</v>
      </c>
      <c r="N65" s="14">
        <v>478.9755241815879</v>
      </c>
      <c r="O65" s="14">
        <v>484.96046704889415</v>
      </c>
      <c r="P65" s="14">
        <v>491.42819081373841</v>
      </c>
      <c r="Q65" s="14">
        <v>497.82550471611353</v>
      </c>
      <c r="R65" s="14">
        <v>504.32401928957671</v>
      </c>
      <c r="S65" s="14">
        <v>510.80498639666325</v>
      </c>
      <c r="T65" s="14">
        <v>517.31764781222341</v>
      </c>
      <c r="U65" s="14">
        <v>523.84717943114458</v>
      </c>
      <c r="V65" s="14">
        <v>530.41297520869864</v>
      </c>
      <c r="W65" s="14">
        <v>537.02409557299745</v>
      </c>
      <c r="X65" s="14">
        <v>543.65575242681894</v>
      </c>
      <c r="Y65" s="14">
        <v>550.34532772928037</v>
      </c>
      <c r="Z65" s="14">
        <v>557.02773076763481</v>
      </c>
      <c r="AA65" s="14">
        <v>563.68532620576957</v>
      </c>
      <c r="AB65" s="14">
        <v>570.21753723997244</v>
      </c>
      <c r="AC65" s="14">
        <v>576.75365576058562</v>
      </c>
      <c r="AD65" s="14">
        <v>583.27921964795758</v>
      </c>
      <c r="AG65" t="s">
        <v>308</v>
      </c>
      <c r="AH65">
        <v>403.78109699999999</v>
      </c>
    </row>
    <row r="66" spans="1:34" x14ac:dyDescent="0.35">
      <c r="A66" t="s">
        <v>182</v>
      </c>
      <c r="B66" s="14">
        <v>664.20715299999995</v>
      </c>
      <c r="C66" s="14">
        <v>676.13764188218602</v>
      </c>
      <c r="D66" s="14">
        <v>687.02028006957232</v>
      </c>
      <c r="E66" s="14">
        <v>697.76919326545692</v>
      </c>
      <c r="F66" s="14">
        <v>707.67444562537605</v>
      </c>
      <c r="G66" s="14">
        <v>718.68911530175683</v>
      </c>
      <c r="H66" s="14">
        <v>731.13027070783403</v>
      </c>
      <c r="I66" s="14">
        <v>743.7383928871094</v>
      </c>
      <c r="J66" s="14">
        <v>757.32917078337141</v>
      </c>
      <c r="K66" s="14">
        <v>769.29625914133896</v>
      </c>
      <c r="L66" s="14">
        <v>781.09634060105623</v>
      </c>
      <c r="M66" s="14">
        <v>792.93580838371668</v>
      </c>
      <c r="N66" s="14">
        <v>804.24442100214276</v>
      </c>
      <c r="O66" s="14">
        <v>815.65938376719453</v>
      </c>
      <c r="P66" s="14">
        <v>828.14647640516318</v>
      </c>
      <c r="Q66" s="14">
        <v>840.85454971489571</v>
      </c>
      <c r="R66" s="14">
        <v>853.49326628075028</v>
      </c>
      <c r="S66" s="14">
        <v>866.27731516973654</v>
      </c>
      <c r="T66" s="14">
        <v>879.19506923808456</v>
      </c>
      <c r="U66" s="14">
        <v>892.27881066095108</v>
      </c>
      <c r="V66" s="14">
        <v>905.50586252230801</v>
      </c>
      <c r="W66" s="14">
        <v>918.87556603186374</v>
      </c>
      <c r="X66" s="14">
        <v>932.39461468466413</v>
      </c>
      <c r="Y66" s="14">
        <v>946.0561538184852</v>
      </c>
      <c r="Z66" s="14">
        <v>959.88635951992694</v>
      </c>
      <c r="AA66" s="14">
        <v>973.8829424712668</v>
      </c>
      <c r="AB66" s="14">
        <v>988.06978745912841</v>
      </c>
      <c r="AC66" s="14">
        <v>1002.4199202103124</v>
      </c>
      <c r="AD66" s="14">
        <v>1016.9425790463514</v>
      </c>
      <c r="AG66" t="s">
        <v>309</v>
      </c>
      <c r="AH66">
        <v>664.20715299999995</v>
      </c>
    </row>
    <row r="67" spans="1:34" x14ac:dyDescent="0.35">
      <c r="A67" t="s">
        <v>183</v>
      </c>
      <c r="B67" s="14">
        <v>2646.8623050000001</v>
      </c>
      <c r="C67" s="14">
        <v>2712.5089898299188</v>
      </c>
      <c r="D67" s="14">
        <v>2775.1297011182337</v>
      </c>
      <c r="E67" s="14">
        <v>2839.4569300771841</v>
      </c>
      <c r="F67" s="14">
        <v>2902.6856730504496</v>
      </c>
      <c r="G67" s="14">
        <v>2975.3755984806808</v>
      </c>
      <c r="H67" s="14">
        <v>3052.7773168371173</v>
      </c>
      <c r="I67" s="14">
        <v>3132.2127195653406</v>
      </c>
      <c r="J67" s="14">
        <v>3214.7762807467234</v>
      </c>
      <c r="K67" s="14">
        <v>3290.6273197028017</v>
      </c>
      <c r="L67" s="14">
        <v>3366.2400123803968</v>
      </c>
      <c r="M67" s="14">
        <v>3443.3080577198384</v>
      </c>
      <c r="N67" s="14">
        <v>3518.2075832529713</v>
      </c>
      <c r="O67" s="14">
        <v>3594.8746038034283</v>
      </c>
      <c r="P67" s="14">
        <v>3676.5476383896189</v>
      </c>
      <c r="Q67" s="14">
        <v>3760.6427831415599</v>
      </c>
      <c r="R67" s="14">
        <v>3844.3272388019736</v>
      </c>
      <c r="S67" s="14">
        <v>3929.2545784306913</v>
      </c>
      <c r="T67" s="14">
        <v>4015.4624238814608</v>
      </c>
      <c r="U67" s="14">
        <v>4102.7505460517959</v>
      </c>
      <c r="V67" s="14">
        <v>4190.9920945212234</v>
      </c>
      <c r="W67" s="14">
        <v>4280.0125385017391</v>
      </c>
      <c r="X67" s="14">
        <v>4369.9762620547763</v>
      </c>
      <c r="Y67" s="14">
        <v>4460.4657975107712</v>
      </c>
      <c r="Z67" s="14">
        <v>4551.9735914864441</v>
      </c>
      <c r="AA67" s="14">
        <v>4644.3176589474924</v>
      </c>
      <c r="AB67" s="14">
        <v>4737.9554627236594</v>
      </c>
      <c r="AC67" s="14">
        <v>4831.8025155515579</v>
      </c>
      <c r="AD67" s="14">
        <v>4925.691686132498</v>
      </c>
      <c r="AG67" t="s">
        <v>310</v>
      </c>
      <c r="AH67">
        <v>2646.8623050000001</v>
      </c>
    </row>
    <row r="68" spans="1:34" x14ac:dyDescent="0.35">
      <c r="A68" t="s">
        <v>184</v>
      </c>
      <c r="B68" s="14">
        <v>6755.451172</v>
      </c>
      <c r="C68" s="14">
        <v>6872.9534630504158</v>
      </c>
      <c r="D68" s="14">
        <v>6983.5557793592088</v>
      </c>
      <c r="E68" s="14">
        <v>7092.988098421768</v>
      </c>
      <c r="F68" s="14">
        <v>7198.6580165144351</v>
      </c>
      <c r="G68" s="14">
        <v>7311.3270925941097</v>
      </c>
      <c r="H68" s="14">
        <v>7429.8912283911623</v>
      </c>
      <c r="I68" s="14">
        <v>7549.9263221096826</v>
      </c>
      <c r="J68" s="14">
        <v>7676.2924589333616</v>
      </c>
      <c r="K68" s="14">
        <v>7793.597722144551</v>
      </c>
      <c r="L68" s="14">
        <v>7908.7208508972089</v>
      </c>
      <c r="M68" s="14">
        <v>8023.7990662544444</v>
      </c>
      <c r="N68" s="14">
        <v>8135.3130232973417</v>
      </c>
      <c r="O68" s="14">
        <v>8247.224829839728</v>
      </c>
      <c r="P68" s="14">
        <v>8366.5720697973047</v>
      </c>
      <c r="Q68" s="14">
        <v>8487.0992337203916</v>
      </c>
      <c r="R68" s="14">
        <v>8607.7374083582617</v>
      </c>
      <c r="S68" s="14">
        <v>8728.9859974923966</v>
      </c>
      <c r="T68" s="14">
        <v>8851.1769621810927</v>
      </c>
      <c r="U68" s="14">
        <v>8974.103878067257</v>
      </c>
      <c r="V68" s="14">
        <v>9097.7419020161651</v>
      </c>
      <c r="W68" s="14">
        <v>9222.0234248170364</v>
      </c>
      <c r="X68" s="14">
        <v>9346.9145214523051</v>
      </c>
      <c r="Y68" s="14">
        <v>9472.3641347019766</v>
      </c>
      <c r="Z68" s="14">
        <v>9598.3361580929632</v>
      </c>
      <c r="AA68" s="14">
        <v>9724.5696359097383</v>
      </c>
      <c r="AB68" s="14">
        <v>9850.7410646508488</v>
      </c>
      <c r="AC68" s="14">
        <v>9976.9261024667067</v>
      </c>
      <c r="AD68" s="14">
        <v>10102.953635300455</v>
      </c>
      <c r="AG68" t="s">
        <v>311</v>
      </c>
      <c r="AH68">
        <v>6755.451172</v>
      </c>
    </row>
    <row r="69" spans="1:34" x14ac:dyDescent="0.35">
      <c r="A69" t="s">
        <v>185</v>
      </c>
      <c r="B69" s="14">
        <v>7044.0419920000004</v>
      </c>
      <c r="C69" s="14">
        <v>7177.6843742890214</v>
      </c>
      <c r="D69" s="14">
        <v>7310.3286992943204</v>
      </c>
      <c r="E69" s="14">
        <v>7443.6961429856356</v>
      </c>
      <c r="F69" s="14">
        <v>7577.3514290810144</v>
      </c>
      <c r="G69" s="14">
        <v>7712.6344305552557</v>
      </c>
      <c r="H69" s="14">
        <v>7849.8236867522</v>
      </c>
      <c r="I69" s="14">
        <v>7988.1273753419819</v>
      </c>
      <c r="J69" s="14">
        <v>8128.0562013885856</v>
      </c>
      <c r="K69" s="14">
        <v>8267.4361091299961</v>
      </c>
      <c r="L69" s="14">
        <v>8406.6481587971921</v>
      </c>
      <c r="M69" s="14">
        <v>8547.2712065382893</v>
      </c>
      <c r="N69" s="14">
        <v>8688.5823866688661</v>
      </c>
      <c r="O69" s="14">
        <v>8831.1637613505791</v>
      </c>
      <c r="P69" s="14">
        <v>8974.7893931833041</v>
      </c>
      <c r="Q69" s="14">
        <v>9119.39748223885</v>
      </c>
      <c r="R69" s="14">
        <v>9264.398638025692</v>
      </c>
      <c r="S69" s="14">
        <v>9410.1378194403387</v>
      </c>
      <c r="T69" s="14">
        <v>9556.520041331989</v>
      </c>
      <c r="U69" s="14">
        <v>9703.4276456673651</v>
      </c>
      <c r="V69" s="14">
        <v>9850.851821887989</v>
      </c>
      <c r="W69" s="14">
        <v>9998.7337945233539</v>
      </c>
      <c r="X69" s="14">
        <v>10147.088007452834</v>
      </c>
      <c r="Y69" s="14">
        <v>10295.797641037259</v>
      </c>
      <c r="Z69" s="14">
        <v>10444.953891042731</v>
      </c>
      <c r="AA69" s="14">
        <v>10594.551743147191</v>
      </c>
      <c r="AB69" s="14">
        <v>10744.758119396009</v>
      </c>
      <c r="AC69" s="14">
        <v>10895.236307906525</v>
      </c>
      <c r="AD69" s="14">
        <v>11045.915246997611</v>
      </c>
      <c r="AG69" t="s">
        <v>312</v>
      </c>
      <c r="AH69">
        <v>7044.0419920000004</v>
      </c>
    </row>
    <row r="70" spans="1:34" x14ac:dyDescent="0.35">
      <c r="A70" t="s">
        <v>186</v>
      </c>
      <c r="B70" s="14">
        <v>23573.167968999998</v>
      </c>
      <c r="C70" s="14">
        <v>24038.733321754156</v>
      </c>
      <c r="D70" s="14">
        <v>24500.426041678431</v>
      </c>
      <c r="E70" s="14">
        <v>24964.199506306573</v>
      </c>
      <c r="F70" s="14">
        <v>25426.803598098086</v>
      </c>
      <c r="G70" s="14">
        <v>25894.905966978349</v>
      </c>
      <c r="H70" s="14">
        <v>26371.242762240916</v>
      </c>
      <c r="I70" s="14">
        <v>26854.817515020677</v>
      </c>
      <c r="J70" s="14">
        <v>27346.478199567428</v>
      </c>
      <c r="K70" s="14">
        <v>27835.564492871054</v>
      </c>
      <c r="L70" s="14">
        <v>28326.497560275373</v>
      </c>
      <c r="M70" s="14">
        <v>28821.843023111909</v>
      </c>
      <c r="N70" s="14">
        <v>29319.057283656522</v>
      </c>
      <c r="O70" s="14">
        <v>29819.328358087554</v>
      </c>
      <c r="P70" s="14">
        <v>30324.071183406395</v>
      </c>
      <c r="Q70" s="14">
        <v>30831.808334079993</v>
      </c>
      <c r="R70" s="14">
        <v>31341.923686148184</v>
      </c>
      <c r="S70" s="14">
        <v>31854.665020884091</v>
      </c>
      <c r="T70" s="14">
        <v>32369.496931485115</v>
      </c>
      <c r="U70" s="14">
        <v>32886.114102511616</v>
      </c>
      <c r="V70" s="14">
        <v>33404.543959669245</v>
      </c>
      <c r="W70" s="14">
        <v>33924.622645031734</v>
      </c>
      <c r="X70" s="14">
        <v>34446.183186038717</v>
      </c>
      <c r="Y70" s="14">
        <v>34969.041800619598</v>
      </c>
      <c r="Z70" s="14">
        <v>35493.094854852046</v>
      </c>
      <c r="AA70" s="14">
        <v>36018.02353051737</v>
      </c>
      <c r="AB70" s="14">
        <v>36543.501281211145</v>
      </c>
      <c r="AC70" s="14">
        <v>37068.960286133675</v>
      </c>
      <c r="AD70" s="14">
        <v>37594.227453388186</v>
      </c>
      <c r="AG70" t="s">
        <v>313</v>
      </c>
      <c r="AH70">
        <v>23573.167968999998</v>
      </c>
    </row>
    <row r="71" spans="1:34" x14ac:dyDescent="0.35">
      <c r="A71" t="s">
        <v>187</v>
      </c>
      <c r="B71" s="14">
        <v>21520.464843999998</v>
      </c>
      <c r="C71" s="14">
        <v>21930.388810394994</v>
      </c>
      <c r="D71" s="14">
        <v>22353.110212948646</v>
      </c>
      <c r="E71" s="14">
        <v>22785.895485714605</v>
      </c>
      <c r="F71" s="14">
        <v>23225.095899791304</v>
      </c>
      <c r="G71" s="14">
        <v>23667.41320618365</v>
      </c>
      <c r="H71" s="14">
        <v>24110.334643889451</v>
      </c>
      <c r="I71" s="14">
        <v>24553.205325795734</v>
      </c>
      <c r="J71" s="14">
        <v>24996.250728655988</v>
      </c>
      <c r="K71" s="14">
        <v>25437.92698015612</v>
      </c>
      <c r="L71" s="14">
        <v>25878.22442687755</v>
      </c>
      <c r="M71" s="14">
        <v>26318.617462351707</v>
      </c>
      <c r="N71" s="14">
        <v>26758.383137115383</v>
      </c>
      <c r="O71" s="14">
        <v>27197.413280922661</v>
      </c>
      <c r="P71" s="14">
        <v>27634.720489066614</v>
      </c>
      <c r="Q71" s="14">
        <v>28068.933798223126</v>
      </c>
      <c r="R71" s="14">
        <v>28499.595449489269</v>
      </c>
      <c r="S71" s="14">
        <v>28926.619137906691</v>
      </c>
      <c r="T71" s="14">
        <v>29349.71144006537</v>
      </c>
      <c r="U71" s="14">
        <v>29768.470187921081</v>
      </c>
      <c r="V71" s="14">
        <v>30182.627006257553</v>
      </c>
      <c r="W71" s="14">
        <v>30591.909464987802</v>
      </c>
      <c r="X71" s="14">
        <v>30996.053062547864</v>
      </c>
      <c r="Y71" s="14">
        <v>31394.814185592237</v>
      </c>
      <c r="Z71" s="14">
        <v>31787.968304156992</v>
      </c>
      <c r="AA71" s="14">
        <v>32175.234764412875</v>
      </c>
      <c r="AB71" s="14">
        <v>32556.331115056488</v>
      </c>
      <c r="AC71" s="14">
        <v>32930.901471434547</v>
      </c>
      <c r="AD71" s="14">
        <v>33298.670485977382</v>
      </c>
      <c r="AG71" t="s">
        <v>314</v>
      </c>
      <c r="AH71">
        <v>21520.464843999998</v>
      </c>
    </row>
    <row r="72" spans="1:34" x14ac:dyDescent="0.35">
      <c r="A72" t="s">
        <v>188</v>
      </c>
      <c r="B72" s="14">
        <v>27157.4375</v>
      </c>
      <c r="C72" s="14">
        <v>27735.632923093752</v>
      </c>
      <c r="D72" s="14">
        <v>28306.839962454989</v>
      </c>
      <c r="E72" s="14">
        <v>28876.056545892006</v>
      </c>
      <c r="F72" s="14">
        <v>29443.20250969291</v>
      </c>
      <c r="G72" s="14">
        <v>30015.227992371478</v>
      </c>
      <c r="H72" s="14">
        <v>30599.444390014993</v>
      </c>
      <c r="I72" s="14">
        <v>31197.020939507594</v>
      </c>
      <c r="J72" s="14">
        <v>31807.42809061419</v>
      </c>
      <c r="K72" s="14">
        <v>32421.5404662453</v>
      </c>
      <c r="L72" s="14">
        <v>33038.415390234411</v>
      </c>
      <c r="M72" s="14">
        <v>33660.700551792557</v>
      </c>
      <c r="N72" s="14">
        <v>34286.210618006407</v>
      </c>
      <c r="O72" s="14">
        <v>34915.259724214964</v>
      </c>
      <c r="P72" s="14">
        <v>35549.865518858402</v>
      </c>
      <c r="Q72" s="14">
        <v>36189.898187686827</v>
      </c>
      <c r="R72" s="14">
        <v>36835.055502678719</v>
      </c>
      <c r="S72" s="14">
        <v>37485.238434367602</v>
      </c>
      <c r="T72" s="14">
        <v>38140.00059114839</v>
      </c>
      <c r="U72" s="14">
        <v>38798.819519359713</v>
      </c>
      <c r="V72" s="14">
        <v>39461.716750257736</v>
      </c>
      <c r="W72" s="14">
        <v>40128.635548023791</v>
      </c>
      <c r="X72" s="14">
        <v>40799.341549709905</v>
      </c>
      <c r="Y72" s="14">
        <v>41473.701626382601</v>
      </c>
      <c r="Z72" s="14">
        <v>42151.34873199639</v>
      </c>
      <c r="AA72" s="14">
        <v>42831.764233498019</v>
      </c>
      <c r="AB72" s="14">
        <v>43514.147051736843</v>
      </c>
      <c r="AC72" s="14">
        <v>44197.976224069593</v>
      </c>
      <c r="AD72" s="14">
        <v>44882.991817971204</v>
      </c>
      <c r="AG72" t="s">
        <v>315</v>
      </c>
      <c r="AH72">
        <v>27157.4375</v>
      </c>
    </row>
    <row r="73" spans="1:34" x14ac:dyDescent="0.35">
      <c r="A73" t="s">
        <v>189</v>
      </c>
      <c r="B73" s="14">
        <v>16750.800781000002</v>
      </c>
      <c r="C73" s="14">
        <v>17030.84904385715</v>
      </c>
      <c r="D73" s="14">
        <v>17303.22000644575</v>
      </c>
      <c r="E73" s="14">
        <v>17588.262870899933</v>
      </c>
      <c r="F73" s="14">
        <v>17880.799653100177</v>
      </c>
      <c r="G73" s="14">
        <v>18201.026894087547</v>
      </c>
      <c r="H73" s="14">
        <v>18544.38380613644</v>
      </c>
      <c r="I73" s="14">
        <v>18893.57269876761</v>
      </c>
      <c r="J73" s="14">
        <v>19258.16008177846</v>
      </c>
      <c r="K73" s="14">
        <v>19613.916072969154</v>
      </c>
      <c r="L73" s="14">
        <v>19957.02426822521</v>
      </c>
      <c r="M73" s="14">
        <v>20304.031019093829</v>
      </c>
      <c r="N73" s="14">
        <v>20646.99452864975</v>
      </c>
      <c r="O73" s="14">
        <v>20995.135891594029</v>
      </c>
      <c r="P73" s="14">
        <v>21356.193442548949</v>
      </c>
      <c r="Q73" s="14">
        <v>21721.486860145062</v>
      </c>
      <c r="R73" s="14">
        <v>22087.398339196319</v>
      </c>
      <c r="S73" s="14">
        <v>22455.694662803246</v>
      </c>
      <c r="T73" s="14">
        <v>22826.80870064806</v>
      </c>
      <c r="U73" s="14">
        <v>23199.253194088706</v>
      </c>
      <c r="V73" s="14">
        <v>23573.53138571958</v>
      </c>
      <c r="W73" s="14">
        <v>23949.378340720938</v>
      </c>
      <c r="X73" s="14">
        <v>24327.112725786457</v>
      </c>
      <c r="Y73" s="14">
        <v>24706.177796279662</v>
      </c>
      <c r="Z73" s="14">
        <v>25087.102586778263</v>
      </c>
      <c r="AA73" s="14">
        <v>25469.991981298706</v>
      </c>
      <c r="AB73" s="14">
        <v>25855.841983821796</v>
      </c>
      <c r="AC73" s="14">
        <v>26243.289190365165</v>
      </c>
      <c r="AD73" s="14">
        <v>26631.996916866101</v>
      </c>
      <c r="AG73" t="s">
        <v>316</v>
      </c>
      <c r="AH73">
        <v>16750.800781000002</v>
      </c>
    </row>
    <row r="74" spans="1:34" x14ac:dyDescent="0.35">
      <c r="A74" t="s">
        <v>190</v>
      </c>
      <c r="B74" s="14">
        <v>11607.386719</v>
      </c>
      <c r="C74" s="14">
        <v>11813.826413274759</v>
      </c>
      <c r="D74" s="14">
        <v>12014.373204935948</v>
      </c>
      <c r="E74" s="14">
        <v>12222.726465055946</v>
      </c>
      <c r="F74" s="14">
        <v>12434.459533337464</v>
      </c>
      <c r="G74" s="14">
        <v>12666.196825322415</v>
      </c>
      <c r="H74" s="14">
        <v>12912.130035981287</v>
      </c>
      <c r="I74" s="14">
        <v>13161.917773953353</v>
      </c>
      <c r="J74" s="14">
        <v>13422.361854289009</v>
      </c>
      <c r="K74" s="14">
        <v>13673.243246416081</v>
      </c>
      <c r="L74" s="14">
        <v>13916.53673279686</v>
      </c>
      <c r="M74" s="14">
        <v>14163.048697866931</v>
      </c>
      <c r="N74" s="14">
        <v>14406.01721458371</v>
      </c>
      <c r="O74" s="14">
        <v>14652.85423534355</v>
      </c>
      <c r="P74" s="14">
        <v>14909.657228101334</v>
      </c>
      <c r="Q74" s="14">
        <v>15169.953005920974</v>
      </c>
      <c r="R74" s="14">
        <v>15430.207202695252</v>
      </c>
      <c r="S74" s="14">
        <v>15692.35099286184</v>
      </c>
      <c r="T74" s="14">
        <v>15956.682368396201</v>
      </c>
      <c r="U74" s="14">
        <v>16222.139331945076</v>
      </c>
      <c r="V74" s="14">
        <v>16488.98865731377</v>
      </c>
      <c r="W74" s="14">
        <v>16756.969349871299</v>
      </c>
      <c r="X74" s="14">
        <v>17026.374497503049</v>
      </c>
      <c r="Y74" s="14">
        <v>17296.635842539366</v>
      </c>
      <c r="Z74" s="14">
        <v>17568.345235662651</v>
      </c>
      <c r="AA74" s="14">
        <v>17841.45570335817</v>
      </c>
      <c r="AB74" s="14">
        <v>18116.795752645816</v>
      </c>
      <c r="AC74" s="14">
        <v>18392.942823585097</v>
      </c>
      <c r="AD74" s="14">
        <v>18669.662809071651</v>
      </c>
      <c r="AG74" t="s">
        <v>317</v>
      </c>
      <c r="AH74">
        <v>11607.386719</v>
      </c>
    </row>
    <row r="75" spans="1:34" x14ac:dyDescent="0.35">
      <c r="A75" t="s">
        <v>191</v>
      </c>
      <c r="B75" s="14">
        <v>14920.959961</v>
      </c>
      <c r="C75" s="14">
        <v>15253.652605250418</v>
      </c>
      <c r="D75" s="14">
        <v>15592.350809158439</v>
      </c>
      <c r="E75" s="14">
        <v>15931.451695320937</v>
      </c>
      <c r="F75" s="14">
        <v>16268.859131340632</v>
      </c>
      <c r="G75" s="14">
        <v>16603.574639108836</v>
      </c>
      <c r="H75" s="14">
        <v>16940.894521834434</v>
      </c>
      <c r="I75" s="14">
        <v>17284.547343567654</v>
      </c>
      <c r="J75" s="14">
        <v>17627.332758030552</v>
      </c>
      <c r="K75" s="14">
        <v>17974.284497773766</v>
      </c>
      <c r="L75" s="14">
        <v>18331.404771889334</v>
      </c>
      <c r="M75" s="14">
        <v>18691.151257975755</v>
      </c>
      <c r="N75" s="14">
        <v>19057.701556180789</v>
      </c>
      <c r="O75" s="14">
        <v>19425.128324873487</v>
      </c>
      <c r="P75" s="14">
        <v>19790.58491912633</v>
      </c>
      <c r="Q75" s="14">
        <v>20157.094677477598</v>
      </c>
      <c r="R75" s="14">
        <v>20528.604042349783</v>
      </c>
      <c r="S75" s="14">
        <v>20902.573622189269</v>
      </c>
      <c r="T75" s="14">
        <v>21278.544033416863</v>
      </c>
      <c r="U75" s="14">
        <v>21657.034007556864</v>
      </c>
      <c r="V75" s="14">
        <v>22037.998561376997</v>
      </c>
      <c r="W75" s="14">
        <v>22421.631632733734</v>
      </c>
      <c r="X75" s="14">
        <v>22807.433921748692</v>
      </c>
      <c r="Y75" s="14">
        <v>23195.899259277485</v>
      </c>
      <c r="Z75" s="14">
        <v>23586.105315796904</v>
      </c>
      <c r="AA75" s="14">
        <v>23977.837504544848</v>
      </c>
      <c r="AB75" s="14">
        <v>24369.798418664141</v>
      </c>
      <c r="AC75" s="14">
        <v>24763.014864068653</v>
      </c>
      <c r="AD75" s="14">
        <v>25157.199963579358</v>
      </c>
      <c r="AG75" t="s">
        <v>318</v>
      </c>
      <c r="AH75">
        <v>14920.959961</v>
      </c>
    </row>
    <row r="76" spans="1:34" x14ac:dyDescent="0.35">
      <c r="A76" t="s">
        <v>192</v>
      </c>
      <c r="B76" s="14">
        <v>13843.191406</v>
      </c>
      <c r="C76" s="14">
        <v>14146.678459832019</v>
      </c>
      <c r="D76" s="14">
        <v>14456.101684444695</v>
      </c>
      <c r="E76" s="14">
        <v>14770.997501826785</v>
      </c>
      <c r="F76" s="14">
        <v>15088.048100604996</v>
      </c>
      <c r="G76" s="14">
        <v>15412.733842901156</v>
      </c>
      <c r="H76" s="14">
        <v>15740.78771765377</v>
      </c>
      <c r="I76" s="14">
        <v>16074.053249290708</v>
      </c>
      <c r="J76" s="14">
        <v>16405.426286646136</v>
      </c>
      <c r="K76" s="14">
        <v>16734.873495164047</v>
      </c>
      <c r="L76" s="14">
        <v>17071.252819853595</v>
      </c>
      <c r="M76" s="14">
        <v>17411.554587815121</v>
      </c>
      <c r="N76" s="14">
        <v>17756.10139462064</v>
      </c>
      <c r="O76" s="14">
        <v>18103.986035584607</v>
      </c>
      <c r="P76" s="14">
        <v>18451.817919286292</v>
      </c>
      <c r="Q76" s="14">
        <v>18802.420911570651</v>
      </c>
      <c r="R76" s="14">
        <v>19155.784208972251</v>
      </c>
      <c r="S76" s="14">
        <v>19511.846179113367</v>
      </c>
      <c r="T76" s="14">
        <v>19870.146112869661</v>
      </c>
      <c r="U76" s="14">
        <v>20230.70779721918</v>
      </c>
      <c r="V76" s="14">
        <v>20593.569818411663</v>
      </c>
      <c r="W76" s="14">
        <v>20958.706167433989</v>
      </c>
      <c r="X76" s="14">
        <v>21325.984438441486</v>
      </c>
      <c r="Y76" s="14">
        <v>21695.324897733964</v>
      </c>
      <c r="Z76" s="14">
        <v>22066.594823176398</v>
      </c>
      <c r="AA76" s="14">
        <v>22439.661501894949</v>
      </c>
      <c r="AB76" s="14">
        <v>22814.318578262886</v>
      </c>
      <c r="AC76" s="14">
        <v>23190.086375269879</v>
      </c>
      <c r="AD76" s="14">
        <v>23566.755991237475</v>
      </c>
      <c r="AG76" t="s">
        <v>319</v>
      </c>
      <c r="AH76">
        <v>13843.191406</v>
      </c>
    </row>
    <row r="77" spans="1:34" x14ac:dyDescent="0.35">
      <c r="A77" t="s">
        <v>193</v>
      </c>
      <c r="B77" s="14">
        <v>16572.544922000001</v>
      </c>
      <c r="C77" s="14">
        <v>16950.377401913203</v>
      </c>
      <c r="D77" s="14">
        <v>17335.937466448082</v>
      </c>
      <c r="E77" s="14">
        <v>17722.374582106422</v>
      </c>
      <c r="F77" s="14">
        <v>18106.930615926092</v>
      </c>
      <c r="G77" s="14">
        <v>18488.545042815105</v>
      </c>
      <c r="H77" s="14">
        <v>18872.524390536812</v>
      </c>
      <c r="I77" s="14">
        <v>19263.614051724591</v>
      </c>
      <c r="J77" s="14">
        <v>19652.916280818703</v>
      </c>
      <c r="K77" s="14">
        <v>20046.823612418408</v>
      </c>
      <c r="L77" s="14">
        <v>20453.15668958324</v>
      </c>
      <c r="M77" s="14">
        <v>20862.900913492667</v>
      </c>
      <c r="N77" s="14">
        <v>21280.826544591753</v>
      </c>
      <c r="O77" s="14">
        <v>21700.033290528358</v>
      </c>
      <c r="P77" s="14">
        <v>22116.771579856311</v>
      </c>
      <c r="Q77" s="14">
        <v>22534.687883952116</v>
      </c>
      <c r="R77" s="14">
        <v>22958.324241888895</v>
      </c>
      <c r="S77" s="14">
        <v>23384.873835476224</v>
      </c>
      <c r="T77" s="14">
        <v>23813.778144980079</v>
      </c>
      <c r="U77" s="14">
        <v>24245.621960616776</v>
      </c>
      <c r="V77" s="14">
        <v>24680.360509743809</v>
      </c>
      <c r="W77" s="14">
        <v>25118.199977330871</v>
      </c>
      <c r="X77" s="14">
        <v>25558.564723873442</v>
      </c>
      <c r="Y77" s="14">
        <v>26001.990486693812</v>
      </c>
      <c r="Z77" s="14">
        <v>26447.44358671661</v>
      </c>
      <c r="AA77" s="14">
        <v>26894.664568279273</v>
      </c>
      <c r="AB77" s="14">
        <v>27342.191786695439</v>
      </c>
      <c r="AC77" s="14">
        <v>27791.115030983656</v>
      </c>
      <c r="AD77" s="14">
        <v>28241.105986453837</v>
      </c>
      <c r="AG77" t="s">
        <v>320</v>
      </c>
      <c r="AH77">
        <v>16572.544922000001</v>
      </c>
    </row>
    <row r="78" spans="1:34" x14ac:dyDescent="0.35">
      <c r="A78" t="s">
        <v>194</v>
      </c>
      <c r="B78" s="14">
        <v>2934.1274410000001</v>
      </c>
      <c r="C78" s="14">
        <v>3005.1931812719963</v>
      </c>
      <c r="D78" s="14">
        <v>3077.7565758269898</v>
      </c>
      <c r="E78" s="14">
        <v>3151.2450929149841</v>
      </c>
      <c r="F78" s="14">
        <v>3224.8852789932771</v>
      </c>
      <c r="G78" s="14">
        <v>3299.5720096121217</v>
      </c>
      <c r="H78" s="14">
        <v>3374.8448159102018</v>
      </c>
      <c r="I78" s="14">
        <v>3451.3410734145118</v>
      </c>
      <c r="J78" s="14">
        <v>3527.5742950440917</v>
      </c>
      <c r="K78" s="14">
        <v>3603.6654836179114</v>
      </c>
      <c r="L78" s="14">
        <v>3681.7223194592689</v>
      </c>
      <c r="M78" s="14">
        <v>3760.8057148812536</v>
      </c>
      <c r="N78" s="14">
        <v>3841.0947800076819</v>
      </c>
      <c r="O78" s="14">
        <v>3922.2010327254561</v>
      </c>
      <c r="P78" s="14">
        <v>4003.3909863229765</v>
      </c>
      <c r="Q78" s="14">
        <v>4085.2971631903551</v>
      </c>
      <c r="R78" s="14">
        <v>4167.9925654270874</v>
      </c>
      <c r="S78" s="14">
        <v>4251.4474469661209</v>
      </c>
      <c r="T78" s="14">
        <v>4335.5542569541958</v>
      </c>
      <c r="U78" s="14">
        <v>4420.3390553369145</v>
      </c>
      <c r="V78" s="14">
        <v>4505.7908397851606</v>
      </c>
      <c r="W78" s="14">
        <v>4591.8983050497909</v>
      </c>
      <c r="X78" s="14">
        <v>4678.6208964389607</v>
      </c>
      <c r="Y78" s="14">
        <v>4765.9300445736772</v>
      </c>
      <c r="Z78" s="14">
        <v>4853.7937776894287</v>
      </c>
      <c r="AA78" s="14">
        <v>4942.1638887235531</v>
      </c>
      <c r="AB78" s="14">
        <v>5030.9859407808599</v>
      </c>
      <c r="AC78" s="14">
        <v>5120.1214279894566</v>
      </c>
      <c r="AD78" s="14">
        <v>5209.5095319035827</v>
      </c>
      <c r="AG78" t="s">
        <v>321</v>
      </c>
      <c r="AH78">
        <v>2934.1274410000001</v>
      </c>
    </row>
    <row r="79" spans="1:34" x14ac:dyDescent="0.35">
      <c r="A79" t="s">
        <v>195</v>
      </c>
      <c r="B79" s="14">
        <v>4280.9575199999999</v>
      </c>
      <c r="C79" s="14">
        <v>4382.3725474572966</v>
      </c>
      <c r="D79" s="14">
        <v>4488.2274416293631</v>
      </c>
      <c r="E79" s="14">
        <v>4596.0373577137652</v>
      </c>
      <c r="F79" s="14">
        <v>4704.8126930662484</v>
      </c>
      <c r="G79" s="14">
        <v>4813.7347526859639</v>
      </c>
      <c r="H79" s="14">
        <v>4923.3545645945542</v>
      </c>
      <c r="I79" s="14">
        <v>5034.9995067140389</v>
      </c>
      <c r="J79" s="14">
        <v>5145.3213809056506</v>
      </c>
      <c r="K79" s="14">
        <v>5256.6357781923016</v>
      </c>
      <c r="L79" s="14">
        <v>5372.312779463623</v>
      </c>
      <c r="M79" s="14">
        <v>5489.2664169787113</v>
      </c>
      <c r="N79" s="14">
        <v>5609.0026874789846</v>
      </c>
      <c r="O79" s="14">
        <v>5729.5637130441955</v>
      </c>
      <c r="P79" s="14">
        <v>5849.3316481198144</v>
      </c>
      <c r="Q79" s="14">
        <v>5969.5260545580395</v>
      </c>
      <c r="R79" s="14">
        <v>6091.4321339285916</v>
      </c>
      <c r="S79" s="14">
        <v>6214.2536800449934</v>
      </c>
      <c r="T79" s="14">
        <v>6337.8042288609122</v>
      </c>
      <c r="U79" s="14">
        <v>6462.2558878205164</v>
      </c>
      <c r="V79" s="14">
        <v>6587.6191284651122</v>
      </c>
      <c r="W79" s="14">
        <v>6713.9433128725595</v>
      </c>
      <c r="X79" s="14">
        <v>6841.0463165172123</v>
      </c>
      <c r="Y79" s="14">
        <v>6969.0764983308318</v>
      </c>
      <c r="Z79" s="14">
        <v>7097.7235597670688</v>
      </c>
      <c r="AA79" s="14">
        <v>7226.936197627916</v>
      </c>
      <c r="AB79" s="14">
        <v>7356.328708697486</v>
      </c>
      <c r="AC79" s="14">
        <v>7486.2341173643754</v>
      </c>
      <c r="AD79" s="14">
        <v>7616.5672074774538</v>
      </c>
      <c r="AG79" t="s">
        <v>322</v>
      </c>
      <c r="AH79">
        <v>4280.9575199999999</v>
      </c>
    </row>
    <row r="80" spans="1:34" x14ac:dyDescent="0.35">
      <c r="A80" t="s">
        <v>196</v>
      </c>
      <c r="B80" s="14">
        <v>3018.2666020000001</v>
      </c>
      <c r="C80" s="14">
        <v>3086.038156627988</v>
      </c>
      <c r="D80" s="14">
        <v>3155.0145040705961</v>
      </c>
      <c r="E80" s="14">
        <v>3224.3450012931958</v>
      </c>
      <c r="F80" s="14">
        <v>3293.3321196373645</v>
      </c>
      <c r="G80" s="14">
        <v>3362.3330262083705</v>
      </c>
      <c r="H80" s="14">
        <v>3431.9161719524504</v>
      </c>
      <c r="I80" s="14">
        <v>3502.6644374540156</v>
      </c>
      <c r="J80" s="14">
        <v>3573.1653667182027</v>
      </c>
      <c r="K80" s="14">
        <v>3643.9501299494268</v>
      </c>
      <c r="L80" s="14">
        <v>3716.4676526955245</v>
      </c>
      <c r="M80" s="14">
        <v>3789.7095673142562</v>
      </c>
      <c r="N80" s="14">
        <v>3864.2156363786116</v>
      </c>
      <c r="O80" s="14">
        <v>3939.014485608865</v>
      </c>
      <c r="P80" s="14">
        <v>4013.8329145514172</v>
      </c>
      <c r="Q80" s="14">
        <v>4088.8891817537801</v>
      </c>
      <c r="R80" s="14">
        <v>4164.7973649684482</v>
      </c>
      <c r="S80" s="14">
        <v>4241.1422654656853</v>
      </c>
      <c r="T80" s="14">
        <v>4317.8581673345616</v>
      </c>
      <c r="U80" s="14">
        <v>4394.9906584925593</v>
      </c>
      <c r="V80" s="14">
        <v>4472.5270836896843</v>
      </c>
      <c r="W80" s="14">
        <v>4550.4800999894378</v>
      </c>
      <c r="X80" s="14">
        <v>4628.7724752537861</v>
      </c>
      <c r="Y80" s="14">
        <v>4707.4477210156747</v>
      </c>
      <c r="Z80" s="14">
        <v>4786.384087380753</v>
      </c>
      <c r="AA80" s="14">
        <v>4865.5264696271843</v>
      </c>
      <c r="AB80" s="14">
        <v>4944.6992894462519</v>
      </c>
      <c r="AC80" s="14">
        <v>5023.9835867930906</v>
      </c>
      <c r="AD80" s="14">
        <v>5103.3132924252714</v>
      </c>
      <c r="AG80" t="s">
        <v>323</v>
      </c>
      <c r="AH80">
        <v>3018.2666020000001</v>
      </c>
    </row>
    <row r="81" spans="1:34" x14ac:dyDescent="0.35">
      <c r="A81" t="s">
        <v>197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G81" t="s">
        <v>324</v>
      </c>
      <c r="AH81">
        <v>0</v>
      </c>
    </row>
    <row r="82" spans="1:34" x14ac:dyDescent="0.35">
      <c r="A82" t="s">
        <v>198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G82" t="s">
        <v>325</v>
      </c>
      <c r="AH82">
        <v>0</v>
      </c>
    </row>
    <row r="83" spans="1:34" x14ac:dyDescent="0.35">
      <c r="A83" t="s">
        <v>199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G83" t="s">
        <v>326</v>
      </c>
      <c r="AH83">
        <v>0</v>
      </c>
    </row>
    <row r="84" spans="1:34" x14ac:dyDescent="0.35">
      <c r="A84" t="s">
        <v>200</v>
      </c>
      <c r="B84" s="14">
        <v>8759.7470699999994</v>
      </c>
      <c r="C84" s="14">
        <v>8710.4229489906556</v>
      </c>
      <c r="D84" s="14">
        <v>8618.8729196275835</v>
      </c>
      <c r="E84" s="14">
        <v>8505.6476479697285</v>
      </c>
      <c r="F84" s="14">
        <v>8347.9342281515437</v>
      </c>
      <c r="G84" s="14">
        <v>8213.2553356619301</v>
      </c>
      <c r="H84" s="14">
        <v>8103.9410137719378</v>
      </c>
      <c r="I84" s="14">
        <v>7987.0951506589681</v>
      </c>
      <c r="J84" s="14">
        <v>7902.6380091168703</v>
      </c>
      <c r="K84" s="14">
        <v>7775.0499184596783</v>
      </c>
      <c r="L84" s="14">
        <v>7619.1609450995538</v>
      </c>
      <c r="M84" s="14">
        <v>7443.7846222974413</v>
      </c>
      <c r="N84" s="14">
        <v>7218.5922723898502</v>
      </c>
      <c r="O84" s="14">
        <v>6974.2154933188185</v>
      </c>
      <c r="P84" s="14">
        <v>6778.1981926635999</v>
      </c>
      <c r="Q84" s="14">
        <v>6569.2243089243239</v>
      </c>
      <c r="R84" s="14">
        <v>6330.7240219318101</v>
      </c>
      <c r="S84" s="14">
        <v>6070.6635767624712</v>
      </c>
      <c r="T84" s="14">
        <v>5790.8339109261742</v>
      </c>
      <c r="U84" s="14">
        <v>5491.1298809495811</v>
      </c>
      <c r="V84" s="14">
        <v>5168.1130674767455</v>
      </c>
      <c r="W84" s="14">
        <v>4820.3450542418605</v>
      </c>
      <c r="X84" s="14">
        <v>4447.3848346705536</v>
      </c>
      <c r="Y84" s="14">
        <v>4047.7899757063051</v>
      </c>
      <c r="Z84" s="14">
        <v>3622.468444008965</v>
      </c>
      <c r="AA84" s="14">
        <v>3168.9281498821542</v>
      </c>
      <c r="AB84" s="14">
        <v>2686.3859537151488</v>
      </c>
      <c r="AC84" s="14">
        <v>2174.7530032862837</v>
      </c>
      <c r="AD84" s="14">
        <v>1634.5052117159116</v>
      </c>
      <c r="AG84" t="s">
        <v>327</v>
      </c>
      <c r="AH84">
        <v>8759.7470699999994</v>
      </c>
    </row>
    <row r="85" spans="1:34" x14ac:dyDescent="0.35">
      <c r="A85" t="s">
        <v>201</v>
      </c>
      <c r="B85" s="14">
        <v>838.55444299999999</v>
      </c>
      <c r="C85" s="14">
        <v>1044.9277227489579</v>
      </c>
      <c r="D85" s="14">
        <v>1273.9821491418659</v>
      </c>
      <c r="E85" s="14">
        <v>1521.4735653270598</v>
      </c>
      <c r="F85" s="14">
        <v>1794.6313218780535</v>
      </c>
      <c r="G85" s="14">
        <v>2073.1868171346773</v>
      </c>
      <c r="H85" s="14">
        <v>2350.7388486522163</v>
      </c>
      <c r="I85" s="14">
        <v>2641.8190865865772</v>
      </c>
      <c r="J85" s="14">
        <v>2922.0606134725949</v>
      </c>
      <c r="K85" s="14">
        <v>3216.2040010065866</v>
      </c>
      <c r="L85" s="14">
        <v>3535.7660305466006</v>
      </c>
      <c r="M85" s="14">
        <v>3872.8288383555932</v>
      </c>
      <c r="N85" s="14">
        <v>4243.542211289132</v>
      </c>
      <c r="O85" s="14">
        <v>4632.5608807788612</v>
      </c>
      <c r="P85" s="14">
        <v>5002.1067478238247</v>
      </c>
      <c r="Q85" s="14">
        <v>5386.7412451443643</v>
      </c>
      <c r="R85" s="14">
        <v>5796.8952649873991</v>
      </c>
      <c r="S85" s="14">
        <v>6228.5338254869403</v>
      </c>
      <c r="T85" s="14">
        <v>6680.9919624650238</v>
      </c>
      <c r="U85" s="14">
        <v>7154.9989888131695</v>
      </c>
      <c r="V85" s="14">
        <v>7653.512810860243</v>
      </c>
      <c r="W85" s="14">
        <v>8178.3218378137399</v>
      </c>
      <c r="X85" s="14">
        <v>8730.4280776017877</v>
      </c>
      <c r="Y85" s="14">
        <v>9311.8239510872154</v>
      </c>
      <c r="Z85" s="14">
        <v>9922.6041765045338</v>
      </c>
      <c r="AA85" s="14">
        <v>10565.260488943784</v>
      </c>
      <c r="AB85" s="14">
        <v>11240.783170611921</v>
      </c>
      <c r="AC85" s="14">
        <v>11950.519475534456</v>
      </c>
      <c r="AD85" s="14">
        <v>12695.161124262801</v>
      </c>
      <c r="AG85" t="s">
        <v>328</v>
      </c>
      <c r="AH85">
        <v>838.55444299999999</v>
      </c>
    </row>
    <row r="86" spans="1:34" x14ac:dyDescent="0.35">
      <c r="A86" t="s">
        <v>202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G86" t="s">
        <v>329</v>
      </c>
      <c r="AH86">
        <v>0</v>
      </c>
    </row>
    <row r="87" spans="1:34" x14ac:dyDescent="0.35">
      <c r="A87" t="s">
        <v>203</v>
      </c>
      <c r="B87" s="14">
        <v>1571.7033690000001</v>
      </c>
      <c r="C87" s="14">
        <v>1565.0296493056533</v>
      </c>
      <c r="D87" s="14">
        <v>1548.9477176353182</v>
      </c>
      <c r="E87" s="14">
        <v>1528.6103438923101</v>
      </c>
      <c r="F87" s="14">
        <v>1498.9704364632039</v>
      </c>
      <c r="G87" s="14">
        <v>1475.7578299752656</v>
      </c>
      <c r="H87" s="14">
        <v>1461.6654937901092</v>
      </c>
      <c r="I87" s="14">
        <v>1447.0003115578143</v>
      </c>
      <c r="J87" s="14">
        <v>1445.069636922115</v>
      </c>
      <c r="K87" s="14">
        <v>1432.8761104243733</v>
      </c>
      <c r="L87" s="14">
        <v>1414.4647987063086</v>
      </c>
      <c r="M87" s="14">
        <v>1392.7407410953776</v>
      </c>
      <c r="N87" s="14">
        <v>1358.7866967459911</v>
      </c>
      <c r="O87" s="14">
        <v>1321.9372168022578</v>
      </c>
      <c r="P87" s="14">
        <v>1303.9111487202206</v>
      </c>
      <c r="Q87" s="14">
        <v>1285.7334537870267</v>
      </c>
      <c r="R87" s="14">
        <v>1263.1239595755274</v>
      </c>
      <c r="S87" s="14">
        <v>1238.4871056811944</v>
      </c>
      <c r="T87" s="14">
        <v>1212.8153734085029</v>
      </c>
      <c r="U87" s="14">
        <v>1186.3084444518986</v>
      </c>
      <c r="V87" s="14">
        <v>1158.2673158578557</v>
      </c>
      <c r="W87" s="14">
        <v>1128.5165248896571</v>
      </c>
      <c r="X87" s="14">
        <v>1097.1713013009319</v>
      </c>
      <c r="Y87" s="14">
        <v>1064.0660224753885</v>
      </c>
      <c r="Z87" s="14">
        <v>1029.7941583970921</v>
      </c>
      <c r="AA87" s="14">
        <v>993.61615088019641</v>
      </c>
      <c r="AB87" s="14">
        <v>955.18446922676162</v>
      </c>
      <c r="AC87" s="14">
        <v>914.66649922663169</v>
      </c>
      <c r="AD87" s="14">
        <v>871.9032793215888</v>
      </c>
      <c r="AG87" t="s">
        <v>330</v>
      </c>
      <c r="AH87">
        <v>1571.7033690000001</v>
      </c>
    </row>
    <row r="88" spans="1:34" x14ac:dyDescent="0.35">
      <c r="A88" t="s">
        <v>204</v>
      </c>
      <c r="B88" s="14">
        <v>145.480515</v>
      </c>
      <c r="C88" s="14">
        <v>179.69214934894501</v>
      </c>
      <c r="D88" s="14">
        <v>221.06015720346173</v>
      </c>
      <c r="E88" s="14">
        <v>266.50592538150659</v>
      </c>
      <c r="F88" s="14">
        <v>320.55199451924921</v>
      </c>
      <c r="G88" s="14">
        <v>369.49194973048105</v>
      </c>
      <c r="H88" s="14">
        <v>411.86048313022616</v>
      </c>
      <c r="I88" s="14">
        <v>454.74463221519466</v>
      </c>
      <c r="J88" s="14">
        <v>487.45050280659649</v>
      </c>
      <c r="K88" s="14">
        <v>528.72288813418072</v>
      </c>
      <c r="L88" s="14">
        <v>574.93876727514476</v>
      </c>
      <c r="M88" s="14">
        <v>623.07034111635073</v>
      </c>
      <c r="N88" s="14">
        <v>681.41452324441764</v>
      </c>
      <c r="O88" s="14">
        <v>741.44448522561015</v>
      </c>
      <c r="P88" s="14">
        <v>785.17161860848159</v>
      </c>
      <c r="Q88" s="14">
        <v>828.07261067763045</v>
      </c>
      <c r="R88" s="14">
        <v>875.29013901107965</v>
      </c>
      <c r="S88" s="14">
        <v>923.79653028972609</v>
      </c>
      <c r="T88" s="14">
        <v>972.84670800094841</v>
      </c>
      <c r="U88" s="14">
        <v>1022.1970812350789</v>
      </c>
      <c r="V88" s="14">
        <v>1072.5934417341307</v>
      </c>
      <c r="W88" s="14">
        <v>1124.2228343113472</v>
      </c>
      <c r="X88" s="14">
        <v>1176.7900325540613</v>
      </c>
      <c r="Y88" s="14">
        <v>1230.6535952081126</v>
      </c>
      <c r="Z88" s="14">
        <v>1284.8681933646133</v>
      </c>
      <c r="AA88" s="14">
        <v>1339.9724640602608</v>
      </c>
      <c r="AB88" s="14">
        <v>1395.6428260548621</v>
      </c>
      <c r="AC88" s="14">
        <v>1452.4968487312938</v>
      </c>
      <c r="AD88" s="14">
        <v>1510.5548907713021</v>
      </c>
      <c r="AG88" t="s">
        <v>331</v>
      </c>
      <c r="AH88">
        <v>145.480515</v>
      </c>
    </row>
    <row r="89" spans="1:34" x14ac:dyDescent="0.35">
      <c r="A89" t="s">
        <v>205</v>
      </c>
      <c r="B89" s="14">
        <v>0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G89" t="s">
        <v>332</v>
      </c>
      <c r="AH89">
        <v>0</v>
      </c>
    </row>
    <row r="90" spans="1:34" x14ac:dyDescent="0.35">
      <c r="AG90" t="s">
        <v>333</v>
      </c>
      <c r="AH90">
        <v>326837.67795600003</v>
      </c>
    </row>
    <row r="91" spans="1:34" ht="20" thickBot="1" x14ac:dyDescent="0.5">
      <c r="A91" s="3" t="s">
        <v>206</v>
      </c>
    </row>
    <row r="92" spans="1:34" ht="15" thickTop="1" x14ac:dyDescent="0.35">
      <c r="B92" s="1">
        <v>2022</v>
      </c>
      <c r="C92" s="2">
        <v>2023</v>
      </c>
      <c r="D92" s="1">
        <v>2024</v>
      </c>
      <c r="E92" s="2">
        <v>2025</v>
      </c>
      <c r="F92" s="1">
        <v>2026</v>
      </c>
      <c r="G92" s="2">
        <v>2027</v>
      </c>
      <c r="H92" s="1">
        <v>2028</v>
      </c>
      <c r="I92" s="2">
        <v>2029</v>
      </c>
      <c r="J92" s="1">
        <v>2030</v>
      </c>
      <c r="K92" s="2">
        <v>2031</v>
      </c>
      <c r="L92" s="1">
        <v>2032</v>
      </c>
      <c r="M92" s="2">
        <v>2033</v>
      </c>
      <c r="N92" s="1">
        <v>2034</v>
      </c>
      <c r="O92" s="2">
        <v>2035</v>
      </c>
      <c r="P92" s="1">
        <v>2036</v>
      </c>
      <c r="Q92" s="2">
        <v>2037</v>
      </c>
      <c r="R92" s="1">
        <v>2038</v>
      </c>
      <c r="S92" s="2">
        <v>2039</v>
      </c>
      <c r="T92" s="1">
        <v>2040</v>
      </c>
      <c r="U92" s="2">
        <v>2041</v>
      </c>
      <c r="V92" s="1">
        <v>2042</v>
      </c>
      <c r="W92" s="2">
        <v>2043</v>
      </c>
      <c r="X92" s="1">
        <v>2044</v>
      </c>
      <c r="Y92" s="2">
        <v>2045</v>
      </c>
      <c r="Z92" s="1">
        <v>2046</v>
      </c>
      <c r="AA92" s="2">
        <v>2047</v>
      </c>
      <c r="AB92" s="1">
        <v>2048</v>
      </c>
      <c r="AC92" s="2">
        <v>2049</v>
      </c>
      <c r="AD92" s="1">
        <v>2050</v>
      </c>
    </row>
    <row r="93" spans="1:34" x14ac:dyDescent="0.35">
      <c r="A93" t="s">
        <v>78</v>
      </c>
      <c r="B93" s="14">
        <v>8705.6149000000005</v>
      </c>
      <c r="C93" s="14">
        <v>8861.3235281014004</v>
      </c>
      <c r="D93" s="14">
        <v>9011.5973970203559</v>
      </c>
      <c r="E93" s="14">
        <v>9161.5945345340187</v>
      </c>
      <c r="F93" s="14">
        <v>9310.5867979707855</v>
      </c>
      <c r="G93" s="14">
        <v>9463.8800232472968</v>
      </c>
      <c r="H93" s="14">
        <v>9624.1934189010954</v>
      </c>
      <c r="I93" s="14">
        <v>9786.2638736560475</v>
      </c>
      <c r="J93" s="14">
        <v>9952.4532281320862</v>
      </c>
      <c r="K93" s="14">
        <v>10119.366816466412</v>
      </c>
      <c r="L93" s="14">
        <v>10283.44830164869</v>
      </c>
      <c r="M93" s="14">
        <v>10445.173008054229</v>
      </c>
      <c r="N93" s="14">
        <v>10605.093829394043</v>
      </c>
      <c r="O93" s="14">
        <v>10763.543475789636</v>
      </c>
      <c r="P93" s="14">
        <v>10927.594947321537</v>
      </c>
      <c r="Q93" s="14">
        <v>11089.689426972631</v>
      </c>
      <c r="R93" s="14">
        <v>11254.568711434975</v>
      </c>
      <c r="S93" s="14">
        <v>11419.552810546513</v>
      </c>
      <c r="T93" s="14">
        <v>11585.011853173803</v>
      </c>
      <c r="U93" s="14">
        <v>11750.707643705005</v>
      </c>
      <c r="V93" s="14">
        <v>11917.161117761145</v>
      </c>
      <c r="W93" s="14">
        <v>12084.629407800707</v>
      </c>
      <c r="X93" s="14">
        <v>12252.516330311519</v>
      </c>
      <c r="Y93" s="14">
        <v>12421.754212123946</v>
      </c>
      <c r="Z93" s="14">
        <v>12590.768326460367</v>
      </c>
      <c r="AA93" s="14">
        <v>12759.285687895377</v>
      </c>
      <c r="AB93" s="14">
        <v>12925.014773766883</v>
      </c>
      <c r="AC93" s="14">
        <v>13090.939650925116</v>
      </c>
      <c r="AD93" s="14">
        <v>13256.795310832511</v>
      </c>
    </row>
    <row r="94" spans="1:34" x14ac:dyDescent="0.35">
      <c r="A94" t="s">
        <v>79</v>
      </c>
      <c r="B94" s="14">
        <v>112588.9596</v>
      </c>
      <c r="C94" s="14">
        <v>114779.89571823216</v>
      </c>
      <c r="D94" s="14">
        <v>116927.8292967553</v>
      </c>
      <c r="E94" s="14">
        <v>119100.66407022811</v>
      </c>
      <c r="F94" s="14">
        <v>121250.99082981686</v>
      </c>
      <c r="G94" s="14">
        <v>123491.36963757755</v>
      </c>
      <c r="H94" s="14">
        <v>125841.52154401332</v>
      </c>
      <c r="I94" s="14">
        <v>128224.30558614491</v>
      </c>
      <c r="J94" s="14">
        <v>130689.77688909418</v>
      </c>
      <c r="K94" s="14">
        <v>133080.99466785626</v>
      </c>
      <c r="L94" s="14">
        <v>135471.44872647815</v>
      </c>
      <c r="M94" s="14">
        <v>137878.8982946515</v>
      </c>
      <c r="N94" s="14">
        <v>140271.05581639422</v>
      </c>
      <c r="O94" s="14">
        <v>142679.18722133333</v>
      </c>
      <c r="P94" s="14">
        <v>145155.55573058425</v>
      </c>
      <c r="Q94" s="14">
        <v>147648.55885359031</v>
      </c>
      <c r="R94" s="14">
        <v>150147.79124444915</v>
      </c>
      <c r="S94" s="14">
        <v>152658.57762441796</v>
      </c>
      <c r="T94" s="14">
        <v>155180.20727547587</v>
      </c>
      <c r="U94" s="14">
        <v>157712.53100592145</v>
      </c>
      <c r="V94" s="14">
        <v>160254.7466069652</v>
      </c>
      <c r="W94" s="14">
        <v>162806.40280981461</v>
      </c>
      <c r="X94" s="14">
        <v>165366.51721335866</v>
      </c>
      <c r="Y94" s="14">
        <v>167934.72537228902</v>
      </c>
      <c r="Z94" s="14">
        <v>170510.32346185128</v>
      </c>
      <c r="AA94" s="14">
        <v>173091.78155493431</v>
      </c>
      <c r="AB94" s="14">
        <v>175677.20156848591</v>
      </c>
      <c r="AC94" s="14">
        <v>178265.66459183628</v>
      </c>
      <c r="AD94" s="14">
        <v>180855.77556552336</v>
      </c>
    </row>
    <row r="95" spans="1:34" x14ac:dyDescent="0.35">
      <c r="A95" t="s">
        <v>80</v>
      </c>
      <c r="B95" s="14">
        <v>24903.765100000001</v>
      </c>
      <c r="C95" s="14">
        <v>25350.700520367154</v>
      </c>
      <c r="D95" s="14">
        <v>25784.238060386262</v>
      </c>
      <c r="E95" s="14">
        <v>26217.823229185913</v>
      </c>
      <c r="F95" s="14">
        <v>26644.271854702562</v>
      </c>
      <c r="G95" s="14">
        <v>27083.795763217739</v>
      </c>
      <c r="H95" s="14">
        <v>27546.17032448739</v>
      </c>
      <c r="I95" s="14">
        <v>28015.799473115509</v>
      </c>
      <c r="J95" s="14">
        <v>28499.114037725962</v>
      </c>
      <c r="K95" s="14">
        <v>28975.547976651644</v>
      </c>
      <c r="L95" s="14">
        <v>29443.949299913409</v>
      </c>
      <c r="M95" s="14">
        <v>29911.710600466482</v>
      </c>
      <c r="N95" s="14">
        <v>30377.047082277939</v>
      </c>
      <c r="O95" s="14">
        <v>30839.811017529359</v>
      </c>
      <c r="P95" s="14">
        <v>31318.27526556082</v>
      </c>
      <c r="Q95" s="14">
        <v>31793.583333783659</v>
      </c>
      <c r="R95" s="14">
        <v>32273.421631532125</v>
      </c>
      <c r="S95" s="14">
        <v>32752.394709307853</v>
      </c>
      <c r="T95" s="14">
        <v>33231.955272641542</v>
      </c>
      <c r="U95" s="14">
        <v>33711.575467113944</v>
      </c>
      <c r="V95" s="14">
        <v>34191.685611443936</v>
      </c>
      <c r="W95" s="14">
        <v>34672.6087654117</v>
      </c>
      <c r="X95" s="14">
        <v>35153.614932292498</v>
      </c>
      <c r="Y95" s="14">
        <v>35635.817068318756</v>
      </c>
      <c r="Z95" s="14">
        <v>36117.328228545877</v>
      </c>
      <c r="AA95" s="14">
        <v>36597.583953733672</v>
      </c>
      <c r="AB95" s="14">
        <v>37073.751458797306</v>
      </c>
      <c r="AC95" s="14">
        <v>37549.452178515421</v>
      </c>
      <c r="AD95" s="14">
        <v>38024.03970459968</v>
      </c>
    </row>
    <row r="96" spans="1:34" x14ac:dyDescent="0.35">
      <c r="A96" t="s">
        <v>81</v>
      </c>
      <c r="B96" s="14">
        <v>21400.743600000002</v>
      </c>
      <c r="C96" s="14">
        <v>21878.444578416122</v>
      </c>
      <c r="D96" s="14">
        <v>22348.376065204837</v>
      </c>
      <c r="E96" s="14">
        <v>22821.421906539425</v>
      </c>
      <c r="F96" s="14">
        <v>23300.178823863571</v>
      </c>
      <c r="G96" s="14">
        <v>23782.331754283659</v>
      </c>
      <c r="H96" s="14">
        <v>24272.592632232339</v>
      </c>
      <c r="I96" s="14">
        <v>24765.872396000883</v>
      </c>
      <c r="J96" s="14">
        <v>25256.375358327117</v>
      </c>
      <c r="K96" s="14">
        <v>25775.699474082576</v>
      </c>
      <c r="L96" s="14">
        <v>26297.657388432752</v>
      </c>
      <c r="M96" s="14">
        <v>26816.59432121017</v>
      </c>
      <c r="N96" s="14">
        <v>27342.625953755596</v>
      </c>
      <c r="O96" s="14">
        <v>27868.383636907387</v>
      </c>
      <c r="P96" s="14">
        <v>28389.87355255138</v>
      </c>
      <c r="Q96" s="14">
        <v>28907.912092226852</v>
      </c>
      <c r="R96" s="14">
        <v>29438.852150459945</v>
      </c>
      <c r="S96" s="14">
        <v>29972.451952883534</v>
      </c>
      <c r="T96" s="14">
        <v>30509.702159648583</v>
      </c>
      <c r="U96" s="14">
        <v>31050.013730044881</v>
      </c>
      <c r="V96" s="14">
        <v>31595.686671336687</v>
      </c>
      <c r="W96" s="14">
        <v>32147.609604817597</v>
      </c>
      <c r="X96" s="14">
        <v>32704.062223750265</v>
      </c>
      <c r="Y96" s="14">
        <v>33267.788685113497</v>
      </c>
      <c r="Z96" s="14">
        <v>33834.06633055376</v>
      </c>
      <c r="AA96" s="14">
        <v>34402.989539308655</v>
      </c>
      <c r="AB96" s="14">
        <v>34968.739821684678</v>
      </c>
      <c r="AC96" s="14">
        <v>35539.174383773876</v>
      </c>
      <c r="AD96" s="14">
        <v>36113.494549650539</v>
      </c>
    </row>
    <row r="97" spans="1:30" x14ac:dyDescent="0.35">
      <c r="A97" t="s">
        <v>82</v>
      </c>
      <c r="B97" s="14">
        <v>2965.2157999999999</v>
      </c>
      <c r="C97" s="14">
        <v>3019.2500379586595</v>
      </c>
      <c r="D97" s="14">
        <v>3071.7629480938631</v>
      </c>
      <c r="E97" s="14">
        <v>3124.2719711048744</v>
      </c>
      <c r="F97" s="14">
        <v>3178.2603280471576</v>
      </c>
      <c r="G97" s="14">
        <v>3232.859344396647</v>
      </c>
      <c r="H97" s="14">
        <v>3288.5918997784388</v>
      </c>
      <c r="I97" s="14">
        <v>3344.4831634111229</v>
      </c>
      <c r="J97" s="14">
        <v>3401.1925543782381</v>
      </c>
      <c r="K97" s="14">
        <v>3460.0165197254651</v>
      </c>
      <c r="L97" s="14">
        <v>3516.5985158741873</v>
      </c>
      <c r="M97" s="14">
        <v>3570.6314037304455</v>
      </c>
      <c r="N97" s="14">
        <v>3623.6649207806331</v>
      </c>
      <c r="O97" s="14">
        <v>3675.4344096713658</v>
      </c>
      <c r="P97" s="14">
        <v>3729.056792447825</v>
      </c>
      <c r="Q97" s="14">
        <v>3781.0085200574913</v>
      </c>
      <c r="R97" s="14">
        <v>3834.7842918348615</v>
      </c>
      <c r="S97" s="14">
        <v>3888.0425430367227</v>
      </c>
      <c r="T97" s="14">
        <v>3941.3693793399975</v>
      </c>
      <c r="U97" s="14">
        <v>3994.5155923248935</v>
      </c>
      <c r="V97" s="14">
        <v>4047.9370455019694</v>
      </c>
      <c r="W97" s="14">
        <v>4101.7717746512135</v>
      </c>
      <c r="X97" s="14">
        <v>4155.5866101574602</v>
      </c>
      <c r="Y97" s="14">
        <v>4210.0218858398957</v>
      </c>
      <c r="Z97" s="14">
        <v>4263.9211120355503</v>
      </c>
      <c r="AA97" s="14">
        <v>4317.1288780241966</v>
      </c>
      <c r="AB97" s="14">
        <v>4368.0243737929995</v>
      </c>
      <c r="AC97" s="14">
        <v>4418.7755753872252</v>
      </c>
      <c r="AD97" s="14">
        <v>4469.2097122944651</v>
      </c>
    </row>
    <row r="98" spans="1:30" x14ac:dyDescent="0.35">
      <c r="A98" t="s">
        <v>83</v>
      </c>
      <c r="B98" s="14">
        <v>9830.1054000000004</v>
      </c>
      <c r="C98" s="14">
        <v>10017.06810664476</v>
      </c>
      <c r="D98" s="14">
        <v>10199.504961243838</v>
      </c>
      <c r="E98" s="14">
        <v>10382.664611486365</v>
      </c>
      <c r="F98" s="14">
        <v>10565.270763607343</v>
      </c>
      <c r="G98" s="14">
        <v>10752.89201140871</v>
      </c>
      <c r="H98" s="14">
        <v>10948.238725290772</v>
      </c>
      <c r="I98" s="14">
        <v>11145.488763108846</v>
      </c>
      <c r="J98" s="14">
        <v>11346.434123665564</v>
      </c>
      <c r="K98" s="14">
        <v>11546.171076761511</v>
      </c>
      <c r="L98" s="14">
        <v>11742.989418170204</v>
      </c>
      <c r="M98" s="14">
        <v>11937.49794629489</v>
      </c>
      <c r="N98" s="14">
        <v>12130.829306784519</v>
      </c>
      <c r="O98" s="14">
        <v>12322.941611267272</v>
      </c>
      <c r="P98" s="14">
        <v>12521.199257380145</v>
      </c>
      <c r="Q98" s="14">
        <v>12717.505367217425</v>
      </c>
      <c r="R98" s="14">
        <v>12916.793763323871</v>
      </c>
      <c r="S98" s="14">
        <v>13115.687845370909</v>
      </c>
      <c r="T98" s="14">
        <v>13314.96367178712</v>
      </c>
      <c r="U98" s="14">
        <v>13514.400523648615</v>
      </c>
      <c r="V98" s="14">
        <v>13714.442031639715</v>
      </c>
      <c r="W98" s="14">
        <v>13915.27769219525</v>
      </c>
      <c r="X98" s="14">
        <v>14116.290836097854</v>
      </c>
      <c r="Y98" s="14">
        <v>14318.345776609423</v>
      </c>
      <c r="Z98" s="14">
        <v>14519.919448452531</v>
      </c>
      <c r="AA98" s="14">
        <v>14720.729934424629</v>
      </c>
      <c r="AB98" s="14">
        <v>14918.580960962277</v>
      </c>
      <c r="AC98" s="14">
        <v>15116.33122717412</v>
      </c>
      <c r="AD98" s="14">
        <v>15313.64167541618</v>
      </c>
    </row>
    <row r="99" spans="1:30" x14ac:dyDescent="0.35">
      <c r="A99" t="s">
        <v>84</v>
      </c>
      <c r="B99" s="14">
        <v>10096.316800000001</v>
      </c>
      <c r="C99" s="14">
        <v>10270.459081798081</v>
      </c>
      <c r="D99" s="14">
        <v>10437.965134192666</v>
      </c>
      <c r="E99" s="14">
        <v>10604.223130443113</v>
      </c>
      <c r="F99" s="14">
        <v>10764.387195760699</v>
      </c>
      <c r="G99" s="14">
        <v>10926.501019806294</v>
      </c>
      <c r="H99" s="14">
        <v>11097.983712111338</v>
      </c>
      <c r="I99" s="14">
        <v>11271.491809063229</v>
      </c>
      <c r="J99" s="14">
        <v>11458.116153244251</v>
      </c>
      <c r="K99" s="14">
        <v>11634.825512182813</v>
      </c>
      <c r="L99" s="14">
        <v>11810.731275618955</v>
      </c>
      <c r="M99" s="14">
        <v>11988.819387158375</v>
      </c>
      <c r="N99" s="14">
        <v>12165.845095347217</v>
      </c>
      <c r="O99" s="14">
        <v>12342.477350533034</v>
      </c>
      <c r="P99" s="14">
        <v>12526.038376433366</v>
      </c>
      <c r="Q99" s="14">
        <v>12708.968640882798</v>
      </c>
      <c r="R99" s="14">
        <v>12892.819123035537</v>
      </c>
      <c r="S99" s="14">
        <v>13076.492802826127</v>
      </c>
      <c r="T99" s="14">
        <v>13260.357445178824</v>
      </c>
      <c r="U99" s="14">
        <v>13444.038590473696</v>
      </c>
      <c r="V99" s="14">
        <v>13627.588704945576</v>
      </c>
      <c r="W99" s="14">
        <v>13811.084186857668</v>
      </c>
      <c r="X99" s="14">
        <v>13994.420805004527</v>
      </c>
      <c r="Y99" s="14">
        <v>14177.788301370421</v>
      </c>
      <c r="Z99" s="14">
        <v>14360.840561687075</v>
      </c>
      <c r="AA99" s="14">
        <v>14543.385514318848</v>
      </c>
      <c r="AB99" s="14">
        <v>14724.87969384479</v>
      </c>
      <c r="AC99" s="14">
        <v>14905.95153944</v>
      </c>
      <c r="AD99" s="14">
        <v>15086.40596996677</v>
      </c>
    </row>
    <row r="100" spans="1:30" x14ac:dyDescent="0.35">
      <c r="A100" t="s">
        <v>85</v>
      </c>
      <c r="B100" s="14">
        <v>12588.9625</v>
      </c>
      <c r="C100" s="14">
        <v>12825.021912526248</v>
      </c>
      <c r="D100" s="14">
        <v>13054.220444129389</v>
      </c>
      <c r="E100" s="14">
        <v>13282.73065673774</v>
      </c>
      <c r="F100" s="14">
        <v>13507.742770609009</v>
      </c>
      <c r="G100" s="14">
        <v>13737.729651344229</v>
      </c>
      <c r="H100" s="14">
        <v>13977.292302323265</v>
      </c>
      <c r="I100" s="14">
        <v>14220.253983497629</v>
      </c>
      <c r="J100" s="14">
        <v>14468.324892214348</v>
      </c>
      <c r="K100" s="14">
        <v>14714.954851992014</v>
      </c>
      <c r="L100" s="14">
        <v>14957.401391124406</v>
      </c>
      <c r="M100" s="14">
        <v>15199.468983758086</v>
      </c>
      <c r="N100" s="14">
        <v>15441.347253378019</v>
      </c>
      <c r="O100" s="14">
        <v>15681.806089346521</v>
      </c>
      <c r="P100" s="14">
        <v>15930.008307045046</v>
      </c>
      <c r="Q100" s="14">
        <v>16176.302165480269</v>
      </c>
      <c r="R100" s="14">
        <v>16425.425306979745</v>
      </c>
      <c r="S100" s="14">
        <v>16674.047114596313</v>
      </c>
      <c r="T100" s="14">
        <v>16923.020651302042</v>
      </c>
      <c r="U100" s="14">
        <v>17172.056438602474</v>
      </c>
      <c r="V100" s="14">
        <v>17421.36378838939</v>
      </c>
      <c r="W100" s="14">
        <v>17671.116459659737</v>
      </c>
      <c r="X100" s="14">
        <v>17920.9082934869</v>
      </c>
      <c r="Y100" s="14">
        <v>18171.37628406916</v>
      </c>
      <c r="Z100" s="14">
        <v>18421.458033041035</v>
      </c>
      <c r="AA100" s="14">
        <v>18670.814573267886</v>
      </c>
      <c r="AB100" s="14">
        <v>18917.816380502016</v>
      </c>
      <c r="AC100" s="14">
        <v>19164.567134897821</v>
      </c>
      <c r="AD100" s="14">
        <v>19410.71300226502</v>
      </c>
    </row>
    <row r="101" spans="1:30" x14ac:dyDescent="0.35">
      <c r="A101" t="s">
        <v>86</v>
      </c>
      <c r="B101" s="14">
        <v>40649.554600000003</v>
      </c>
      <c r="C101" s="14">
        <v>41453.610919898922</v>
      </c>
      <c r="D101" s="14">
        <v>42250.241542390992</v>
      </c>
      <c r="E101" s="14">
        <v>43052.670804836547</v>
      </c>
      <c r="F101" s="14">
        <v>43848.456371993147</v>
      </c>
      <c r="G101" s="14">
        <v>44662.897600646553</v>
      </c>
      <c r="H101" s="14">
        <v>45506.544006004689</v>
      </c>
      <c r="I101" s="14">
        <v>46363.272956733737</v>
      </c>
      <c r="J101" s="14">
        <v>47238.092281499754</v>
      </c>
      <c r="K101" s="14">
        <v>48101.018856061273</v>
      </c>
      <c r="L101" s="14">
        <v>48970.261988012928</v>
      </c>
      <c r="M101" s="14">
        <v>49845.375260817316</v>
      </c>
      <c r="N101" s="14">
        <v>50722.364762231191</v>
      </c>
      <c r="O101" s="14">
        <v>51603.265143293334</v>
      </c>
      <c r="P101" s="14">
        <v>52498.963657691536</v>
      </c>
      <c r="Q101" s="14">
        <v>53398.423152142401</v>
      </c>
      <c r="R101" s="14">
        <v>54303.707979209932</v>
      </c>
      <c r="S101" s="14">
        <v>55213.593758255578</v>
      </c>
      <c r="T101" s="14">
        <v>56127.312478642198</v>
      </c>
      <c r="U101" s="14">
        <v>57045.044552249223</v>
      </c>
      <c r="V101" s="14">
        <v>57966.749859602191</v>
      </c>
      <c r="W101" s="14">
        <v>58892.565804984828</v>
      </c>
      <c r="X101" s="14">
        <v>59821.790376025623</v>
      </c>
      <c r="Y101" s="14">
        <v>60754.986377175475</v>
      </c>
      <c r="Z101" s="14">
        <v>61690.947319809049</v>
      </c>
      <c r="AA101" s="14">
        <v>62629.143246648695</v>
      </c>
      <c r="AB101" s="14">
        <v>63567.653484028371</v>
      </c>
      <c r="AC101" s="14">
        <v>64507.761868169015</v>
      </c>
      <c r="AD101" s="14">
        <v>65448.962367706532</v>
      </c>
    </row>
    <row r="102" spans="1:30" x14ac:dyDescent="0.35">
      <c r="A102" t="s">
        <v>87</v>
      </c>
      <c r="B102" s="14">
        <v>2798.1318999999999</v>
      </c>
      <c r="C102" s="14">
        <v>2849.5067209367598</v>
      </c>
      <c r="D102" s="14">
        <v>2899.3024207864742</v>
      </c>
      <c r="E102" s="14">
        <v>2949.1376603066465</v>
      </c>
      <c r="F102" s="14">
        <v>3000.5502720525387</v>
      </c>
      <c r="G102" s="14">
        <v>3052.5819141551206</v>
      </c>
      <c r="H102" s="14">
        <v>3105.9050255479647</v>
      </c>
      <c r="I102" s="14">
        <v>3159.4166632331303</v>
      </c>
      <c r="J102" s="14">
        <v>3214.3007857401508</v>
      </c>
      <c r="K102" s="14">
        <v>3271.6995191613482</v>
      </c>
      <c r="L102" s="14">
        <v>3327.037371998395</v>
      </c>
      <c r="M102" s="14">
        <v>3380.1069451191415</v>
      </c>
      <c r="N102" s="14">
        <v>3432.084877678406</v>
      </c>
      <c r="O102" s="14">
        <v>3482.9699977003293</v>
      </c>
      <c r="P102" s="14">
        <v>3535.3500351987445</v>
      </c>
      <c r="Q102" s="14">
        <v>3586.3103382811169</v>
      </c>
      <c r="R102" s="14">
        <v>3638.9534291057116</v>
      </c>
      <c r="S102" s="14">
        <v>3691.2379119751022</v>
      </c>
      <c r="T102" s="14">
        <v>3743.6911409518507</v>
      </c>
      <c r="U102" s="14">
        <v>3796.0709955504781</v>
      </c>
      <c r="V102" s="14">
        <v>3848.8447337448197</v>
      </c>
      <c r="W102" s="14">
        <v>3902.1577763432329</v>
      </c>
      <c r="X102" s="14">
        <v>3955.6009488164746</v>
      </c>
      <c r="Y102" s="14">
        <v>4009.7867484138374</v>
      </c>
      <c r="Z102" s="14">
        <v>4063.6028983216493</v>
      </c>
      <c r="AA102" s="14">
        <v>4116.9153365461798</v>
      </c>
      <c r="AB102" s="14">
        <v>4168.176284476117</v>
      </c>
      <c r="AC102" s="14">
        <v>4219.4248455290081</v>
      </c>
      <c r="AD102" s="14">
        <v>4270.5132196161885</v>
      </c>
    </row>
    <row r="103" spans="1:30" x14ac:dyDescent="0.35">
      <c r="A103" t="s">
        <v>88</v>
      </c>
      <c r="B103" s="14">
        <v>3176.5954999999999</v>
      </c>
      <c r="C103" s="14">
        <v>3239.11058178045</v>
      </c>
      <c r="D103" s="14">
        <v>3300.5237944999494</v>
      </c>
      <c r="E103" s="14">
        <v>3362.5244640320107</v>
      </c>
      <c r="F103" s="14">
        <v>3423.7398944046058</v>
      </c>
      <c r="G103" s="14">
        <v>3487.4255649284046</v>
      </c>
      <c r="H103" s="14">
        <v>3554.0681750188478</v>
      </c>
      <c r="I103" s="14">
        <v>3621.6821896076763</v>
      </c>
      <c r="J103" s="14">
        <v>3691.8099083497063</v>
      </c>
      <c r="K103" s="14">
        <v>3759.758777255855</v>
      </c>
      <c r="L103" s="14">
        <v>3827.8998933830844</v>
      </c>
      <c r="M103" s="14">
        <v>3896.3917405954094</v>
      </c>
      <c r="N103" s="14">
        <v>3964.3603981183555</v>
      </c>
      <c r="O103" s="14">
        <v>4032.6873388880449</v>
      </c>
      <c r="P103" s="14">
        <v>4103.014179928382</v>
      </c>
      <c r="Q103" s="14">
        <v>4173.7841994080409</v>
      </c>
      <c r="R103" s="14">
        <v>4244.7836076673311</v>
      </c>
      <c r="S103" s="14">
        <v>4316.1070087135231</v>
      </c>
      <c r="T103" s="14">
        <v>4387.7418683478427</v>
      </c>
      <c r="U103" s="14">
        <v>4459.6903044082628</v>
      </c>
      <c r="V103" s="14">
        <v>4531.9328276493725</v>
      </c>
      <c r="W103" s="14">
        <v>4604.4618806230728</v>
      </c>
      <c r="X103" s="14">
        <v>4677.2335588615688</v>
      </c>
      <c r="Y103" s="14">
        <v>4750.260609586142</v>
      </c>
      <c r="Z103" s="14">
        <v>4823.487301961095</v>
      </c>
      <c r="AA103" s="14">
        <v>4896.8607437523369</v>
      </c>
      <c r="AB103" s="14">
        <v>4970.2695831619285</v>
      </c>
      <c r="AC103" s="14">
        <v>5043.7649594881441</v>
      </c>
      <c r="AD103" s="14">
        <v>5117.3045657269686</v>
      </c>
    </row>
    <row r="104" spans="1:30" x14ac:dyDescent="0.35">
      <c r="A104" t="s">
        <v>89</v>
      </c>
      <c r="B104" s="14">
        <v>3191.7062999999998</v>
      </c>
      <c r="C104" s="14">
        <v>3254.6205762443401</v>
      </c>
      <c r="D104" s="14">
        <v>3316.1771679751955</v>
      </c>
      <c r="E104" s="14">
        <v>3378.110755999734</v>
      </c>
      <c r="F104" s="14">
        <v>3440.3389342360051</v>
      </c>
      <c r="G104" s="14">
        <v>3504.2157072279651</v>
      </c>
      <c r="H104" s="14">
        <v>3570.8441638420563</v>
      </c>
      <c r="I104" s="14">
        <v>3638.210638583852</v>
      </c>
      <c r="J104" s="14">
        <v>3706.6293725688047</v>
      </c>
      <c r="K104" s="14">
        <v>3775.4714879167132</v>
      </c>
      <c r="L104" s="14">
        <v>3843.7120024193619</v>
      </c>
      <c r="M104" s="14">
        <v>3910.8397419432149</v>
      </c>
      <c r="N104" s="14">
        <v>3977.6016871779279</v>
      </c>
      <c r="O104" s="14">
        <v>4043.9659825276481</v>
      </c>
      <c r="P104" s="14">
        <v>4111.9389847449638</v>
      </c>
      <c r="Q104" s="14">
        <v>4179.2349781693001</v>
      </c>
      <c r="R104" s="14">
        <v>4247.874315527255</v>
      </c>
      <c r="S104" s="14">
        <v>4316.4978755197344</v>
      </c>
      <c r="T104" s="14">
        <v>4385.3814119168537</v>
      </c>
      <c r="U104" s="14">
        <v>4454.480112671863</v>
      </c>
      <c r="V104" s="14">
        <v>4524.0301379110651</v>
      </c>
      <c r="W104" s="14">
        <v>4594.1236512558044</v>
      </c>
      <c r="X104" s="14">
        <v>4664.4785202635012</v>
      </c>
      <c r="Y104" s="14">
        <v>4735.4900748081409</v>
      </c>
      <c r="Z104" s="14">
        <v>4806.458970363261</v>
      </c>
      <c r="AA104" s="14">
        <v>4877.321075609224</v>
      </c>
      <c r="AB104" s="14">
        <v>4947.1365126818164</v>
      </c>
      <c r="AC104" s="14">
        <v>5017.1815344239249</v>
      </c>
      <c r="AD104" s="14">
        <v>5087.3247425840918</v>
      </c>
    </row>
    <row r="105" spans="1:30" x14ac:dyDescent="0.35">
      <c r="A105" t="s">
        <v>90</v>
      </c>
      <c r="B105" s="14">
        <v>42883.4329</v>
      </c>
      <c r="C105" s="14">
        <v>43679.696770430492</v>
      </c>
      <c r="D105" s="14">
        <v>44454.740573985662</v>
      </c>
      <c r="E105" s="14">
        <v>45233.085290273404</v>
      </c>
      <c r="F105" s="14">
        <v>45998.677875353926</v>
      </c>
      <c r="G105" s="14">
        <v>46792.380462225367</v>
      </c>
      <c r="H105" s="14">
        <v>47625.556230259666</v>
      </c>
      <c r="I105" s="14">
        <v>48471.324195685971</v>
      </c>
      <c r="J105" s="14">
        <v>49341.762541327262</v>
      </c>
      <c r="K105" s="14">
        <v>50190.376712746787</v>
      </c>
      <c r="L105" s="14">
        <v>51029.911144020902</v>
      </c>
      <c r="M105" s="14">
        <v>51872.144518479625</v>
      </c>
      <c r="N105" s="14">
        <v>52709.905588525326</v>
      </c>
      <c r="O105" s="14">
        <v>53547.639931015437</v>
      </c>
      <c r="P105" s="14">
        <v>54414.319192826908</v>
      </c>
      <c r="Q105" s="14">
        <v>55280.747514470451</v>
      </c>
      <c r="R105" s="14">
        <v>56152.215330587562</v>
      </c>
      <c r="S105" s="14">
        <v>57024.393999988373</v>
      </c>
      <c r="T105" s="14">
        <v>57898.646389280999</v>
      </c>
      <c r="U105" s="14">
        <v>58774.427104429902</v>
      </c>
      <c r="V105" s="14">
        <v>59651.658938734363</v>
      </c>
      <c r="W105" s="14">
        <v>60530.477004049266</v>
      </c>
      <c r="X105" s="14">
        <v>61410.196691587611</v>
      </c>
      <c r="Y105" s="14">
        <v>62291.568116544615</v>
      </c>
      <c r="Z105" s="14">
        <v>63173.18690925488</v>
      </c>
      <c r="AA105" s="14">
        <v>64054.130683385752</v>
      </c>
      <c r="AB105" s="14">
        <v>64931.896463205536</v>
      </c>
      <c r="AC105" s="14">
        <v>65809.132877613083</v>
      </c>
      <c r="AD105" s="14">
        <v>66684.973465254647</v>
      </c>
    </row>
    <row r="106" spans="1:30" x14ac:dyDescent="0.35">
      <c r="A106" t="s">
        <v>91</v>
      </c>
      <c r="B106" s="14">
        <v>2199.4018999999998</v>
      </c>
      <c r="C106" s="14">
        <v>2238.8912813537395</v>
      </c>
      <c r="D106" s="14">
        <v>2276.1188939127051</v>
      </c>
      <c r="E106" s="14">
        <v>2312.9562849274562</v>
      </c>
      <c r="F106" s="14">
        <v>2348.4039590633688</v>
      </c>
      <c r="G106" s="14">
        <v>2386.0213982008336</v>
      </c>
      <c r="H106" s="14">
        <v>2426.0092080175614</v>
      </c>
      <c r="I106" s="14">
        <v>2466.6730039586682</v>
      </c>
      <c r="J106" s="14">
        <v>2508.8913457579229</v>
      </c>
      <c r="K106" s="14">
        <v>2549.9782048817274</v>
      </c>
      <c r="L106" s="14">
        <v>2590.7329765434288</v>
      </c>
      <c r="M106" s="14">
        <v>2631.5458294161076</v>
      </c>
      <c r="N106" s="14">
        <v>2671.4524324554536</v>
      </c>
      <c r="O106" s="14">
        <v>2711.0895736315247</v>
      </c>
      <c r="P106" s="14">
        <v>2752.0145551813221</v>
      </c>
      <c r="Q106" s="14">
        <v>2792.6929079258239</v>
      </c>
      <c r="R106" s="14">
        <v>2833.7678352155967</v>
      </c>
      <c r="S106" s="14">
        <v>2874.7636711108771</v>
      </c>
      <c r="T106" s="14">
        <v>2915.8348447273042</v>
      </c>
      <c r="U106" s="14">
        <v>2956.7475066006423</v>
      </c>
      <c r="V106" s="14">
        <v>2997.6887023002892</v>
      </c>
      <c r="W106" s="14">
        <v>3038.6907886014824</v>
      </c>
      <c r="X106" s="14">
        <v>3079.689412459451</v>
      </c>
      <c r="Y106" s="14">
        <v>3120.7860198550748</v>
      </c>
      <c r="Z106" s="14">
        <v>3161.7532020949161</v>
      </c>
      <c r="AA106" s="14">
        <v>3202.5787079663264</v>
      </c>
      <c r="AB106" s="14">
        <v>3242.9987740974402</v>
      </c>
      <c r="AC106" s="14">
        <v>3283.3478405448832</v>
      </c>
      <c r="AD106" s="14">
        <v>3323.5622848958769</v>
      </c>
    </row>
    <row r="107" spans="1:30" x14ac:dyDescent="0.35">
      <c r="A107" t="s">
        <v>92</v>
      </c>
      <c r="B107" s="14">
        <v>15505.1698</v>
      </c>
      <c r="C107" s="14">
        <v>15788.399635702639</v>
      </c>
      <c r="D107" s="14">
        <v>16065.239750274903</v>
      </c>
      <c r="E107" s="14">
        <v>16343.82064668852</v>
      </c>
      <c r="F107" s="14">
        <v>16619.37746279169</v>
      </c>
      <c r="G107" s="14">
        <v>16904.467925726163</v>
      </c>
      <c r="H107" s="14">
        <v>17202.583288936723</v>
      </c>
      <c r="I107" s="14">
        <v>17504.660651490452</v>
      </c>
      <c r="J107" s="14">
        <v>17812.93873115598</v>
      </c>
      <c r="K107" s="14">
        <v>18114.917918877523</v>
      </c>
      <c r="L107" s="14">
        <v>18414.256068536222</v>
      </c>
      <c r="M107" s="14">
        <v>18713.4509011378</v>
      </c>
      <c r="N107" s="14">
        <v>19011.380267554454</v>
      </c>
      <c r="O107" s="14">
        <v>19309.126999614757</v>
      </c>
      <c r="P107" s="14">
        <v>19615.985714979932</v>
      </c>
      <c r="Q107" s="14">
        <v>19922.210867976486</v>
      </c>
      <c r="R107" s="14">
        <v>20230.851735406439</v>
      </c>
      <c r="S107" s="14">
        <v>20539.6999641695</v>
      </c>
      <c r="T107" s="14">
        <v>20849.266106149476</v>
      </c>
      <c r="U107" s="14">
        <v>21159.376005285732</v>
      </c>
      <c r="V107" s="14">
        <v>21470.181847552176</v>
      </c>
      <c r="W107" s="14">
        <v>21781.782890742066</v>
      </c>
      <c r="X107" s="14">
        <v>22093.759010729587</v>
      </c>
      <c r="Y107" s="14">
        <v>22406.624313328728</v>
      </c>
      <c r="Z107" s="14">
        <v>22719.434232717387</v>
      </c>
      <c r="AA107" s="14">
        <v>23031.846900908062</v>
      </c>
      <c r="AB107" s="14">
        <v>23342.364564010797</v>
      </c>
      <c r="AC107" s="14">
        <v>23652.677958524753</v>
      </c>
      <c r="AD107" s="14">
        <v>23962.457081747551</v>
      </c>
    </row>
    <row r="108" spans="1:30" x14ac:dyDescent="0.35">
      <c r="A108" t="s">
        <v>93</v>
      </c>
      <c r="B108" s="14">
        <v>7058.8639999999996</v>
      </c>
      <c r="C108" s="14">
        <v>7193.4080654991994</v>
      </c>
      <c r="D108" s="14">
        <v>7322.4837024632907</v>
      </c>
      <c r="E108" s="14">
        <v>7450.4799853339791</v>
      </c>
      <c r="F108" s="14">
        <v>7575.7769423913369</v>
      </c>
      <c r="G108" s="14">
        <v>7703.3340866588514</v>
      </c>
      <c r="H108" s="14">
        <v>7835.0795875425256</v>
      </c>
      <c r="I108" s="14">
        <v>7967.8207224067119</v>
      </c>
      <c r="J108" s="14">
        <v>8101.9828877305954</v>
      </c>
      <c r="K108" s="14">
        <v>8237.603599684895</v>
      </c>
      <c r="L108" s="14">
        <v>8370.3130411965376</v>
      </c>
      <c r="M108" s="14">
        <v>8502.6058388126494</v>
      </c>
      <c r="N108" s="14">
        <v>8635.1835706149195</v>
      </c>
      <c r="O108" s="14">
        <v>8766.5281667973995</v>
      </c>
      <c r="P108" s="14">
        <v>8901.559876803396</v>
      </c>
      <c r="Q108" s="14">
        <v>9034.7868530115502</v>
      </c>
      <c r="R108" s="14">
        <v>9170.151450515481</v>
      </c>
      <c r="S108" s="14">
        <v>9304.988440428715</v>
      </c>
      <c r="T108" s="14">
        <v>9439.9200778033719</v>
      </c>
      <c r="U108" s="14">
        <v>9574.5852576732759</v>
      </c>
      <c r="V108" s="14">
        <v>9709.2766932441209</v>
      </c>
      <c r="W108" s="14">
        <v>9844.1385465132807</v>
      </c>
      <c r="X108" s="14">
        <v>9978.9412265276696</v>
      </c>
      <c r="Y108" s="14">
        <v>10114.134924370544</v>
      </c>
      <c r="Z108" s="14">
        <v>10248.999833692578</v>
      </c>
      <c r="AA108" s="14">
        <v>10383.380619912023</v>
      </c>
      <c r="AB108" s="14">
        <v>10516.246358324417</v>
      </c>
      <c r="AC108" s="14">
        <v>10649.026588093891</v>
      </c>
      <c r="AD108" s="14">
        <v>10781.484505309898</v>
      </c>
    </row>
    <row r="110" spans="1:30" ht="20" thickBot="1" x14ac:dyDescent="0.5">
      <c r="A110" s="3" t="s">
        <v>335</v>
      </c>
    </row>
    <row r="111" spans="1:30" ht="15" thickTop="1" x14ac:dyDescent="0.35">
      <c r="B111" s="1">
        <v>2022</v>
      </c>
      <c r="C111" s="2">
        <v>2023</v>
      </c>
      <c r="D111" s="1">
        <v>2024</v>
      </c>
      <c r="E111" s="2">
        <v>2025</v>
      </c>
      <c r="F111" s="1">
        <v>2026</v>
      </c>
      <c r="G111" s="2">
        <v>2027</v>
      </c>
      <c r="H111" s="1">
        <v>2028</v>
      </c>
      <c r="I111" s="2">
        <v>2029</v>
      </c>
      <c r="J111" s="1">
        <v>2030</v>
      </c>
      <c r="K111" s="2">
        <v>2031</v>
      </c>
      <c r="L111" s="1">
        <v>2032</v>
      </c>
      <c r="M111" s="2">
        <v>2033</v>
      </c>
      <c r="N111" s="1">
        <v>2034</v>
      </c>
      <c r="O111" s="2">
        <v>2035</v>
      </c>
      <c r="P111" s="1">
        <v>2036</v>
      </c>
      <c r="Q111" s="2">
        <v>2037</v>
      </c>
      <c r="R111" s="1">
        <v>2038</v>
      </c>
      <c r="S111" s="2">
        <v>2039</v>
      </c>
      <c r="T111" s="1">
        <v>2040</v>
      </c>
      <c r="U111" s="2">
        <v>2041</v>
      </c>
      <c r="V111" s="1">
        <v>2042</v>
      </c>
      <c r="W111" s="2">
        <v>2043</v>
      </c>
      <c r="X111" s="1">
        <v>2044</v>
      </c>
      <c r="Y111" s="2">
        <v>2045</v>
      </c>
      <c r="Z111" s="1">
        <v>2046</v>
      </c>
      <c r="AA111" s="2">
        <v>2047</v>
      </c>
      <c r="AB111" s="1">
        <v>2048</v>
      </c>
      <c r="AC111" s="2">
        <v>2049</v>
      </c>
      <c r="AD111" s="1">
        <v>2050</v>
      </c>
    </row>
    <row r="112" spans="1:30" x14ac:dyDescent="0.35">
      <c r="A112" t="s">
        <v>208</v>
      </c>
      <c r="B112" s="5">
        <v>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5.3228070000000002E-2</v>
      </c>
      <c r="L112" s="5">
        <v>0.117866</v>
      </c>
      <c r="M112" s="5">
        <v>0.17052899999999999</v>
      </c>
      <c r="N112" s="5">
        <v>0.195966</v>
      </c>
      <c r="O112" s="5">
        <v>0.20813100000000001</v>
      </c>
      <c r="P112" s="5">
        <v>0.18715699999999999</v>
      </c>
      <c r="Q112" s="5">
        <v>0.16592499999999999</v>
      </c>
      <c r="R112" s="5">
        <v>0.153528</v>
      </c>
      <c r="S112" s="5">
        <v>0.14330399999999999</v>
      </c>
      <c r="T112" s="5">
        <v>0.13351099999999999</v>
      </c>
      <c r="U112" s="5">
        <v>0.11979099999999999</v>
      </c>
      <c r="V112" s="5">
        <v>0.10577400000000001</v>
      </c>
      <c r="W112" s="5">
        <v>9.1115710000000003E-2</v>
      </c>
      <c r="X112" s="5">
        <v>7.5167070000000002E-2</v>
      </c>
      <c r="Y112" s="5">
        <v>5.7948050000000001E-2</v>
      </c>
      <c r="Z112" s="5">
        <v>3.7568070000000002E-2</v>
      </c>
      <c r="AA112" s="5">
        <v>1.511026E-2</v>
      </c>
      <c r="AB112" s="5">
        <v>-9.7708840000000005E-3</v>
      </c>
      <c r="AC112" s="5">
        <v>-3.7053250000000003E-2</v>
      </c>
      <c r="AD112" s="5">
        <v>-6.7218330000000007E-2</v>
      </c>
    </row>
    <row r="113" spans="1:30" x14ac:dyDescent="0.35">
      <c r="A113" t="s">
        <v>209</v>
      </c>
      <c r="B113" s="5">
        <v>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4.4664450000000001E-2</v>
      </c>
      <c r="L113" s="5">
        <v>0.100234</v>
      </c>
      <c r="M113" s="5">
        <v>0.145981</v>
      </c>
      <c r="N113" s="5">
        <v>0.16925200000000001</v>
      </c>
      <c r="O113" s="5">
        <v>0.181474</v>
      </c>
      <c r="P113" s="5">
        <v>0.165271</v>
      </c>
      <c r="Q113" s="5">
        <v>0.148562</v>
      </c>
      <c r="R113" s="5">
        <v>0.1391</v>
      </c>
      <c r="S113" s="5">
        <v>0.13131100000000001</v>
      </c>
      <c r="T113" s="5">
        <v>0.12368800000000001</v>
      </c>
      <c r="U113" s="5">
        <v>0.112734</v>
      </c>
      <c r="V113" s="5">
        <v>0.101355</v>
      </c>
      <c r="W113" s="5">
        <v>8.9315900000000004E-2</v>
      </c>
      <c r="X113" s="5">
        <v>7.6092789999999993E-2</v>
      </c>
      <c r="Y113" s="5">
        <v>6.1735760000000001E-2</v>
      </c>
      <c r="Z113" s="5">
        <v>4.4648220000000002E-2</v>
      </c>
      <c r="AA113" s="5">
        <v>2.5736579999999998E-2</v>
      </c>
      <c r="AB113" s="5">
        <v>4.7047629999999998E-3</v>
      </c>
      <c r="AC113" s="5">
        <v>-1.84163E-2</v>
      </c>
      <c r="AD113" s="5">
        <v>-4.4040030000000001E-2</v>
      </c>
    </row>
    <row r="114" spans="1:30" x14ac:dyDescent="0.35">
      <c r="A114" t="s">
        <v>210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1.6603670000000001E-2</v>
      </c>
      <c r="L114" s="5">
        <v>-2.8900269999999999E-2</v>
      </c>
      <c r="M114" s="5">
        <v>-8.7077390000000005E-2</v>
      </c>
      <c r="N114" s="5">
        <v>-0.15610299999999999</v>
      </c>
      <c r="O114" s="5">
        <v>-0.237375</v>
      </c>
      <c r="P114" s="5">
        <v>-0.275787</v>
      </c>
      <c r="Q114" s="5">
        <v>-0.31256400000000001</v>
      </c>
      <c r="R114" s="5">
        <v>-0.357261</v>
      </c>
      <c r="S114" s="5">
        <v>-0.40383000000000002</v>
      </c>
      <c r="T114" s="5">
        <v>-0.44987300000000002</v>
      </c>
      <c r="U114" s="5">
        <v>-0.50159500000000001</v>
      </c>
      <c r="V114" s="5">
        <v>-0.55499500000000002</v>
      </c>
      <c r="W114" s="5">
        <v>-0.61128099999999996</v>
      </c>
      <c r="X114" s="5">
        <v>-0.67012799999999995</v>
      </c>
      <c r="Y114" s="5">
        <v>-0.73258599999999996</v>
      </c>
      <c r="Z114" s="5">
        <v>-0.79847500000000005</v>
      </c>
      <c r="AA114" s="5">
        <v>-0.86843700000000001</v>
      </c>
      <c r="AB114" s="5">
        <v>-0.94323800000000002</v>
      </c>
      <c r="AC114" s="5">
        <v>-1.0238400000000001</v>
      </c>
      <c r="AD114" s="5">
        <v>-1.1113900000000001</v>
      </c>
    </row>
    <row r="115" spans="1:30" x14ac:dyDescent="0.35">
      <c r="A115" t="s">
        <v>211</v>
      </c>
      <c r="B115" s="5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2.0234140000000001E-2</v>
      </c>
      <c r="L115" s="5">
        <v>-1.265023E-2</v>
      </c>
      <c r="M115" s="5">
        <v>-5.8609929999999998E-2</v>
      </c>
      <c r="N115" s="5">
        <v>-0.117212</v>
      </c>
      <c r="O115" s="5">
        <v>-0.18800700000000001</v>
      </c>
      <c r="P115" s="5">
        <v>-0.22431400000000001</v>
      </c>
      <c r="Q115" s="5">
        <v>-0.25889000000000001</v>
      </c>
      <c r="R115" s="5">
        <v>-0.29935400000000001</v>
      </c>
      <c r="S115" s="5">
        <v>-0.34120400000000001</v>
      </c>
      <c r="T115" s="5">
        <v>-0.38256800000000002</v>
      </c>
      <c r="U115" s="5">
        <v>-0.42919000000000002</v>
      </c>
      <c r="V115" s="5">
        <v>-0.47739599999999999</v>
      </c>
      <c r="W115" s="5">
        <v>-0.52826899999999999</v>
      </c>
      <c r="X115" s="5">
        <v>-0.58160299999999998</v>
      </c>
      <c r="Y115" s="5">
        <v>-0.63832199999999994</v>
      </c>
      <c r="Z115" s="5">
        <v>-0.69841200000000003</v>
      </c>
      <c r="AA115" s="5">
        <v>-0.76238899999999998</v>
      </c>
      <c r="AB115" s="5">
        <v>-0.83096300000000001</v>
      </c>
      <c r="AC115" s="5">
        <v>-0.90500100000000006</v>
      </c>
      <c r="AD115" s="5">
        <v>-0.98557600000000001</v>
      </c>
    </row>
    <row r="116" spans="1:30" x14ac:dyDescent="0.35">
      <c r="A116" t="s">
        <v>212</v>
      </c>
      <c r="B116" s="5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3.4291290000000002E-2</v>
      </c>
      <c r="L116" s="5">
        <v>5.0082929999999998E-2</v>
      </c>
      <c r="M116" s="5">
        <v>5.4493970000000003E-2</v>
      </c>
      <c r="N116" s="5">
        <v>4.06124E-2</v>
      </c>
      <c r="O116" s="5">
        <v>1.4614220000000001E-2</v>
      </c>
      <c r="P116" s="5">
        <v>-1.136385E-2</v>
      </c>
      <c r="Q116" s="5">
        <v>-3.7265800000000002E-2</v>
      </c>
      <c r="R116" s="5">
        <v>-6.2261579999999997E-2</v>
      </c>
      <c r="S116" s="5">
        <v>-8.7081039999999998E-2</v>
      </c>
      <c r="T116" s="5">
        <v>-0.111567</v>
      </c>
      <c r="U116" s="5">
        <v>-0.140316</v>
      </c>
      <c r="V116" s="5">
        <v>-0.16999600000000001</v>
      </c>
      <c r="W116" s="5">
        <v>-0.20125499999999999</v>
      </c>
      <c r="X116" s="5">
        <v>-0.23424</v>
      </c>
      <c r="Y116" s="5">
        <v>-0.26936199999999999</v>
      </c>
      <c r="Z116" s="5">
        <v>-0.30748399999999998</v>
      </c>
      <c r="AA116" s="5">
        <v>-0.34828999999999999</v>
      </c>
      <c r="AB116" s="5">
        <v>-0.39227099999999998</v>
      </c>
      <c r="AC116" s="5">
        <v>-0.439776</v>
      </c>
      <c r="AD116" s="5">
        <v>-0.491477</v>
      </c>
    </row>
    <row r="117" spans="1:30" x14ac:dyDescent="0.35">
      <c r="A117" t="s">
        <v>213</v>
      </c>
      <c r="B117" s="5">
        <v>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3.3921600000000003E-2</v>
      </c>
      <c r="L117" s="5">
        <v>5.0421849999999997E-2</v>
      </c>
      <c r="M117" s="5">
        <v>5.581274E-2</v>
      </c>
      <c r="N117" s="5">
        <v>4.2900279999999999E-2</v>
      </c>
      <c r="O117" s="5">
        <v>1.8377620000000001E-2</v>
      </c>
      <c r="P117" s="5">
        <v>-7.3530449999999999E-3</v>
      </c>
      <c r="Q117" s="5">
        <v>-3.2516839999999998E-2</v>
      </c>
      <c r="R117" s="5">
        <v>-5.5969860000000003E-2</v>
      </c>
      <c r="S117" s="5">
        <v>-7.899167E-2</v>
      </c>
      <c r="T117" s="5">
        <v>-0.101622</v>
      </c>
      <c r="U117" s="5">
        <v>-0.12856200000000001</v>
      </c>
      <c r="V117" s="5">
        <v>-0.156386</v>
      </c>
      <c r="W117" s="5">
        <v>-0.18572</v>
      </c>
      <c r="X117" s="5">
        <v>-0.21678</v>
      </c>
      <c r="Y117" s="5">
        <v>-0.249947</v>
      </c>
      <c r="Z117" s="5">
        <v>-0.28618300000000002</v>
      </c>
      <c r="AA117" s="5">
        <v>-0.32517299999999999</v>
      </c>
      <c r="AB117" s="5">
        <v>-0.36740699999999998</v>
      </c>
      <c r="AC117" s="5">
        <v>-0.413273</v>
      </c>
      <c r="AD117" s="5">
        <v>-0.46351199999999998</v>
      </c>
    </row>
    <row r="118" spans="1:30" x14ac:dyDescent="0.35">
      <c r="A118" t="s">
        <v>214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3.183072E-2</v>
      </c>
      <c r="L118" s="5">
        <v>3.2910370000000001E-2</v>
      </c>
      <c r="M118" s="5">
        <v>2.0698680000000001E-2</v>
      </c>
      <c r="N118" s="5">
        <v>-9.6408259999999999E-3</v>
      </c>
      <c r="O118" s="5">
        <v>-5.2612180000000001E-2</v>
      </c>
      <c r="P118" s="5">
        <v>-8.5428959999999998E-2</v>
      </c>
      <c r="Q118" s="5">
        <v>-0.116785</v>
      </c>
      <c r="R118" s="5">
        <v>-0.14836199999999999</v>
      </c>
      <c r="S118" s="5">
        <v>-0.17983099999999999</v>
      </c>
      <c r="T118" s="5">
        <v>-0.210621</v>
      </c>
      <c r="U118" s="5">
        <v>-0.246224</v>
      </c>
      <c r="V118" s="5">
        <v>-0.28281299999999998</v>
      </c>
      <c r="W118" s="5">
        <v>-0.321212</v>
      </c>
      <c r="X118" s="5">
        <v>-0.36149700000000001</v>
      </c>
      <c r="Y118" s="5">
        <v>-0.40424399999999999</v>
      </c>
      <c r="Z118" s="5">
        <v>-0.45020700000000002</v>
      </c>
      <c r="AA118" s="5">
        <v>-0.49924600000000002</v>
      </c>
      <c r="AB118" s="5">
        <v>-0.55193099999999995</v>
      </c>
      <c r="AC118" s="5">
        <v>-0.60880000000000001</v>
      </c>
      <c r="AD118" s="5">
        <v>-0.67070099999999999</v>
      </c>
    </row>
    <row r="119" spans="1:30" x14ac:dyDescent="0.35">
      <c r="A119" t="s">
        <v>215</v>
      </c>
      <c r="B119" s="5">
        <v>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2.7199359999999999E-2</v>
      </c>
      <c r="L119" s="5">
        <v>2.443157E-2</v>
      </c>
      <c r="M119" s="5">
        <v>1.0324949999999999E-2</v>
      </c>
      <c r="N119" s="5">
        <v>-1.897561E-2</v>
      </c>
      <c r="O119" s="5">
        <v>-5.9691620000000001E-2</v>
      </c>
      <c r="P119" s="5">
        <v>-8.7868509999999997E-2</v>
      </c>
      <c r="Q119" s="5">
        <v>-0.115302</v>
      </c>
      <c r="R119" s="5">
        <v>-0.14421400000000001</v>
      </c>
      <c r="S119" s="5">
        <v>-0.173489</v>
      </c>
      <c r="T119" s="5">
        <v>-0.20239099999999999</v>
      </c>
      <c r="U119" s="5">
        <v>-0.23568600000000001</v>
      </c>
      <c r="V119" s="5">
        <v>-0.27010499999999998</v>
      </c>
      <c r="W119" s="5">
        <v>-0.30643399999999998</v>
      </c>
      <c r="X119" s="5">
        <v>-0.34468900000000002</v>
      </c>
      <c r="Y119" s="5">
        <v>-0.38543899999999998</v>
      </c>
      <c r="Z119" s="5">
        <v>-0.42920000000000003</v>
      </c>
      <c r="AA119" s="5">
        <v>-0.47600100000000001</v>
      </c>
      <c r="AB119" s="5">
        <v>-0.52641099999999996</v>
      </c>
      <c r="AC119" s="5">
        <v>-0.58098899999999998</v>
      </c>
      <c r="AD119" s="5">
        <v>-0.64055399999999996</v>
      </c>
    </row>
    <row r="120" spans="1:30" x14ac:dyDescent="0.35">
      <c r="A120" t="s">
        <v>216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3.1203930000000001E-2</v>
      </c>
      <c r="L120" s="5">
        <v>2.8172220000000001E-2</v>
      </c>
      <c r="M120" s="5">
        <v>1.0979869999999999E-2</v>
      </c>
      <c r="N120" s="5">
        <v>-2.450892E-2</v>
      </c>
      <c r="O120" s="5">
        <v>-7.3142330000000005E-2</v>
      </c>
      <c r="P120" s="5">
        <v>-0.108307</v>
      </c>
      <c r="Q120" s="5">
        <v>-0.141786</v>
      </c>
      <c r="R120" s="5">
        <v>-0.17607300000000001</v>
      </c>
      <c r="S120" s="5">
        <v>-0.21031900000000001</v>
      </c>
      <c r="T120" s="5">
        <v>-0.243838</v>
      </c>
      <c r="U120" s="5">
        <v>-0.28214600000000001</v>
      </c>
      <c r="V120" s="5">
        <v>-0.32151600000000002</v>
      </c>
      <c r="W120" s="5">
        <v>-0.36284</v>
      </c>
      <c r="X120" s="5">
        <v>-0.40617500000000001</v>
      </c>
      <c r="Y120" s="5">
        <v>-0.452154</v>
      </c>
      <c r="Z120" s="5">
        <v>-0.50142399999999998</v>
      </c>
      <c r="AA120" s="5">
        <v>-0.55397099999999999</v>
      </c>
      <c r="AB120" s="5">
        <v>-0.61040099999999997</v>
      </c>
      <c r="AC120" s="5">
        <v>-0.67132400000000003</v>
      </c>
      <c r="AD120" s="5">
        <v>-0.73764099999999999</v>
      </c>
    </row>
    <row r="121" spans="1:30" x14ac:dyDescent="0.35">
      <c r="A121" t="s">
        <v>217</v>
      </c>
      <c r="B121" s="5">
        <v>0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3.3902700000000001E-2</v>
      </c>
      <c r="L121" s="5">
        <v>4.1320610000000001E-2</v>
      </c>
      <c r="M121" s="5">
        <v>3.4764219999999998E-2</v>
      </c>
      <c r="N121" s="5">
        <v>8.756949E-3</v>
      </c>
      <c r="O121" s="5">
        <v>-3.015719E-2</v>
      </c>
      <c r="P121" s="5">
        <v>-6.3050759999999997E-2</v>
      </c>
      <c r="Q121" s="5">
        <v>-9.4542699999999993E-2</v>
      </c>
      <c r="R121" s="5">
        <v>-0.125245</v>
      </c>
      <c r="S121" s="5">
        <v>-0.15554399999999999</v>
      </c>
      <c r="T121" s="5">
        <v>-0.18506800000000001</v>
      </c>
      <c r="U121" s="5">
        <v>-0.21889500000000001</v>
      </c>
      <c r="V121" s="5">
        <v>-0.25354300000000002</v>
      </c>
      <c r="W121" s="5">
        <v>-0.28975499999999998</v>
      </c>
      <c r="X121" s="5">
        <v>-0.32771800000000001</v>
      </c>
      <c r="Y121" s="5">
        <v>-0.36795800000000001</v>
      </c>
      <c r="Z121" s="5">
        <v>-0.411269</v>
      </c>
      <c r="AA121" s="5">
        <v>-0.45754099999999998</v>
      </c>
      <c r="AB121" s="5">
        <v>-0.50735300000000005</v>
      </c>
      <c r="AC121" s="5">
        <v>-0.561226</v>
      </c>
      <c r="AD121" s="5">
        <v>-0.62001700000000004</v>
      </c>
    </row>
    <row r="122" spans="1:30" x14ac:dyDescent="0.35">
      <c r="A122" t="s">
        <v>218</v>
      </c>
      <c r="B122" s="5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4.9655560000000001E-2</v>
      </c>
      <c r="L122" s="5">
        <v>0.108157</v>
      </c>
      <c r="M122" s="5">
        <v>0.155667</v>
      </c>
      <c r="N122" s="5">
        <v>0.177597</v>
      </c>
      <c r="O122" s="5">
        <v>0.18671399999999999</v>
      </c>
      <c r="P122" s="5">
        <v>0.16531599999999999</v>
      </c>
      <c r="Q122" s="5">
        <v>0.143345</v>
      </c>
      <c r="R122" s="5">
        <v>0.12957099999999999</v>
      </c>
      <c r="S122" s="5">
        <v>0.118029</v>
      </c>
      <c r="T122" s="5">
        <v>0.107242</v>
      </c>
      <c r="U122" s="5">
        <v>9.2862440000000004E-2</v>
      </c>
      <c r="V122" s="5">
        <v>7.8491519999999995E-2</v>
      </c>
      <c r="W122" s="5">
        <v>6.3794779999999995E-2</v>
      </c>
      <c r="X122" s="5">
        <v>4.8132170000000002E-2</v>
      </c>
      <c r="Y122" s="5">
        <v>3.1484659999999998E-2</v>
      </c>
      <c r="Z122" s="5">
        <v>1.2001019999999999E-2</v>
      </c>
      <c r="AA122" s="5">
        <v>-9.3046580000000004E-3</v>
      </c>
      <c r="AB122" s="5">
        <v>-3.2797609999999998E-2</v>
      </c>
      <c r="AC122" s="5">
        <v>-5.8495409999999998E-2</v>
      </c>
      <c r="AD122" s="5">
        <v>-8.6909230000000004E-2</v>
      </c>
    </row>
    <row r="123" spans="1:30" x14ac:dyDescent="0.35">
      <c r="A123" t="s">
        <v>219</v>
      </c>
      <c r="B123" s="5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5.2126819999999997E-2</v>
      </c>
      <c r="L123" s="5">
        <v>0.114899</v>
      </c>
      <c r="M123" s="5">
        <v>0.16511200000000001</v>
      </c>
      <c r="N123" s="5">
        <v>0.18826100000000001</v>
      </c>
      <c r="O123" s="5">
        <v>0.19844999999999999</v>
      </c>
      <c r="P123" s="5">
        <v>0.17589099999999999</v>
      </c>
      <c r="Q123" s="5">
        <v>0.15371299999999999</v>
      </c>
      <c r="R123" s="5">
        <v>0.14080400000000001</v>
      </c>
      <c r="S123" s="5">
        <v>0.130383</v>
      </c>
      <c r="T123" s="5">
        <v>0.12067799999999999</v>
      </c>
      <c r="U123" s="5">
        <v>0.10743</v>
      </c>
      <c r="V123" s="5">
        <v>9.4130459999999999E-2</v>
      </c>
      <c r="W123" s="5">
        <v>8.0446420000000005E-2</v>
      </c>
      <c r="X123" s="5">
        <v>6.5707769999999999E-2</v>
      </c>
      <c r="Y123" s="5">
        <v>4.992489E-2</v>
      </c>
      <c r="Z123" s="5">
        <v>3.120699E-2</v>
      </c>
      <c r="AA123" s="5">
        <v>1.0607699999999999E-2</v>
      </c>
      <c r="AB123" s="5">
        <v>-1.224804E-2</v>
      </c>
      <c r="AC123" s="5">
        <v>-3.7358349999999999E-2</v>
      </c>
      <c r="AD123" s="5">
        <v>-6.5254000000000006E-2</v>
      </c>
    </row>
    <row r="124" spans="1:30" x14ac:dyDescent="0.35">
      <c r="A124" t="s">
        <v>220</v>
      </c>
      <c r="B124" s="5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1.5800249999999998E-2</v>
      </c>
      <c r="L124" s="5">
        <v>-3.9268959999999999E-2</v>
      </c>
      <c r="M124" s="5">
        <v>-0.107895</v>
      </c>
      <c r="N124" s="5">
        <v>-0.18710499999999999</v>
      </c>
      <c r="O124" s="5">
        <v>-0.27915400000000001</v>
      </c>
      <c r="P124" s="5">
        <v>-0.32127899999999998</v>
      </c>
      <c r="Q124" s="5">
        <v>-0.36132799999999998</v>
      </c>
      <c r="R124" s="5">
        <v>-0.41068100000000002</v>
      </c>
      <c r="S124" s="5">
        <v>-0.46213700000000002</v>
      </c>
      <c r="T124" s="5">
        <v>-0.512907</v>
      </c>
      <c r="U124" s="5">
        <v>-0.56986700000000001</v>
      </c>
      <c r="V124" s="5">
        <v>-0.62855799999999995</v>
      </c>
      <c r="W124" s="5">
        <v>-0.69031399999999998</v>
      </c>
      <c r="X124" s="5">
        <v>-0.75473199999999996</v>
      </c>
      <c r="Y124" s="5">
        <v>-0.822986</v>
      </c>
      <c r="Z124" s="5">
        <v>-0.89477899999999999</v>
      </c>
      <c r="AA124" s="5">
        <v>-0.97084899999999996</v>
      </c>
      <c r="AB124" s="5">
        <v>-1.0519700000000001</v>
      </c>
      <c r="AC124" s="5">
        <v>-1.1392199999999999</v>
      </c>
      <c r="AD124" s="5">
        <v>-1.2337899999999999</v>
      </c>
    </row>
    <row r="125" spans="1:30" x14ac:dyDescent="0.35">
      <c r="A125" t="s">
        <v>221</v>
      </c>
      <c r="B125" s="5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2.3381430000000002E-2</v>
      </c>
      <c r="L125" s="5">
        <v>-5.4626969999999999E-3</v>
      </c>
      <c r="M125" s="5">
        <v>-4.800157E-2</v>
      </c>
      <c r="N125" s="5">
        <v>-0.104546</v>
      </c>
      <c r="O125" s="5">
        <v>-0.17358100000000001</v>
      </c>
      <c r="P125" s="5">
        <v>-0.21069399999999999</v>
      </c>
      <c r="Q125" s="5">
        <v>-0.24562400000000001</v>
      </c>
      <c r="R125" s="5">
        <v>-0.28565000000000002</v>
      </c>
      <c r="S125" s="5">
        <v>-0.32689600000000002</v>
      </c>
      <c r="T125" s="5">
        <v>-0.36765700000000001</v>
      </c>
      <c r="U125" s="5">
        <v>-0.41388999999999998</v>
      </c>
      <c r="V125" s="5">
        <v>-0.46161099999999999</v>
      </c>
      <c r="W125" s="5">
        <v>-0.51195100000000004</v>
      </c>
      <c r="X125" s="5">
        <v>-0.56473200000000001</v>
      </c>
      <c r="Y125" s="5">
        <v>-0.62085999999999997</v>
      </c>
      <c r="Z125" s="5">
        <v>-0.68043900000000002</v>
      </c>
      <c r="AA125" s="5">
        <v>-0.74386600000000003</v>
      </c>
      <c r="AB125" s="5">
        <v>-0.811863</v>
      </c>
      <c r="AC125" s="5">
        <v>-0.88527599999999995</v>
      </c>
      <c r="AD125" s="5">
        <v>-0.96516900000000005</v>
      </c>
    </row>
    <row r="126" spans="1:30" x14ac:dyDescent="0.35">
      <c r="A126" t="s">
        <v>222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3.7064689999999997E-2</v>
      </c>
      <c r="L126" s="5">
        <v>5.4852079999999998E-2</v>
      </c>
      <c r="M126" s="5">
        <v>5.9172750000000003E-2</v>
      </c>
      <c r="N126" s="5">
        <v>4.2921319999999999E-2</v>
      </c>
      <c r="O126" s="5">
        <v>1.3851759999999999E-2</v>
      </c>
      <c r="P126" s="5">
        <v>-1.7062939999999999E-2</v>
      </c>
      <c r="Q126" s="5">
        <v>-4.674209E-2</v>
      </c>
      <c r="R126" s="5">
        <v>-7.4090379999999997E-2</v>
      </c>
      <c r="S126" s="5">
        <v>-0.100643</v>
      </c>
      <c r="T126" s="5">
        <v>-0.12645000000000001</v>
      </c>
      <c r="U126" s="5">
        <v>-0.15654699999999999</v>
      </c>
      <c r="V126" s="5">
        <v>-0.18736700000000001</v>
      </c>
      <c r="W126" s="5">
        <v>-0.21959799999999999</v>
      </c>
      <c r="X126" s="5">
        <v>-0.25345600000000001</v>
      </c>
      <c r="Y126" s="5">
        <v>-0.28936000000000001</v>
      </c>
      <c r="Z126" s="5">
        <v>-0.32834999999999998</v>
      </c>
      <c r="AA126" s="5">
        <v>-0.370062</v>
      </c>
      <c r="AB126" s="5">
        <v>-0.414995</v>
      </c>
      <c r="AC126" s="5">
        <v>-0.46354699999999999</v>
      </c>
      <c r="AD126" s="5">
        <v>-0.516459</v>
      </c>
    </row>
    <row r="127" spans="1:30" x14ac:dyDescent="0.35">
      <c r="A127" t="s">
        <v>223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3.4946199999999997E-2</v>
      </c>
      <c r="L127" s="5">
        <v>5.3785220000000002E-2</v>
      </c>
      <c r="M127" s="5">
        <v>5.9913389999999997E-2</v>
      </c>
      <c r="N127" s="5">
        <v>4.6694729999999997E-2</v>
      </c>
      <c r="O127" s="5">
        <v>2.1471489999999999E-2</v>
      </c>
      <c r="P127" s="5">
        <v>-6.0698760000000001E-3</v>
      </c>
      <c r="Q127" s="5">
        <v>-3.2660750000000002E-2</v>
      </c>
      <c r="R127" s="5">
        <v>-5.7019750000000001E-2</v>
      </c>
      <c r="S127" s="5">
        <v>-8.0682100000000007E-2</v>
      </c>
      <c r="T127" s="5">
        <v>-0.103785</v>
      </c>
      <c r="U127" s="5">
        <v>-0.13069900000000001</v>
      </c>
      <c r="V127" s="5">
        <v>-0.15843599999999999</v>
      </c>
      <c r="W127" s="5">
        <v>-0.18759600000000001</v>
      </c>
      <c r="X127" s="5">
        <v>-0.21840300000000001</v>
      </c>
      <c r="Y127" s="5">
        <v>-0.25122899999999998</v>
      </c>
      <c r="Z127" s="5">
        <v>-0.28697800000000001</v>
      </c>
      <c r="AA127" s="5">
        <v>-0.32540200000000002</v>
      </c>
      <c r="AB127" s="5">
        <v>-0.36699300000000001</v>
      </c>
      <c r="AC127" s="5">
        <v>-0.41211799999999998</v>
      </c>
      <c r="AD127" s="5">
        <v>-0.461509</v>
      </c>
    </row>
    <row r="128" spans="1:30" x14ac:dyDescent="0.35">
      <c r="A128" t="s">
        <v>224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3.0998419999999999E-2</v>
      </c>
      <c r="L128" s="5">
        <v>3.2637569999999998E-2</v>
      </c>
      <c r="M128" s="5">
        <v>2.1592989999999999E-2</v>
      </c>
      <c r="N128" s="5">
        <v>-6.9141300000000001E-3</v>
      </c>
      <c r="O128" s="5">
        <v>-4.7652779999999999E-2</v>
      </c>
      <c r="P128" s="5">
        <v>-7.9090279999999999E-2</v>
      </c>
      <c r="Q128" s="5">
        <v>-0.109224</v>
      </c>
      <c r="R128" s="5">
        <v>-0.13961000000000001</v>
      </c>
      <c r="S128" s="5">
        <v>-0.169876</v>
      </c>
      <c r="T128" s="5">
        <v>-0.19950499999999999</v>
      </c>
      <c r="U128" s="5">
        <v>-0.23369200000000001</v>
      </c>
      <c r="V128" s="5">
        <v>-0.26877899999999999</v>
      </c>
      <c r="W128" s="5">
        <v>-0.30557699999999999</v>
      </c>
      <c r="X128" s="5">
        <v>-0.34417500000000001</v>
      </c>
      <c r="Y128" s="5">
        <v>-0.38512000000000002</v>
      </c>
      <c r="Z128" s="5">
        <v>-0.429145</v>
      </c>
      <c r="AA128" s="5">
        <v>-0.47613100000000003</v>
      </c>
      <c r="AB128" s="5">
        <v>-0.52662699999999996</v>
      </c>
      <c r="AC128" s="5">
        <v>-0.58116400000000001</v>
      </c>
      <c r="AD128" s="5">
        <v>-0.64058999999999999</v>
      </c>
    </row>
    <row r="129" spans="1:30" x14ac:dyDescent="0.35">
      <c r="A129" t="s">
        <v>225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3.2539819999999997E-2</v>
      </c>
      <c r="L129" s="5">
        <v>3.5287220000000001E-2</v>
      </c>
      <c r="M129" s="5">
        <v>2.3087960000000001E-2</v>
      </c>
      <c r="N129" s="5">
        <v>-8.2753129999999994E-3</v>
      </c>
      <c r="O129" s="5">
        <v>-5.2758020000000003E-2</v>
      </c>
      <c r="P129" s="5">
        <v>-8.7372270000000002E-2</v>
      </c>
      <c r="Q129" s="5">
        <v>-0.120222</v>
      </c>
      <c r="R129" s="5">
        <v>-0.15299699999999999</v>
      </c>
      <c r="S129" s="5">
        <v>-0.18546699999999999</v>
      </c>
      <c r="T129" s="5">
        <v>-0.217142</v>
      </c>
      <c r="U129" s="5">
        <v>-0.25307800000000003</v>
      </c>
      <c r="V129" s="5">
        <v>-0.29003000000000001</v>
      </c>
      <c r="W129" s="5">
        <v>-0.32877000000000001</v>
      </c>
      <c r="X129" s="5">
        <v>-0.36939699999999998</v>
      </c>
      <c r="Y129" s="5">
        <v>-0.41249400000000003</v>
      </c>
      <c r="Z129" s="5">
        <v>-0.45869799999999999</v>
      </c>
      <c r="AA129" s="5">
        <v>-0.50803699999999996</v>
      </c>
      <c r="AB129" s="5">
        <v>-0.56107799999999997</v>
      </c>
      <c r="AC129" s="5">
        <v>-0.61838099999999996</v>
      </c>
      <c r="AD129" s="5">
        <v>-0.68081199999999997</v>
      </c>
    </row>
    <row r="130" spans="1:30" x14ac:dyDescent="0.35">
      <c r="A130" t="s">
        <v>226</v>
      </c>
      <c r="B130" s="5">
        <v>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3.0158830000000001E-2</v>
      </c>
      <c r="L130" s="5">
        <v>2.735222E-2</v>
      </c>
      <c r="M130" s="5">
        <v>1.079461E-2</v>
      </c>
      <c r="N130" s="5">
        <v>-2.3386319999999999E-2</v>
      </c>
      <c r="O130" s="5">
        <v>-7.0567699999999997E-2</v>
      </c>
      <c r="P130" s="5">
        <v>-0.10395500000000001</v>
      </c>
      <c r="Q130" s="5">
        <v>-0.136264</v>
      </c>
      <c r="R130" s="5">
        <v>-0.16986299999999999</v>
      </c>
      <c r="S130" s="5">
        <v>-0.20354800000000001</v>
      </c>
      <c r="T130" s="5">
        <v>-0.23652599999999999</v>
      </c>
      <c r="U130" s="5">
        <v>-0.27392100000000003</v>
      </c>
      <c r="V130" s="5">
        <v>-0.31240000000000001</v>
      </c>
      <c r="W130" s="5">
        <v>-0.35277500000000001</v>
      </c>
      <c r="X130" s="5">
        <v>-0.39509300000000003</v>
      </c>
      <c r="Y130" s="5">
        <v>-0.43997900000000001</v>
      </c>
      <c r="Z130" s="5">
        <v>-0.48795100000000002</v>
      </c>
      <c r="AA130" s="5">
        <v>-0.53910400000000003</v>
      </c>
      <c r="AB130" s="5">
        <v>-0.59401700000000002</v>
      </c>
      <c r="AC130" s="5">
        <v>-0.65329599999999999</v>
      </c>
      <c r="AD130" s="5">
        <v>-0.717808</v>
      </c>
    </row>
    <row r="131" spans="1:30" x14ac:dyDescent="0.35">
      <c r="A131" t="s">
        <v>227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3.1510789999999997E-2</v>
      </c>
      <c r="L131" s="5">
        <v>3.1196829999999998E-2</v>
      </c>
      <c r="M131" s="5">
        <v>1.6171029999999999E-2</v>
      </c>
      <c r="N131" s="5">
        <v>-1.746837E-2</v>
      </c>
      <c r="O131" s="5">
        <v>-6.4039609999999997E-2</v>
      </c>
      <c r="P131" s="5">
        <v>-9.9269910000000003E-2</v>
      </c>
      <c r="Q131" s="5">
        <v>-0.13256799999999999</v>
      </c>
      <c r="R131" s="5">
        <v>-0.16602900000000001</v>
      </c>
      <c r="S131" s="5">
        <v>-0.199212</v>
      </c>
      <c r="T131" s="5">
        <v>-0.231541</v>
      </c>
      <c r="U131" s="5">
        <v>-0.26825900000000003</v>
      </c>
      <c r="V131" s="5">
        <v>-0.30593199999999998</v>
      </c>
      <c r="W131" s="5">
        <v>-0.34537400000000001</v>
      </c>
      <c r="X131" s="5">
        <v>-0.38665300000000002</v>
      </c>
      <c r="Y131" s="5">
        <v>-0.430392</v>
      </c>
      <c r="Z131" s="5">
        <v>-0.47722799999999999</v>
      </c>
      <c r="AA131" s="5">
        <v>-0.52716700000000005</v>
      </c>
      <c r="AB131" s="5">
        <v>-0.58080799999999999</v>
      </c>
      <c r="AC131" s="5">
        <v>-0.63873000000000002</v>
      </c>
      <c r="AD131" s="5">
        <v>-0.70183600000000002</v>
      </c>
    </row>
    <row r="132" spans="1:30" x14ac:dyDescent="0.35">
      <c r="A132" t="s">
        <v>228</v>
      </c>
      <c r="B132" s="5">
        <v>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5.4481750000000002E-2</v>
      </c>
      <c r="L132" s="5">
        <v>0.11547300000000001</v>
      </c>
      <c r="M132" s="5">
        <v>0.16234999999999999</v>
      </c>
      <c r="N132" s="5">
        <v>0.18058199999999999</v>
      </c>
      <c r="O132" s="5">
        <v>0.18538099999999999</v>
      </c>
      <c r="P132" s="5">
        <v>0.157447</v>
      </c>
      <c r="Q132" s="5">
        <v>0.13139799999999999</v>
      </c>
      <c r="R132" s="5">
        <v>0.115591</v>
      </c>
      <c r="S132" s="5">
        <v>0.102714</v>
      </c>
      <c r="T132" s="5">
        <v>9.0867980000000001E-2</v>
      </c>
      <c r="U132" s="5">
        <v>7.4849460000000007E-2</v>
      </c>
      <c r="V132" s="5">
        <v>5.8967659999999998E-2</v>
      </c>
      <c r="W132" s="5">
        <v>4.27506E-2</v>
      </c>
      <c r="X132" s="5">
        <v>2.5509029999999999E-2</v>
      </c>
      <c r="Y132" s="5">
        <v>7.243925E-3</v>
      </c>
      <c r="Z132" s="5">
        <v>-1.42004E-2</v>
      </c>
      <c r="AA132" s="5">
        <v>-3.7534650000000003E-2</v>
      </c>
      <c r="AB132" s="5">
        <v>-6.3202629999999996E-2</v>
      </c>
      <c r="AC132" s="5">
        <v>-9.1201729999999995E-2</v>
      </c>
      <c r="AD132" s="5">
        <v>-0.12212099999999999</v>
      </c>
    </row>
    <row r="133" spans="1:30" x14ac:dyDescent="0.35">
      <c r="A133" t="s">
        <v>229</v>
      </c>
      <c r="B133" s="5">
        <v>0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5.1762229999999999E-2</v>
      </c>
      <c r="L133" s="5">
        <v>0.111162</v>
      </c>
      <c r="M133" s="5">
        <v>0.15673999999999999</v>
      </c>
      <c r="N133" s="5">
        <v>0.17458799999999999</v>
      </c>
      <c r="O133" s="5">
        <v>0.17941599999999999</v>
      </c>
      <c r="P133" s="5">
        <v>0.15196499999999999</v>
      </c>
      <c r="Q133" s="5">
        <v>0.12631100000000001</v>
      </c>
      <c r="R133" s="5">
        <v>0.11078</v>
      </c>
      <c r="S133" s="5">
        <v>9.8208459999999997E-2</v>
      </c>
      <c r="T133" s="5">
        <v>8.6717069999999993E-2</v>
      </c>
      <c r="U133" s="5">
        <v>7.1387709999999993E-2</v>
      </c>
      <c r="V133" s="5">
        <v>5.6135879999999999E-2</v>
      </c>
      <c r="W133" s="5">
        <v>4.0568439999999997E-2</v>
      </c>
      <c r="X133" s="5">
        <v>2.402582E-2</v>
      </c>
      <c r="Y133" s="5">
        <v>6.5183039999999999E-3</v>
      </c>
      <c r="Z133" s="5">
        <v>-1.4050440000000001E-2</v>
      </c>
      <c r="AA133" s="5">
        <v>-3.6489460000000001E-2</v>
      </c>
      <c r="AB133" s="5">
        <v>-6.1213200000000002E-2</v>
      </c>
      <c r="AC133" s="5">
        <v>-8.8258589999999998E-2</v>
      </c>
      <c r="AD133" s="5">
        <v>-0.11819499999999999</v>
      </c>
    </row>
    <row r="134" spans="1:30" x14ac:dyDescent="0.35">
      <c r="A134" t="s">
        <v>230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2.5166939999999999E-2</v>
      </c>
      <c r="L134" s="5">
        <v>-1.6096869999999999E-2</v>
      </c>
      <c r="M134" s="5">
        <v>-7.5067560000000005E-2</v>
      </c>
      <c r="N134" s="5">
        <v>-0.15093699999999999</v>
      </c>
      <c r="O134" s="5">
        <v>-0.24118600000000001</v>
      </c>
      <c r="P134" s="5">
        <v>-0.29256900000000002</v>
      </c>
      <c r="Q134" s="5">
        <v>-0.33953499999999998</v>
      </c>
      <c r="R134" s="5">
        <v>-0.39117099999999999</v>
      </c>
      <c r="S134" s="5">
        <v>-0.44326599999999999</v>
      </c>
      <c r="T134" s="5">
        <v>-0.493815</v>
      </c>
      <c r="U134" s="5">
        <v>-0.550562</v>
      </c>
      <c r="V134" s="5">
        <v>-0.60830600000000001</v>
      </c>
      <c r="W134" s="5">
        <v>-0.668462</v>
      </c>
      <c r="X134" s="5">
        <v>-0.73084000000000005</v>
      </c>
      <c r="Y134" s="5">
        <v>-0.796539</v>
      </c>
      <c r="Z134" s="5">
        <v>-0.86590599999999995</v>
      </c>
      <c r="AA134" s="5">
        <v>-0.93923900000000005</v>
      </c>
      <c r="AB134" s="5">
        <v>-1.0174099999999999</v>
      </c>
      <c r="AC134" s="5">
        <v>-1.1014299999999999</v>
      </c>
      <c r="AD134" s="5">
        <v>-1.1925600000000001</v>
      </c>
    </row>
    <row r="135" spans="1:30" x14ac:dyDescent="0.35">
      <c r="A135" t="s">
        <v>231</v>
      </c>
      <c r="B135" s="5">
        <v>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2.0257540000000001E-2</v>
      </c>
      <c r="L135" s="5">
        <v>-2.6204539999999998E-2</v>
      </c>
      <c r="M135" s="5">
        <v>-8.7374170000000001E-2</v>
      </c>
      <c r="N135" s="5">
        <v>-0.16203699999999999</v>
      </c>
      <c r="O135" s="5">
        <v>-0.24943599999999999</v>
      </c>
      <c r="P135" s="5">
        <v>-0.295962</v>
      </c>
      <c r="Q135" s="5">
        <v>-0.33879799999999999</v>
      </c>
      <c r="R135" s="5">
        <v>-0.38739299999999999</v>
      </c>
      <c r="S135" s="5">
        <v>-0.43680099999999999</v>
      </c>
      <c r="T135" s="5">
        <v>-0.48482999999999998</v>
      </c>
      <c r="U135" s="5">
        <v>-0.53900300000000001</v>
      </c>
      <c r="V135" s="5">
        <v>-0.59408700000000003</v>
      </c>
      <c r="W135" s="5">
        <v>-0.65148799999999996</v>
      </c>
      <c r="X135" s="5">
        <v>-0.71097999999999995</v>
      </c>
      <c r="Y135" s="5">
        <v>-0.77366900000000005</v>
      </c>
      <c r="Z135" s="5">
        <v>-0.83982500000000004</v>
      </c>
      <c r="AA135" s="5">
        <v>-0.90977799999999998</v>
      </c>
      <c r="AB135" s="5">
        <v>-0.98441299999999998</v>
      </c>
      <c r="AC135" s="5">
        <v>-1.06473</v>
      </c>
      <c r="AD135" s="5">
        <v>-1.15202</v>
      </c>
    </row>
    <row r="136" spans="1:30" x14ac:dyDescent="0.35">
      <c r="A136" t="s">
        <v>232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4.3609250000000002E-2</v>
      </c>
      <c r="L136" s="5">
        <v>6.236212E-2</v>
      </c>
      <c r="M136" s="5">
        <v>6.7260790000000001E-2</v>
      </c>
      <c r="N136" s="5">
        <v>4.8796810000000003E-2</v>
      </c>
      <c r="O136" s="5">
        <v>1.7018200000000001E-2</v>
      </c>
      <c r="P136" s="5">
        <v>-1.87733E-2</v>
      </c>
      <c r="Q136" s="5">
        <v>-5.1827970000000001E-2</v>
      </c>
      <c r="R136" s="5">
        <v>-8.0793370000000003E-2</v>
      </c>
      <c r="S136" s="5">
        <v>-0.108404</v>
      </c>
      <c r="T136" s="5">
        <v>-0.134857</v>
      </c>
      <c r="U136" s="5">
        <v>-0.16742199999999999</v>
      </c>
      <c r="V136" s="5">
        <v>-0.200318</v>
      </c>
      <c r="W136" s="5">
        <v>-0.23441600000000001</v>
      </c>
      <c r="X136" s="5">
        <v>-0.27005099999999999</v>
      </c>
      <c r="Y136" s="5">
        <v>-0.307641</v>
      </c>
      <c r="Z136" s="5">
        <v>-0.34886499999999998</v>
      </c>
      <c r="AA136" s="5">
        <v>-0.39280700000000002</v>
      </c>
      <c r="AB136" s="5">
        <v>-0.44007600000000002</v>
      </c>
      <c r="AC136" s="5">
        <v>-0.49104900000000001</v>
      </c>
      <c r="AD136" s="5">
        <v>-0.546601</v>
      </c>
    </row>
    <row r="137" spans="1:30" x14ac:dyDescent="0.35">
      <c r="A137" t="s">
        <v>233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4.1568880000000002E-2</v>
      </c>
      <c r="L137" s="5">
        <v>6.6604410000000003E-2</v>
      </c>
      <c r="M137" s="5">
        <v>7.629503E-2</v>
      </c>
      <c r="N137" s="5">
        <v>6.2667990000000007E-2</v>
      </c>
      <c r="O137" s="5">
        <v>3.5920010000000002E-2</v>
      </c>
      <c r="P137" s="5">
        <v>2.0335890000000001E-3</v>
      </c>
      <c r="Q137" s="5">
        <v>-2.9291640000000001E-2</v>
      </c>
      <c r="R137" s="5">
        <v>-5.6017440000000002E-2</v>
      </c>
      <c r="S137" s="5">
        <v>-8.1192379999999995E-2</v>
      </c>
      <c r="T137" s="5">
        <v>-0.105347</v>
      </c>
      <c r="U137" s="5">
        <v>-0.13378100000000001</v>
      </c>
      <c r="V137" s="5">
        <v>-0.16265499999999999</v>
      </c>
      <c r="W137" s="5">
        <v>-0.19267500000000001</v>
      </c>
      <c r="X137" s="5">
        <v>-0.22417599999999999</v>
      </c>
      <c r="Y137" s="5">
        <v>-0.25751800000000002</v>
      </c>
      <c r="Z137" s="5">
        <v>-0.29400599999999999</v>
      </c>
      <c r="AA137" s="5">
        <v>-0.33309899999999998</v>
      </c>
      <c r="AB137" s="5">
        <v>-0.375338</v>
      </c>
      <c r="AC137" s="5">
        <v>-0.42109000000000002</v>
      </c>
      <c r="AD137" s="5">
        <v>-0.47114499999999998</v>
      </c>
    </row>
    <row r="138" spans="1:30" x14ac:dyDescent="0.35">
      <c r="A138" t="s">
        <v>234</v>
      </c>
      <c r="B138" s="5">
        <v>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3.6174909999999998E-2</v>
      </c>
      <c r="L138" s="5">
        <v>4.1717820000000003E-2</v>
      </c>
      <c r="M138" s="5">
        <v>3.2532739999999997E-2</v>
      </c>
      <c r="N138" s="5">
        <v>2.7536259999999999E-3</v>
      </c>
      <c r="O138" s="5">
        <v>-4.0272040000000002E-2</v>
      </c>
      <c r="P138" s="5">
        <v>-7.6678419999999997E-2</v>
      </c>
      <c r="Q138" s="5">
        <v>-0.110624</v>
      </c>
      <c r="R138" s="5">
        <v>-0.14323900000000001</v>
      </c>
      <c r="S138" s="5">
        <v>-0.17522499999999999</v>
      </c>
      <c r="T138" s="5">
        <v>-0.20627799999999999</v>
      </c>
      <c r="U138" s="5">
        <v>-0.242427</v>
      </c>
      <c r="V138" s="5">
        <v>-0.27930700000000003</v>
      </c>
      <c r="W138" s="5">
        <v>-0.31781799999999999</v>
      </c>
      <c r="X138" s="5">
        <v>-0.35813699999999998</v>
      </c>
      <c r="Y138" s="5">
        <v>-0.40081800000000001</v>
      </c>
      <c r="Z138" s="5">
        <v>-0.44686199999999998</v>
      </c>
      <c r="AA138" s="5">
        <v>-0.49596200000000001</v>
      </c>
      <c r="AB138" s="5">
        <v>-0.54873499999999997</v>
      </c>
      <c r="AC138" s="5">
        <v>-0.60572000000000004</v>
      </c>
      <c r="AD138" s="5">
        <v>-0.66781400000000002</v>
      </c>
    </row>
    <row r="139" spans="1:30" x14ac:dyDescent="0.35">
      <c r="A139" t="s">
        <v>235</v>
      </c>
      <c r="B139" s="5">
        <v>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3.4393600000000003E-2</v>
      </c>
      <c r="L139" s="5">
        <v>3.4511350000000003E-2</v>
      </c>
      <c r="M139" s="5">
        <v>1.8373009999999999E-2</v>
      </c>
      <c r="N139" s="5">
        <v>-1.8371129999999999E-2</v>
      </c>
      <c r="O139" s="5">
        <v>-6.8688139999999995E-2</v>
      </c>
      <c r="P139" s="5">
        <v>-0.10814799999999999</v>
      </c>
      <c r="Q139" s="5">
        <v>-0.14455799999999999</v>
      </c>
      <c r="R139" s="5">
        <v>-0.180148</v>
      </c>
      <c r="S139" s="5">
        <v>-0.215118</v>
      </c>
      <c r="T139" s="5">
        <v>-0.24903600000000001</v>
      </c>
      <c r="U139" s="5">
        <v>-0.28781099999999998</v>
      </c>
      <c r="V139" s="5">
        <v>-0.32744200000000001</v>
      </c>
      <c r="W139" s="5">
        <v>-0.36884899999999998</v>
      </c>
      <c r="X139" s="5">
        <v>-0.41214000000000001</v>
      </c>
      <c r="Y139" s="5">
        <v>-0.45794699999999999</v>
      </c>
      <c r="Z139" s="5">
        <v>-0.50711099999999998</v>
      </c>
      <c r="AA139" s="5">
        <v>-0.55949300000000002</v>
      </c>
      <c r="AB139" s="5">
        <v>-0.61575899999999995</v>
      </c>
      <c r="AC139" s="5">
        <v>-0.67649499999999996</v>
      </c>
      <c r="AD139" s="5">
        <v>-0.74267399999999995</v>
      </c>
    </row>
    <row r="140" spans="1:30" x14ac:dyDescent="0.35">
      <c r="A140" t="s">
        <v>236</v>
      </c>
      <c r="B140" s="5">
        <v>0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3.318683E-2</v>
      </c>
      <c r="L140" s="5">
        <v>2.8822199999999999E-2</v>
      </c>
      <c r="M140" s="5">
        <v>8.6825870000000003E-3</v>
      </c>
      <c r="N140" s="5">
        <v>-3.128508E-2</v>
      </c>
      <c r="O140" s="5">
        <v>-8.476359E-2</v>
      </c>
      <c r="P140" s="5">
        <v>-0.124737</v>
      </c>
      <c r="Q140" s="5">
        <v>-0.161769</v>
      </c>
      <c r="R140" s="5">
        <v>-0.19866600000000001</v>
      </c>
      <c r="S140" s="5">
        <v>-0.23508000000000001</v>
      </c>
      <c r="T140" s="5">
        <v>-0.27038400000000001</v>
      </c>
      <c r="U140" s="5">
        <v>-0.31077700000000003</v>
      </c>
      <c r="V140" s="5">
        <v>-0.35197699999999998</v>
      </c>
      <c r="W140" s="5">
        <v>-0.39497100000000002</v>
      </c>
      <c r="X140" s="5">
        <v>-0.43984699999999999</v>
      </c>
      <c r="Y140" s="5">
        <v>-0.48727700000000002</v>
      </c>
      <c r="Z140" s="5">
        <v>-0.53807099999999997</v>
      </c>
      <c r="AA140" s="5">
        <v>-0.59211100000000005</v>
      </c>
      <c r="AB140" s="5">
        <v>-0.65007099999999995</v>
      </c>
      <c r="AC140" s="5">
        <v>-0.71258699999999997</v>
      </c>
      <c r="AD140" s="5">
        <v>-0.78065899999999999</v>
      </c>
    </row>
    <row r="141" spans="1:30" x14ac:dyDescent="0.35">
      <c r="A141" t="s">
        <v>237</v>
      </c>
      <c r="B141" s="5">
        <v>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3.9826189999999997E-2</v>
      </c>
      <c r="L141" s="5">
        <v>5.1211319999999998E-2</v>
      </c>
      <c r="M141" s="5">
        <v>4.4697929999999997E-2</v>
      </c>
      <c r="N141" s="5">
        <v>1.4235619999999999E-2</v>
      </c>
      <c r="O141" s="5">
        <v>-3.033075E-2</v>
      </c>
      <c r="P141" s="5">
        <v>-7.2712680000000002E-2</v>
      </c>
      <c r="Q141" s="5">
        <v>-0.11107400000000001</v>
      </c>
      <c r="R141" s="5">
        <v>-0.145701</v>
      </c>
      <c r="S141" s="5">
        <v>-0.17873900000000001</v>
      </c>
      <c r="T141" s="5">
        <v>-0.21032400000000001</v>
      </c>
      <c r="U141" s="5">
        <v>-0.246669</v>
      </c>
      <c r="V141" s="5">
        <v>-0.28352899999999998</v>
      </c>
      <c r="W141" s="5">
        <v>-0.321793</v>
      </c>
      <c r="X141" s="5">
        <v>-0.36171799999999998</v>
      </c>
      <c r="Y141" s="5">
        <v>-0.40385799999999999</v>
      </c>
      <c r="Z141" s="5">
        <v>-0.44941700000000001</v>
      </c>
      <c r="AA141" s="5">
        <v>-0.49802999999999997</v>
      </c>
      <c r="AB141" s="5">
        <v>-0.55035500000000004</v>
      </c>
      <c r="AC141" s="5">
        <v>-0.60694000000000004</v>
      </c>
      <c r="AD141" s="5">
        <v>-0.66875799999999996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5340B-4ECE-435C-B162-999C6B962187}">
  <sheetPr codeName="Sheet21">
    <tabColor theme="8" tint="0.59999389629810485"/>
  </sheetPr>
  <dimension ref="A1:AF62"/>
  <sheetViews>
    <sheetView showGridLines="0" workbookViewId="0">
      <selection activeCell="C1" sqref="C1"/>
    </sheetView>
  </sheetViews>
  <sheetFormatPr defaultRowHeight="14.5" x14ac:dyDescent="0.35"/>
  <sheetData>
    <row r="1" spans="1:32" ht="17.5" thickBot="1" x14ac:dyDescent="0.45">
      <c r="A1" s="17" t="s">
        <v>238</v>
      </c>
      <c r="B1" s="1"/>
      <c r="C1" s="2"/>
      <c r="D1" s="1">
        <v>2022</v>
      </c>
      <c r="E1" s="2">
        <v>2023</v>
      </c>
      <c r="F1" s="1">
        <v>2024</v>
      </c>
      <c r="G1" s="2">
        <v>2025</v>
      </c>
      <c r="H1" s="1">
        <v>2026</v>
      </c>
      <c r="I1" s="2">
        <v>2027</v>
      </c>
      <c r="J1" s="1">
        <v>2028</v>
      </c>
      <c r="K1" s="2">
        <v>2029</v>
      </c>
      <c r="L1" s="1">
        <v>2030</v>
      </c>
      <c r="M1" s="2">
        <v>2031</v>
      </c>
      <c r="N1" s="1">
        <v>2032</v>
      </c>
      <c r="O1" s="2">
        <v>2033</v>
      </c>
      <c r="P1" s="1">
        <v>2034</v>
      </c>
      <c r="Q1" s="2">
        <v>2035</v>
      </c>
      <c r="R1" s="1">
        <v>2036</v>
      </c>
      <c r="S1" s="2">
        <v>2037</v>
      </c>
      <c r="T1" s="1">
        <v>2038</v>
      </c>
      <c r="U1" s="2">
        <v>2039</v>
      </c>
      <c r="V1" s="1">
        <v>2040</v>
      </c>
      <c r="W1" s="2">
        <v>2041</v>
      </c>
      <c r="X1" s="1">
        <v>2042</v>
      </c>
      <c r="Y1" s="2">
        <v>2043</v>
      </c>
      <c r="Z1" s="1">
        <v>2044</v>
      </c>
      <c r="AA1" s="2">
        <v>2045</v>
      </c>
      <c r="AB1" s="1">
        <v>2046</v>
      </c>
      <c r="AC1" s="2">
        <v>2047</v>
      </c>
      <c r="AD1" s="1">
        <v>2048</v>
      </c>
      <c r="AE1" s="2">
        <v>2049</v>
      </c>
      <c r="AF1" s="1">
        <v>2050</v>
      </c>
    </row>
    <row r="2" spans="1:32" ht="15" thickTop="1" x14ac:dyDescent="0.35">
      <c r="A2" s="4" t="s">
        <v>239</v>
      </c>
      <c r="B2" s="19"/>
      <c r="C2" s="19"/>
      <c r="D2" s="19">
        <v>28.9099</v>
      </c>
      <c r="E2" s="19">
        <v>28.353200000000001</v>
      </c>
      <c r="F2" s="19">
        <v>27.690000000000005</v>
      </c>
      <c r="G2" s="19">
        <v>27.041399999999996</v>
      </c>
      <c r="H2" s="19">
        <v>26.296099999999999</v>
      </c>
      <c r="I2" s="19">
        <v>25.7057</v>
      </c>
      <c r="J2" s="19">
        <v>25.243099999999998</v>
      </c>
      <c r="K2" s="19">
        <v>24.781000000000002</v>
      </c>
      <c r="L2" s="19">
        <v>24.495900000000002</v>
      </c>
      <c r="M2" s="19">
        <v>23.9209</v>
      </c>
      <c r="N2" s="19">
        <v>23.367799999999999</v>
      </c>
      <c r="O2" s="19">
        <v>22.831499999999998</v>
      </c>
      <c r="P2" s="19">
        <v>22.1721</v>
      </c>
      <c r="Q2" s="19">
        <v>21.511899999999997</v>
      </c>
      <c r="R2" s="19">
        <v>20.953400000000002</v>
      </c>
      <c r="S2" s="19">
        <v>20.409399999999998</v>
      </c>
      <c r="T2" s="19">
        <v>19.843199999999996</v>
      </c>
      <c r="U2" s="19">
        <v>19.274499999999996</v>
      </c>
      <c r="V2" s="19">
        <v>18.707000000000001</v>
      </c>
      <c r="W2" s="19">
        <v>18.113999999999997</v>
      </c>
      <c r="X2" s="19">
        <v>17.5167</v>
      </c>
      <c r="Y2" s="19">
        <v>16.914899999999999</v>
      </c>
      <c r="Z2" s="19">
        <v>16.308399999999999</v>
      </c>
      <c r="AA2" s="19">
        <v>15.697199999999999</v>
      </c>
      <c r="AB2" s="19">
        <v>15.0747</v>
      </c>
      <c r="AC2" s="19">
        <v>14.4466</v>
      </c>
      <c r="AD2" s="19">
        <v>13.8125</v>
      </c>
      <c r="AE2" s="19">
        <v>13.1736</v>
      </c>
      <c r="AF2" s="19">
        <v>12.529400000000001</v>
      </c>
    </row>
    <row r="3" spans="1:32" x14ac:dyDescent="0.35">
      <c r="A3" s="4" t="s">
        <v>240</v>
      </c>
      <c r="B3" s="19"/>
      <c r="C3" s="19"/>
      <c r="D3" s="19">
        <v>27.685600000000001</v>
      </c>
      <c r="E3" s="19">
        <v>27.200700000000001</v>
      </c>
      <c r="F3" s="19">
        <v>26.657200000000003</v>
      </c>
      <c r="G3" s="19">
        <v>26.099199999999996</v>
      </c>
      <c r="H3" s="19">
        <v>25.4739</v>
      </c>
      <c r="I3" s="19">
        <v>24.920100000000001</v>
      </c>
      <c r="J3" s="19">
        <v>24.456099999999999</v>
      </c>
      <c r="K3" s="19">
        <v>23.993400000000001</v>
      </c>
      <c r="L3" s="19">
        <v>23.670900000000003</v>
      </c>
      <c r="M3" s="19">
        <v>23.080500000000001</v>
      </c>
      <c r="N3" s="19">
        <v>22.459499999999998</v>
      </c>
      <c r="O3" s="19">
        <v>21.829799999999999</v>
      </c>
      <c r="P3" s="19">
        <v>21.127500000000001</v>
      </c>
      <c r="Q3" s="19">
        <v>20.421199999999999</v>
      </c>
      <c r="R3" s="19">
        <v>19.8474</v>
      </c>
      <c r="S3" s="19">
        <v>19.280799999999999</v>
      </c>
      <c r="T3" s="19">
        <v>18.691699999999997</v>
      </c>
      <c r="U3" s="19">
        <v>18.096899999999998</v>
      </c>
      <c r="V3" s="19">
        <v>17.501999999999999</v>
      </c>
      <c r="W3" s="19">
        <v>16.907399999999999</v>
      </c>
      <c r="X3" s="19">
        <v>16.309100000000001</v>
      </c>
      <c r="Y3" s="19">
        <v>15.706099999999999</v>
      </c>
      <c r="Z3" s="19">
        <v>15.0991</v>
      </c>
      <c r="AA3" s="19">
        <v>14.486999999999998</v>
      </c>
      <c r="AB3" s="19">
        <v>13.8733</v>
      </c>
      <c r="AC3" s="19">
        <v>13.254200000000001</v>
      </c>
      <c r="AD3" s="19">
        <v>12.6296</v>
      </c>
      <c r="AE3" s="19">
        <v>12</v>
      </c>
      <c r="AF3" s="19">
        <v>11.365600000000001</v>
      </c>
    </row>
    <row r="4" spans="1:32" x14ac:dyDescent="0.35">
      <c r="A4" s="4" t="s">
        <v>241</v>
      </c>
      <c r="B4" s="19"/>
      <c r="C4" s="19"/>
      <c r="D4" s="19">
        <v>14.796099999999999</v>
      </c>
      <c r="E4" s="19">
        <v>14.488900000000001</v>
      </c>
      <c r="F4" s="19">
        <v>14.181000000000001</v>
      </c>
      <c r="G4" s="19">
        <v>13.881699999999999</v>
      </c>
      <c r="H4" s="19">
        <v>13.5695</v>
      </c>
      <c r="I4" s="19">
        <v>13.283200000000001</v>
      </c>
      <c r="J4" s="19">
        <v>13.035499999999999</v>
      </c>
      <c r="K4" s="19">
        <v>12.791</v>
      </c>
      <c r="L4" s="19">
        <v>12.623800000000001</v>
      </c>
      <c r="M4" s="19">
        <v>12.300800000000001</v>
      </c>
      <c r="N4" s="19">
        <v>11.976100000000001</v>
      </c>
      <c r="O4" s="19">
        <v>11.655799999999999</v>
      </c>
      <c r="P4" s="19">
        <v>11.319100000000001</v>
      </c>
      <c r="Q4" s="19">
        <v>10.986699999999999</v>
      </c>
      <c r="R4" s="19">
        <v>10.697699999999999</v>
      </c>
      <c r="S4" s="19">
        <v>10.415400000000002</v>
      </c>
      <c r="T4" s="19">
        <v>10.1312</v>
      </c>
      <c r="U4" s="19">
        <v>9.8495999999999988</v>
      </c>
      <c r="V4" s="19">
        <v>9.5719999999999992</v>
      </c>
      <c r="W4" s="19">
        <v>9.2981999999999996</v>
      </c>
      <c r="X4" s="19">
        <v>9.0271000000000008</v>
      </c>
      <c r="Y4" s="19">
        <v>8.7584</v>
      </c>
      <c r="Z4" s="19">
        <v>8.4919999999999991</v>
      </c>
      <c r="AA4" s="19">
        <v>8.2273999999999994</v>
      </c>
      <c r="AB4" s="19">
        <v>7.9656000000000002</v>
      </c>
      <c r="AC4" s="19">
        <v>7.7052000000000005</v>
      </c>
      <c r="AD4" s="19">
        <v>7.4462999999999999</v>
      </c>
      <c r="AE4" s="19">
        <v>7.1887000000000008</v>
      </c>
      <c r="AF4" s="19">
        <v>6.9322999999999997</v>
      </c>
    </row>
    <row r="5" spans="1:32" x14ac:dyDescent="0.35">
      <c r="A5" s="4" t="s">
        <v>242</v>
      </c>
      <c r="B5" s="19"/>
      <c r="C5" s="19"/>
      <c r="D5" s="19">
        <v>4.1014999999999997</v>
      </c>
      <c r="E5" s="19">
        <v>3.883</v>
      </c>
      <c r="F5" s="19">
        <v>3.7002999999999999</v>
      </c>
      <c r="G5" s="19">
        <v>3.5375999999999999</v>
      </c>
      <c r="H5" s="19">
        <v>3.3927999999999998</v>
      </c>
      <c r="I5" s="19">
        <v>3.2643</v>
      </c>
      <c r="J5" s="19">
        <v>3.1505999999999998</v>
      </c>
      <c r="K5" s="19">
        <v>3.0505</v>
      </c>
      <c r="L5" s="19">
        <v>2.9723000000000002</v>
      </c>
      <c r="M5" s="19">
        <v>2.8574000000000002</v>
      </c>
      <c r="N5" s="19">
        <v>2.7475999999999998</v>
      </c>
      <c r="O5" s="19">
        <v>2.6427999999999998</v>
      </c>
      <c r="P5" s="19">
        <v>2.5427</v>
      </c>
      <c r="Q5" s="19">
        <v>2.4470000000000001</v>
      </c>
      <c r="R5" s="19">
        <v>2.3553999999999999</v>
      </c>
      <c r="S5" s="19">
        <v>2.2679</v>
      </c>
      <c r="T5" s="19">
        <v>2.1842000000000001</v>
      </c>
      <c r="U5" s="19">
        <v>2.1040000000000001</v>
      </c>
      <c r="V5" s="19">
        <v>2.0274000000000001</v>
      </c>
      <c r="W5" s="19">
        <v>1.9539</v>
      </c>
      <c r="X5" s="19">
        <v>1.8835999999999999</v>
      </c>
      <c r="Y5" s="19">
        <v>1.8163</v>
      </c>
      <c r="Z5" s="19">
        <v>1.7518</v>
      </c>
      <c r="AA5" s="19">
        <v>1.6899</v>
      </c>
      <c r="AB5" s="19">
        <v>1.6307</v>
      </c>
      <c r="AC5" s="19">
        <v>1.5738000000000001</v>
      </c>
      <c r="AD5" s="19">
        <v>1.5193000000000001</v>
      </c>
      <c r="AE5" s="19">
        <v>1.4670000000000001</v>
      </c>
      <c r="AF5" s="19">
        <v>1.4167000000000001</v>
      </c>
    </row>
    <row r="6" spans="1:32" x14ac:dyDescent="0.35">
      <c r="A6" s="4" t="s">
        <v>243</v>
      </c>
      <c r="B6" s="19"/>
      <c r="C6" s="19"/>
      <c r="D6" s="19">
        <v>10.694599999999999</v>
      </c>
      <c r="E6" s="19">
        <v>10.6059</v>
      </c>
      <c r="F6" s="19">
        <v>10.480700000000001</v>
      </c>
      <c r="G6" s="19">
        <v>10.344099999999999</v>
      </c>
      <c r="H6" s="19">
        <v>10.1767</v>
      </c>
      <c r="I6" s="19">
        <v>10.0189</v>
      </c>
      <c r="J6" s="19">
        <v>9.8849</v>
      </c>
      <c r="K6" s="19">
        <v>9.7405000000000008</v>
      </c>
      <c r="L6" s="19">
        <v>9.6515000000000004</v>
      </c>
      <c r="M6" s="19">
        <v>9.4434000000000005</v>
      </c>
      <c r="N6" s="19">
        <v>9.2285000000000004</v>
      </c>
      <c r="O6" s="19">
        <v>9.0129999999999999</v>
      </c>
      <c r="P6" s="19">
        <v>8.7764000000000006</v>
      </c>
      <c r="Q6" s="19">
        <v>8.5396999999999998</v>
      </c>
      <c r="R6" s="19">
        <v>8.3422999999999998</v>
      </c>
      <c r="S6" s="19">
        <v>8.1475000000000009</v>
      </c>
      <c r="T6" s="19">
        <v>7.9470000000000001</v>
      </c>
      <c r="U6" s="19">
        <v>7.7455999999999996</v>
      </c>
      <c r="V6" s="19">
        <v>7.5446</v>
      </c>
      <c r="W6" s="19">
        <v>7.3442999999999996</v>
      </c>
      <c r="X6" s="19">
        <v>7.1435000000000004</v>
      </c>
      <c r="Y6" s="19">
        <v>6.9420999999999999</v>
      </c>
      <c r="Z6" s="19">
        <v>6.7401999999999997</v>
      </c>
      <c r="AA6" s="19">
        <v>6.5374999999999996</v>
      </c>
      <c r="AB6" s="19">
        <v>6.3349000000000002</v>
      </c>
      <c r="AC6" s="19">
        <v>6.1314000000000002</v>
      </c>
      <c r="AD6" s="19">
        <v>5.9269999999999996</v>
      </c>
      <c r="AE6" s="19">
        <v>5.7217000000000002</v>
      </c>
      <c r="AF6" s="19">
        <v>5.5156000000000001</v>
      </c>
    </row>
    <row r="7" spans="1:32" x14ac:dyDescent="0.35">
      <c r="A7" s="4" t="s">
        <v>244</v>
      </c>
      <c r="B7" s="19"/>
      <c r="C7" s="19"/>
      <c r="D7" s="19">
        <v>12.8895</v>
      </c>
      <c r="E7" s="19">
        <v>12.7118</v>
      </c>
      <c r="F7" s="19">
        <v>12.4762</v>
      </c>
      <c r="G7" s="19">
        <v>12.217499999999999</v>
      </c>
      <c r="H7" s="19">
        <v>11.904400000000001</v>
      </c>
      <c r="I7" s="19">
        <v>11.636900000000001</v>
      </c>
      <c r="J7" s="19">
        <v>11.4206</v>
      </c>
      <c r="K7" s="19">
        <v>11.202400000000001</v>
      </c>
      <c r="L7" s="19">
        <v>11.0471</v>
      </c>
      <c r="M7" s="19">
        <v>10.7797</v>
      </c>
      <c r="N7" s="19">
        <v>10.4834</v>
      </c>
      <c r="O7" s="19">
        <v>10.173999999999999</v>
      </c>
      <c r="P7" s="19">
        <v>9.8084000000000007</v>
      </c>
      <c r="Q7" s="19">
        <v>9.4344999999999999</v>
      </c>
      <c r="R7" s="19">
        <v>9.1496999999999993</v>
      </c>
      <c r="S7" s="19">
        <v>8.8653999999999993</v>
      </c>
      <c r="T7" s="19">
        <v>8.5604999999999993</v>
      </c>
      <c r="U7" s="19">
        <v>8.2472999999999992</v>
      </c>
      <c r="V7" s="19">
        <v>7.93</v>
      </c>
      <c r="W7" s="19">
        <v>7.6092000000000004</v>
      </c>
      <c r="X7" s="19">
        <v>7.282</v>
      </c>
      <c r="Y7" s="19">
        <v>6.9477000000000002</v>
      </c>
      <c r="Z7" s="19">
        <v>6.6071</v>
      </c>
      <c r="AA7" s="19">
        <v>6.2595999999999998</v>
      </c>
      <c r="AB7" s="19">
        <v>5.9077000000000002</v>
      </c>
      <c r="AC7" s="19">
        <v>5.5490000000000004</v>
      </c>
      <c r="AD7" s="19">
        <v>5.1833</v>
      </c>
      <c r="AE7" s="19">
        <v>4.8113000000000001</v>
      </c>
      <c r="AF7" s="19">
        <v>4.4333</v>
      </c>
    </row>
    <row r="8" spans="1:32" x14ac:dyDescent="0.35">
      <c r="A8" s="4" t="s">
        <v>245</v>
      </c>
      <c r="B8" s="19"/>
      <c r="C8" s="19"/>
      <c r="D8" s="19">
        <v>1.2242999999999999</v>
      </c>
      <c r="E8" s="19">
        <v>1.1525000000000001</v>
      </c>
      <c r="F8" s="19">
        <v>1.0327999999999999</v>
      </c>
      <c r="G8" s="19">
        <v>0.94220000000000004</v>
      </c>
      <c r="H8" s="19">
        <v>0.82220000000000004</v>
      </c>
      <c r="I8" s="19">
        <v>0.78559999999999997</v>
      </c>
      <c r="J8" s="19">
        <v>0.78700000000000003</v>
      </c>
      <c r="K8" s="19">
        <v>0.78759999999999997</v>
      </c>
      <c r="L8" s="19">
        <v>0.82499999999999996</v>
      </c>
      <c r="M8" s="19">
        <v>0.84040000000000004</v>
      </c>
      <c r="N8" s="19">
        <v>0.9083</v>
      </c>
      <c r="O8" s="19">
        <v>1.0017</v>
      </c>
      <c r="P8" s="19">
        <v>1.0446</v>
      </c>
      <c r="Q8" s="19">
        <v>1.0907</v>
      </c>
      <c r="R8" s="19">
        <v>1.1060000000000001</v>
      </c>
      <c r="S8" s="19">
        <v>1.1286</v>
      </c>
      <c r="T8" s="19">
        <v>1.1515</v>
      </c>
      <c r="U8" s="19">
        <v>1.1776</v>
      </c>
      <c r="V8" s="19">
        <v>1.2050000000000001</v>
      </c>
      <c r="W8" s="19">
        <v>1.2065999999999999</v>
      </c>
      <c r="X8" s="19">
        <v>1.2076</v>
      </c>
      <c r="Y8" s="19">
        <v>1.2088000000000001</v>
      </c>
      <c r="Z8" s="19">
        <v>1.2093</v>
      </c>
      <c r="AA8" s="19">
        <v>1.2101999999999999</v>
      </c>
      <c r="AB8" s="19">
        <v>1.2014</v>
      </c>
      <c r="AC8" s="19">
        <v>1.1923999999999999</v>
      </c>
      <c r="AD8" s="19">
        <v>1.1829000000000001</v>
      </c>
      <c r="AE8" s="19">
        <v>1.1736</v>
      </c>
      <c r="AF8" s="19">
        <v>1.1637999999999999</v>
      </c>
    </row>
    <row r="9" spans="1:32" x14ac:dyDescent="0.35">
      <c r="A9" s="4" t="s">
        <v>246</v>
      </c>
      <c r="B9" s="19"/>
      <c r="C9" s="19"/>
      <c r="D9" s="19">
        <v>4.4701000000000004</v>
      </c>
      <c r="E9" s="19">
        <v>4.3564999999999996</v>
      </c>
      <c r="F9" s="19">
        <v>4.3155999999999999</v>
      </c>
      <c r="G9" s="19">
        <v>4.2695999999999996</v>
      </c>
      <c r="H9" s="19">
        <v>4.0144000000000002</v>
      </c>
      <c r="I9" s="19">
        <v>3.2181000000000002</v>
      </c>
      <c r="J9" s="19">
        <v>3.1779999999999999</v>
      </c>
      <c r="K9" s="19">
        <v>3.1564000000000001</v>
      </c>
      <c r="L9" s="19">
        <v>3.0754999999999999</v>
      </c>
      <c r="M9" s="19">
        <v>2.6023999999999998</v>
      </c>
      <c r="N9" s="19">
        <v>2.1612</v>
      </c>
      <c r="O9" s="19">
        <v>1.7677</v>
      </c>
      <c r="P9" s="19">
        <v>1.4804999999999999</v>
      </c>
      <c r="Q9" s="19">
        <v>1.2346999999999999</v>
      </c>
      <c r="R9" s="19">
        <v>1.1392</v>
      </c>
      <c r="S9" s="19">
        <v>1.0561</v>
      </c>
      <c r="T9" s="19">
        <v>0.95650000000000002</v>
      </c>
      <c r="U9" s="19">
        <v>0.86580000000000001</v>
      </c>
      <c r="V9" s="19">
        <v>0.76229999999999998</v>
      </c>
      <c r="W9" s="19">
        <v>0.68269999999999997</v>
      </c>
      <c r="X9" s="19">
        <v>0.60899999999999999</v>
      </c>
      <c r="Y9" s="19">
        <v>0.54279999999999995</v>
      </c>
      <c r="Z9" s="19">
        <v>0.47949999999999998</v>
      </c>
      <c r="AA9" s="19">
        <v>0.42099999999999999</v>
      </c>
      <c r="AB9" s="19">
        <v>0.36730000000000002</v>
      </c>
      <c r="AC9" s="19">
        <v>0.31819999999999998</v>
      </c>
      <c r="AD9" s="19">
        <v>0.2732</v>
      </c>
      <c r="AE9" s="19">
        <v>0.2319</v>
      </c>
      <c r="AF9" s="19">
        <v>0.19420000000000001</v>
      </c>
    </row>
    <row r="10" spans="1:32" x14ac:dyDescent="0.35">
      <c r="A10" s="4" t="s">
        <v>247</v>
      </c>
      <c r="B10" s="19"/>
      <c r="C10" s="19"/>
      <c r="D10" s="19">
        <v>39.362499999999997</v>
      </c>
      <c r="E10" s="19">
        <v>39.323099999999997</v>
      </c>
      <c r="F10" s="19">
        <v>39.283799999999999</v>
      </c>
      <c r="G10" s="19">
        <v>39.244599999999998</v>
      </c>
      <c r="H10" s="19">
        <v>39.205399999999997</v>
      </c>
      <c r="I10" s="19">
        <v>39.1661</v>
      </c>
      <c r="J10" s="19">
        <v>39.126899999999999</v>
      </c>
      <c r="K10" s="19">
        <v>38.999499999999998</v>
      </c>
      <c r="L10" s="19">
        <v>38.806199999999997</v>
      </c>
      <c r="M10" s="19">
        <v>38.378900000000002</v>
      </c>
      <c r="N10" s="19">
        <v>37.5411</v>
      </c>
      <c r="O10" s="19">
        <v>36.697600000000001</v>
      </c>
      <c r="P10" s="19">
        <v>35.959600000000002</v>
      </c>
      <c r="Q10" s="19">
        <v>35.250700000000002</v>
      </c>
      <c r="R10" s="19">
        <v>34.843800000000002</v>
      </c>
      <c r="S10" s="19">
        <v>34.402999999999999</v>
      </c>
      <c r="T10" s="19">
        <v>33.997199999999999</v>
      </c>
      <c r="U10" s="19">
        <v>33.581099999999999</v>
      </c>
      <c r="V10" s="19">
        <v>33.174100000000003</v>
      </c>
      <c r="W10" s="19">
        <v>32.798699999999997</v>
      </c>
      <c r="X10" s="19">
        <v>32.420999999999999</v>
      </c>
      <c r="Y10" s="19">
        <v>32.039400000000001</v>
      </c>
      <c r="Z10" s="19">
        <v>31.6587</v>
      </c>
      <c r="AA10" s="19">
        <v>31.276199999999999</v>
      </c>
      <c r="AB10" s="19">
        <v>30.911000000000001</v>
      </c>
      <c r="AC10" s="19">
        <v>30.5459</v>
      </c>
      <c r="AD10" s="19">
        <v>30.183199999999999</v>
      </c>
      <c r="AE10" s="19">
        <v>29.82</v>
      </c>
      <c r="AF10" s="19">
        <v>29.457999999999998</v>
      </c>
    </row>
    <row r="11" spans="1:32" x14ac:dyDescent="0.35">
      <c r="A11" s="4" t="s">
        <v>248</v>
      </c>
      <c r="B11" s="19"/>
      <c r="C11" s="19"/>
      <c r="D11" s="19">
        <v>0.39319999999999999</v>
      </c>
      <c r="E11" s="19">
        <v>0.38490000000000002</v>
      </c>
      <c r="F11" s="19">
        <v>0.36870000000000003</v>
      </c>
      <c r="G11" s="19">
        <v>0.35709999999999997</v>
      </c>
      <c r="H11" s="19">
        <v>0.34320000000000001</v>
      </c>
      <c r="I11" s="19">
        <v>0.33979999999999999</v>
      </c>
      <c r="J11" s="19">
        <v>0.3427</v>
      </c>
      <c r="K11" s="19">
        <v>0.34549999999999997</v>
      </c>
      <c r="L11" s="19">
        <v>0.35420000000000001</v>
      </c>
      <c r="M11" s="19">
        <v>0.33779999999999999</v>
      </c>
      <c r="N11" s="19">
        <v>0.30859999999999999</v>
      </c>
      <c r="O11" s="19">
        <v>0.28070000000000001</v>
      </c>
      <c r="P11" s="19">
        <v>0.2535</v>
      </c>
      <c r="Q11" s="19">
        <v>0.2286</v>
      </c>
      <c r="R11" s="19">
        <v>0.21959999999999999</v>
      </c>
      <c r="S11" s="19">
        <v>0.2114</v>
      </c>
      <c r="T11" s="19">
        <v>0.20050000000000001</v>
      </c>
      <c r="U11" s="19">
        <v>0.1893</v>
      </c>
      <c r="V11" s="19">
        <v>0.17860000000000001</v>
      </c>
      <c r="W11" s="19">
        <v>0.16800000000000001</v>
      </c>
      <c r="X11" s="19">
        <v>0.15740000000000001</v>
      </c>
      <c r="Y11" s="19">
        <v>0.14680000000000001</v>
      </c>
      <c r="Z11" s="19">
        <v>0.1363</v>
      </c>
      <c r="AA11" s="19">
        <v>0.1258</v>
      </c>
      <c r="AB11" s="19">
        <v>0.1157</v>
      </c>
      <c r="AC11" s="19">
        <v>0.1057</v>
      </c>
      <c r="AD11" s="19">
        <v>9.5899999999999999E-2</v>
      </c>
      <c r="AE11" s="19">
        <v>8.6099999999999996E-2</v>
      </c>
      <c r="AF11" s="19">
        <v>7.6600000000000001E-2</v>
      </c>
    </row>
    <row r="12" spans="1:32" x14ac:dyDescent="0.35">
      <c r="A12" s="4" t="s">
        <v>249</v>
      </c>
      <c r="B12" s="19"/>
      <c r="C12" s="19"/>
      <c r="D12" s="19">
        <v>31.450399999999998</v>
      </c>
      <c r="E12" s="19">
        <v>31.468900000000001</v>
      </c>
      <c r="F12" s="19">
        <v>31.482900000000001</v>
      </c>
      <c r="G12" s="19">
        <v>31.468499999999999</v>
      </c>
      <c r="H12" s="19">
        <v>31.4696</v>
      </c>
      <c r="I12" s="19">
        <v>31.433599999999998</v>
      </c>
      <c r="J12" s="19">
        <v>31.3766</v>
      </c>
      <c r="K12" s="19">
        <v>31.238</v>
      </c>
      <c r="L12" s="19">
        <v>31.069500000000001</v>
      </c>
      <c r="M12" s="19">
        <v>31.004100000000001</v>
      </c>
      <c r="N12" s="19">
        <v>30.782499999999999</v>
      </c>
      <c r="O12" s="19">
        <v>30.5382</v>
      </c>
      <c r="P12" s="19">
        <v>30.310600000000001</v>
      </c>
      <c r="Q12" s="19">
        <v>30.081800000000001</v>
      </c>
      <c r="R12" s="19">
        <v>29.901199999999999</v>
      </c>
      <c r="S12" s="19">
        <v>29.7119</v>
      </c>
      <c r="T12" s="19">
        <v>29.5214</v>
      </c>
      <c r="U12" s="19">
        <v>29.326599999999999</v>
      </c>
      <c r="V12" s="19">
        <v>29.132100000000001</v>
      </c>
      <c r="W12" s="19">
        <v>28.9681</v>
      </c>
      <c r="X12" s="19">
        <v>28.8035</v>
      </c>
      <c r="Y12" s="19">
        <v>28.637899999999998</v>
      </c>
      <c r="Z12" s="19">
        <v>28.4724</v>
      </c>
      <c r="AA12" s="19">
        <v>28.305800000000001</v>
      </c>
      <c r="AB12" s="19">
        <v>28.1511</v>
      </c>
      <c r="AC12" s="19">
        <v>27.995999999999999</v>
      </c>
      <c r="AD12" s="19">
        <v>27.842099999999999</v>
      </c>
      <c r="AE12" s="19">
        <v>27.6875</v>
      </c>
      <c r="AF12" s="19">
        <v>27.533899999999999</v>
      </c>
    </row>
    <row r="13" spans="1:32" x14ac:dyDescent="0.35">
      <c r="A13" s="4" t="s">
        <v>250</v>
      </c>
      <c r="B13" s="19"/>
      <c r="C13" s="19"/>
      <c r="D13" s="19">
        <v>7.5189000000000004</v>
      </c>
      <c r="E13" s="19">
        <v>7.4692999999999996</v>
      </c>
      <c r="F13" s="19">
        <v>7.4321999999999999</v>
      </c>
      <c r="G13" s="19">
        <v>7.4189999999999996</v>
      </c>
      <c r="H13" s="19">
        <v>7.3925999999999998</v>
      </c>
      <c r="I13" s="19">
        <v>7.3926999999999996</v>
      </c>
      <c r="J13" s="19">
        <v>7.4077000000000002</v>
      </c>
      <c r="K13" s="19">
        <v>7.4160000000000004</v>
      </c>
      <c r="L13" s="19">
        <v>7.3825000000000003</v>
      </c>
      <c r="M13" s="19">
        <v>7.0369999999999999</v>
      </c>
      <c r="N13" s="19">
        <v>6.4499000000000004</v>
      </c>
      <c r="O13" s="19">
        <v>5.8785999999999996</v>
      </c>
      <c r="P13" s="19">
        <v>5.3955000000000002</v>
      </c>
      <c r="Q13" s="19">
        <v>4.9402999999999997</v>
      </c>
      <c r="R13" s="19">
        <v>4.7229999999999999</v>
      </c>
      <c r="S13" s="19">
        <v>4.4797000000000002</v>
      </c>
      <c r="T13" s="19">
        <v>4.2752999999999997</v>
      </c>
      <c r="U13" s="19">
        <v>4.0651999999999999</v>
      </c>
      <c r="V13" s="19">
        <v>3.8633999999999999</v>
      </c>
      <c r="W13" s="19">
        <v>3.6627000000000001</v>
      </c>
      <c r="X13" s="19">
        <v>3.46</v>
      </c>
      <c r="Y13" s="19">
        <v>3.2545999999999999</v>
      </c>
      <c r="Z13" s="19">
        <v>3.05</v>
      </c>
      <c r="AA13" s="19">
        <v>2.8445999999999998</v>
      </c>
      <c r="AB13" s="19">
        <v>2.6442000000000001</v>
      </c>
      <c r="AC13" s="19">
        <v>2.4441999999999999</v>
      </c>
      <c r="AD13" s="19">
        <v>2.2452999999999999</v>
      </c>
      <c r="AE13" s="19">
        <v>2.0464000000000002</v>
      </c>
      <c r="AF13" s="19">
        <v>1.8475999999999999</v>
      </c>
    </row>
    <row r="14" spans="1:32" x14ac:dyDescent="0.35">
      <c r="A14" s="4" t="s">
        <v>251</v>
      </c>
      <c r="B14" s="19"/>
      <c r="C14" s="19"/>
      <c r="D14" s="19">
        <v>3.4866999999999999</v>
      </c>
      <c r="E14" s="19">
        <v>3.4607999999999999</v>
      </c>
      <c r="F14" s="19">
        <v>3.4272</v>
      </c>
      <c r="G14" s="19">
        <v>3.3858999999999999</v>
      </c>
      <c r="H14" s="19">
        <v>3.2650000000000001</v>
      </c>
      <c r="I14" s="19">
        <v>3.2294999999999998</v>
      </c>
      <c r="J14" s="19">
        <v>3.2077</v>
      </c>
      <c r="K14" s="19">
        <v>3.1884999999999999</v>
      </c>
      <c r="L14" s="19">
        <v>3.1716000000000002</v>
      </c>
      <c r="M14" s="19">
        <v>3.1196999999999999</v>
      </c>
      <c r="N14" s="19">
        <v>3.1545000000000001</v>
      </c>
      <c r="O14" s="19">
        <v>3.2132000000000001</v>
      </c>
      <c r="P14" s="19">
        <v>3.2633999999999999</v>
      </c>
      <c r="Q14" s="19">
        <v>3.3161</v>
      </c>
      <c r="R14" s="19">
        <v>3.3258000000000001</v>
      </c>
      <c r="S14" s="19">
        <v>3.3445999999999998</v>
      </c>
      <c r="T14" s="19">
        <v>3.3637999999999999</v>
      </c>
      <c r="U14" s="19">
        <v>3.3871000000000002</v>
      </c>
      <c r="V14" s="19">
        <v>3.4113000000000002</v>
      </c>
      <c r="W14" s="19">
        <v>3.4056000000000002</v>
      </c>
      <c r="X14" s="19">
        <v>3.4003999999999999</v>
      </c>
      <c r="Y14" s="19">
        <v>3.3959000000000001</v>
      </c>
      <c r="Z14" s="19">
        <v>3.3919000000000001</v>
      </c>
      <c r="AA14" s="19">
        <v>3.3887999999999998</v>
      </c>
      <c r="AB14" s="19">
        <v>3.3748999999999998</v>
      </c>
      <c r="AC14" s="19">
        <v>3.3614000000000002</v>
      </c>
      <c r="AD14" s="19">
        <v>3.3477000000000001</v>
      </c>
      <c r="AE14" s="19">
        <v>3.3349000000000002</v>
      </c>
      <c r="AF14" s="19">
        <v>3.3216000000000001</v>
      </c>
    </row>
    <row r="15" spans="1:32" x14ac:dyDescent="0.35">
      <c r="A15" s="4" t="s">
        <v>252</v>
      </c>
      <c r="B15" s="19"/>
      <c r="C15" s="19"/>
      <c r="D15" s="19">
        <v>-21.813600000000001</v>
      </c>
      <c r="E15" s="19">
        <v>-21.242100000000001</v>
      </c>
      <c r="F15" s="19">
        <v>-21.081800000000001</v>
      </c>
      <c r="G15" s="19">
        <v>-21.996500000000001</v>
      </c>
      <c r="H15" s="19">
        <v>-23.4511</v>
      </c>
      <c r="I15" s="19">
        <v>-25.442299999999999</v>
      </c>
      <c r="J15" s="19">
        <v>-27.851400000000002</v>
      </c>
      <c r="K15" s="19">
        <v>-30.134499999999999</v>
      </c>
      <c r="L15" s="19">
        <v>-31.936900000000001</v>
      </c>
      <c r="M15" s="19">
        <v>-32.866100000000003</v>
      </c>
      <c r="N15" s="19">
        <v>-33.311799999999998</v>
      </c>
      <c r="O15" s="19">
        <v>-34.049999999999997</v>
      </c>
      <c r="P15" s="19">
        <v>-34.5749</v>
      </c>
      <c r="Q15" s="19">
        <v>-35.359200000000001</v>
      </c>
      <c r="R15" s="19">
        <v>-36.600099999999998</v>
      </c>
      <c r="S15" s="19">
        <v>-38.8675</v>
      </c>
      <c r="T15" s="19">
        <v>-40.1691</v>
      </c>
      <c r="U15" s="19">
        <v>-41.562199999999997</v>
      </c>
      <c r="V15" s="19">
        <v>-42.874299999999998</v>
      </c>
      <c r="W15" s="19">
        <v>-44.1599</v>
      </c>
      <c r="X15" s="19">
        <v>-45.083599999999997</v>
      </c>
      <c r="Y15" s="19">
        <v>-45.466099999999997</v>
      </c>
      <c r="Z15" s="19">
        <v>-45.508499999999998</v>
      </c>
      <c r="AA15" s="19">
        <v>-44.831699999999998</v>
      </c>
      <c r="AB15" s="19">
        <v>-44.044899999999998</v>
      </c>
      <c r="AC15" s="19">
        <v>-43.258400000000002</v>
      </c>
      <c r="AD15" s="19">
        <v>-43.356200000000001</v>
      </c>
      <c r="AE15" s="19">
        <v>-43.46</v>
      </c>
      <c r="AF15" s="19">
        <v>-43.601700000000001</v>
      </c>
    </row>
    <row r="16" spans="1:32" x14ac:dyDescent="0.35">
      <c r="A16" s="4" t="s">
        <v>253</v>
      </c>
      <c r="B16" s="19"/>
      <c r="C16" s="19"/>
      <c r="D16" s="19">
        <v>-6.2055999999999996</v>
      </c>
      <c r="E16" s="19">
        <v>-5.6341000000000001</v>
      </c>
      <c r="F16" s="19">
        <v>-5.4737999999999998</v>
      </c>
      <c r="G16" s="19">
        <v>-6.3884999999999996</v>
      </c>
      <c r="H16" s="19">
        <v>-7.8430999999999997</v>
      </c>
      <c r="I16" s="19">
        <v>-9.8343000000000007</v>
      </c>
      <c r="J16" s="19">
        <v>-12.243399999999999</v>
      </c>
      <c r="K16" s="19">
        <v>-14.5265</v>
      </c>
      <c r="L16" s="19">
        <v>-16.328900000000001</v>
      </c>
      <c r="M16" s="19">
        <v>-17.258099999999999</v>
      </c>
      <c r="N16" s="19">
        <v>-17.703800000000001</v>
      </c>
      <c r="O16" s="19">
        <v>-18.442</v>
      </c>
      <c r="P16" s="19">
        <v>-18.966899999999999</v>
      </c>
      <c r="Q16" s="19">
        <v>-19.751200000000001</v>
      </c>
      <c r="R16" s="19">
        <v>-20.992100000000001</v>
      </c>
      <c r="S16" s="19">
        <v>-23.259499999999999</v>
      </c>
      <c r="T16" s="19">
        <v>-24.5611</v>
      </c>
      <c r="U16" s="19">
        <v>-25.9542</v>
      </c>
      <c r="V16" s="19">
        <v>-27.266300000000001</v>
      </c>
      <c r="W16" s="19">
        <v>-28.5519</v>
      </c>
      <c r="X16" s="19">
        <v>-29.4756</v>
      </c>
      <c r="Y16" s="19">
        <v>-29.8581</v>
      </c>
      <c r="Z16" s="19">
        <v>-29.900500000000001</v>
      </c>
      <c r="AA16" s="19">
        <v>-29.223700000000001</v>
      </c>
      <c r="AB16" s="19">
        <v>-28.436900000000001</v>
      </c>
      <c r="AC16" s="19">
        <v>-27.650400000000001</v>
      </c>
      <c r="AD16" s="19">
        <v>-27.748200000000001</v>
      </c>
      <c r="AE16" s="19">
        <v>-27.852</v>
      </c>
      <c r="AF16" s="19">
        <v>-27.9937</v>
      </c>
    </row>
    <row r="17" spans="1:32" x14ac:dyDescent="0.35">
      <c r="A17" s="4" t="s">
        <v>254</v>
      </c>
      <c r="B17" s="19"/>
      <c r="C17" s="19"/>
      <c r="D17" s="19">
        <v>54.415799999999997</v>
      </c>
      <c r="E17" s="19">
        <v>54.2515</v>
      </c>
      <c r="F17" s="19">
        <v>53.634700000000002</v>
      </c>
      <c r="G17" s="19">
        <v>51.945</v>
      </c>
      <c r="H17" s="19">
        <v>49.329799999999999</v>
      </c>
      <c r="I17" s="19">
        <v>45.877200000000002</v>
      </c>
      <c r="J17" s="19">
        <v>42.904400000000003</v>
      </c>
      <c r="K17" s="19">
        <v>39.9908</v>
      </c>
      <c r="L17" s="19">
        <v>37.612299999999998</v>
      </c>
      <c r="M17" s="19">
        <v>35.155799999999999</v>
      </c>
      <c r="N17" s="19">
        <v>32.912999999999997</v>
      </c>
      <c r="O17" s="19">
        <v>30.459900000000001</v>
      </c>
      <c r="P17" s="19">
        <v>28.300799999999999</v>
      </c>
      <c r="Q17" s="19">
        <v>25.9542</v>
      </c>
      <c r="R17" s="19">
        <v>23.662299999999998</v>
      </c>
      <c r="S17" s="19">
        <v>20.345600000000001</v>
      </c>
      <c r="T17" s="19">
        <v>17.991499999999998</v>
      </c>
      <c r="U17" s="19">
        <v>15.5463</v>
      </c>
      <c r="V17" s="19">
        <v>13.180400000000001</v>
      </c>
      <c r="W17" s="19">
        <v>10.841200000000001</v>
      </c>
      <c r="X17" s="19">
        <v>8.8635000000000002</v>
      </c>
      <c r="Y17" s="19">
        <v>7.4268999999999998</v>
      </c>
      <c r="Z17" s="19">
        <v>6.3299000000000003</v>
      </c>
      <c r="AA17" s="19">
        <v>5.9516</v>
      </c>
      <c r="AB17" s="19">
        <v>5.6829000000000001</v>
      </c>
      <c r="AC17" s="19">
        <v>5.4138000000000002</v>
      </c>
      <c r="AD17" s="19">
        <v>4.2605000000000004</v>
      </c>
      <c r="AE17" s="19">
        <v>3.1004</v>
      </c>
      <c r="AF17" s="19">
        <v>1.9015</v>
      </c>
    </row>
    <row r="18" spans="1:32" x14ac:dyDescent="0.35">
      <c r="A18" s="4" t="s">
        <v>255</v>
      </c>
      <c r="B18" s="19"/>
      <c r="C18" s="19"/>
      <c r="D18" s="19">
        <v>70.023799999999994</v>
      </c>
      <c r="E18" s="19">
        <v>69.859499999999997</v>
      </c>
      <c r="F18" s="19">
        <v>69.242699999999999</v>
      </c>
      <c r="G18" s="19">
        <v>67.552999999999997</v>
      </c>
      <c r="H18" s="19">
        <v>64.937799999999996</v>
      </c>
      <c r="I18" s="19">
        <v>61.485199999999999</v>
      </c>
      <c r="J18" s="19">
        <v>58.5124</v>
      </c>
      <c r="K18" s="19">
        <v>55.598799999999997</v>
      </c>
      <c r="L18" s="19">
        <v>53.220300000000002</v>
      </c>
      <c r="M18" s="19">
        <v>50.763800000000003</v>
      </c>
      <c r="N18" s="19">
        <v>48.521000000000001</v>
      </c>
      <c r="O18" s="19">
        <v>46.067900000000002</v>
      </c>
      <c r="P18" s="19">
        <v>43.908799999999999</v>
      </c>
      <c r="Q18" s="19">
        <v>41.562199999999997</v>
      </c>
      <c r="R18" s="19">
        <v>39.270299999999999</v>
      </c>
      <c r="S18" s="19">
        <v>35.953600000000002</v>
      </c>
      <c r="T18" s="19">
        <v>33.599499999999999</v>
      </c>
      <c r="U18" s="19">
        <v>31.154299999999999</v>
      </c>
      <c r="V18" s="19">
        <v>28.788399999999999</v>
      </c>
      <c r="W18" s="19">
        <v>26.449200000000001</v>
      </c>
      <c r="X18" s="19">
        <v>24.471499999999999</v>
      </c>
      <c r="Y18" s="19">
        <v>23.0349</v>
      </c>
      <c r="Z18" s="19">
        <v>21.937899999999999</v>
      </c>
      <c r="AA18" s="19">
        <v>21.5596</v>
      </c>
      <c r="AB18" s="19">
        <v>21.290900000000001</v>
      </c>
      <c r="AC18" s="19">
        <v>21.021799999999999</v>
      </c>
      <c r="AD18" s="19">
        <v>19.868500000000001</v>
      </c>
      <c r="AE18" s="19">
        <v>18.708400000000001</v>
      </c>
      <c r="AF18" s="19">
        <v>17.509499999999999</v>
      </c>
    </row>
    <row r="19" spans="1:32" x14ac:dyDescent="0.35">
      <c r="A19" s="4" t="s">
        <v>256</v>
      </c>
      <c r="B19" s="19"/>
      <c r="C19" s="19"/>
      <c r="D19" s="19">
        <v>34.937100000000001</v>
      </c>
      <c r="E19" s="19">
        <v>34.929700000000004</v>
      </c>
      <c r="F19" s="19">
        <v>34.9101</v>
      </c>
      <c r="G19" s="19">
        <v>34.854399999999998</v>
      </c>
      <c r="H19" s="19">
        <v>34.7346</v>
      </c>
      <c r="I19" s="19">
        <v>34.6631</v>
      </c>
      <c r="J19" s="19">
        <v>34.584299999999999</v>
      </c>
      <c r="K19" s="19">
        <v>34.426499999999997</v>
      </c>
      <c r="L19" s="19">
        <v>34.241100000000003</v>
      </c>
      <c r="M19" s="19">
        <v>34.123800000000003</v>
      </c>
      <c r="N19" s="19">
        <v>33.936999999999998</v>
      </c>
      <c r="O19" s="19">
        <v>33.751399999999997</v>
      </c>
      <c r="P19" s="19">
        <v>33.573999999999998</v>
      </c>
      <c r="Q19" s="19">
        <v>33.3979</v>
      </c>
      <c r="R19" s="19">
        <v>33.226999999999997</v>
      </c>
      <c r="S19" s="19">
        <v>33.0565</v>
      </c>
      <c r="T19" s="19">
        <v>32.885199999999998</v>
      </c>
      <c r="U19" s="19">
        <v>32.713700000000003</v>
      </c>
      <c r="V19" s="19">
        <v>32.543399999999998</v>
      </c>
      <c r="W19" s="19">
        <v>32.373699999999999</v>
      </c>
      <c r="X19" s="19">
        <v>32.203899999999997</v>
      </c>
      <c r="Y19" s="19">
        <v>32.033799999999999</v>
      </c>
      <c r="Z19" s="19">
        <v>31.8643</v>
      </c>
      <c r="AA19" s="19">
        <v>31.694600000000001</v>
      </c>
      <c r="AB19" s="19">
        <v>31.526</v>
      </c>
      <c r="AC19" s="19">
        <v>31.357399999999998</v>
      </c>
      <c r="AD19" s="19">
        <v>31.189799999999998</v>
      </c>
      <c r="AE19" s="19">
        <v>31.022400000000001</v>
      </c>
      <c r="AF19" s="19">
        <v>30.855499999999999</v>
      </c>
    </row>
    <row r="20" spans="1:32" x14ac:dyDescent="0.35">
      <c r="A20" s="4" t="s">
        <v>257</v>
      </c>
      <c r="B20" s="19"/>
      <c r="C20" s="19"/>
      <c r="D20" s="19">
        <v>35.086699999999993</v>
      </c>
      <c r="E20" s="19">
        <v>34.929799999999993</v>
      </c>
      <c r="F20" s="19">
        <v>34.332599999999999</v>
      </c>
      <c r="G20" s="19">
        <v>32.698599999999999</v>
      </c>
      <c r="H20" s="19">
        <v>30.203199999999995</v>
      </c>
      <c r="I20" s="19">
        <v>26.822099999999999</v>
      </c>
      <c r="J20" s="19">
        <v>23.928100000000001</v>
      </c>
      <c r="K20" s="19">
        <v>21.1723</v>
      </c>
      <c r="L20" s="19">
        <v>18.979199999999999</v>
      </c>
      <c r="M20" s="19">
        <v>16.64</v>
      </c>
      <c r="N20" s="19">
        <v>14.584000000000003</v>
      </c>
      <c r="O20" s="19">
        <v>12.316500000000005</v>
      </c>
      <c r="P20" s="19">
        <v>10.334800000000001</v>
      </c>
      <c r="Q20" s="19">
        <v>8.1642999999999972</v>
      </c>
      <c r="R20" s="19">
        <v>6.0433000000000021</v>
      </c>
      <c r="S20" s="19">
        <v>2.8971000000000018</v>
      </c>
      <c r="T20" s="19">
        <v>0.71430000000000149</v>
      </c>
      <c r="U20" s="19">
        <v>-1.5594000000000037</v>
      </c>
      <c r="V20" s="19">
        <v>-3.754999999999999</v>
      </c>
      <c r="W20" s="19">
        <v>-5.9244999999999983</v>
      </c>
      <c r="X20" s="19">
        <v>-7.7323999999999984</v>
      </c>
      <c r="Y20" s="19">
        <v>-8.998899999999999</v>
      </c>
      <c r="Z20" s="19">
        <v>-9.926400000000001</v>
      </c>
      <c r="AA20" s="19">
        <v>-10.135000000000002</v>
      </c>
      <c r="AB20" s="19">
        <v>-10.235099999999999</v>
      </c>
      <c r="AC20" s="19">
        <v>-10.335599999999999</v>
      </c>
      <c r="AD20" s="19">
        <v>-11.321299999999997</v>
      </c>
      <c r="AE20" s="19">
        <v>-12.314</v>
      </c>
      <c r="AF20" s="19">
        <v>-13.346</v>
      </c>
    </row>
    <row r="21" spans="1:32" x14ac:dyDescent="0.35"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ht="17.5" thickBot="1" x14ac:dyDescent="0.45">
      <c r="A22" s="8" t="s">
        <v>258</v>
      </c>
      <c r="B22" s="1"/>
      <c r="C22" s="2"/>
      <c r="D22" s="1">
        <v>2022</v>
      </c>
      <c r="E22" s="2">
        <v>2023</v>
      </c>
      <c r="F22" s="1">
        <v>2024</v>
      </c>
      <c r="G22" s="2">
        <v>2025</v>
      </c>
      <c r="H22" s="1">
        <v>2026</v>
      </c>
      <c r="I22" s="2">
        <v>2027</v>
      </c>
      <c r="J22" s="1">
        <v>2028</v>
      </c>
      <c r="K22" s="2">
        <v>2029</v>
      </c>
      <c r="L22" s="1">
        <v>2030</v>
      </c>
      <c r="M22" s="2">
        <v>2031</v>
      </c>
      <c r="N22" s="1">
        <v>2032</v>
      </c>
      <c r="O22" s="2">
        <v>2033</v>
      </c>
      <c r="P22" s="1">
        <v>2034</v>
      </c>
      <c r="Q22" s="2">
        <v>2035</v>
      </c>
      <c r="R22" s="1">
        <v>2036</v>
      </c>
      <c r="S22" s="2">
        <v>2037</v>
      </c>
      <c r="T22" s="1">
        <v>2038</v>
      </c>
      <c r="U22" s="2">
        <v>2039</v>
      </c>
      <c r="V22" s="1">
        <v>2040</v>
      </c>
      <c r="W22" s="2">
        <v>2041</v>
      </c>
      <c r="X22" s="1">
        <v>2042</v>
      </c>
      <c r="Y22" s="2">
        <v>2043</v>
      </c>
      <c r="Z22" s="1">
        <v>2044</v>
      </c>
      <c r="AA22" s="2">
        <v>2045</v>
      </c>
      <c r="AB22" s="1">
        <v>2046</v>
      </c>
      <c r="AC22" s="2">
        <v>2047</v>
      </c>
      <c r="AD22" s="1">
        <v>2048</v>
      </c>
      <c r="AE22" s="2">
        <v>2049</v>
      </c>
      <c r="AF22" s="1">
        <v>2050</v>
      </c>
    </row>
    <row r="23" spans="1:32" ht="15" thickTop="1" x14ac:dyDescent="0.35">
      <c r="A23" s="4" t="s">
        <v>239</v>
      </c>
      <c r="B23" s="15"/>
      <c r="C23" s="15"/>
      <c r="D23" s="15">
        <v>3.5527136788005009E-12</v>
      </c>
      <c r="E23" s="15">
        <v>0</v>
      </c>
      <c r="F23" s="15">
        <v>0</v>
      </c>
      <c r="G23" s="15">
        <v>-0.10000000000331966</v>
      </c>
      <c r="H23" s="15">
        <v>-0.19999999999953388</v>
      </c>
      <c r="I23" s="15">
        <v>-0.39999999999906777</v>
      </c>
      <c r="J23" s="15">
        <v>-0.39999999999906777</v>
      </c>
      <c r="K23" s="15">
        <v>-0.39999999999906777</v>
      </c>
      <c r="L23" s="15">
        <v>-0.499999999995282</v>
      </c>
      <c r="M23" s="15">
        <v>-169.29999999999623</v>
      </c>
      <c r="N23" s="15">
        <v>-457.10000000000406</v>
      </c>
      <c r="O23" s="15">
        <v>-732.70000000000118</v>
      </c>
      <c r="P23" s="15">
        <v>-987.50000000000068</v>
      </c>
      <c r="Q23" s="15">
        <v>-1233.0000000000041</v>
      </c>
      <c r="R23" s="15">
        <v>-1363.7999999999977</v>
      </c>
      <c r="S23" s="15">
        <v>-1468.5000000000023</v>
      </c>
      <c r="T23" s="15">
        <v>-1590.3000000000063</v>
      </c>
      <c r="U23" s="15">
        <v>-1705.9000000000033</v>
      </c>
      <c r="V23" s="15">
        <v>-1807.9999999999998</v>
      </c>
      <c r="W23" s="15">
        <v>-1930.7000000000016</v>
      </c>
      <c r="X23" s="15">
        <v>-2047.7999999999988</v>
      </c>
      <c r="Y23" s="15">
        <v>-2160</v>
      </c>
      <c r="Z23" s="15">
        <v>-2265.0000000000005</v>
      </c>
      <c r="AA23" s="15">
        <v>-2363.4000000000024</v>
      </c>
      <c r="AB23" s="15">
        <v>-2459.9999999999973</v>
      </c>
      <c r="AC23" s="15">
        <v>-2547.9000000000019</v>
      </c>
      <c r="AD23" s="15">
        <v>-2625.5999999999985</v>
      </c>
      <c r="AE23" s="15">
        <v>-2692.3999999999992</v>
      </c>
      <c r="AF23" s="15">
        <v>-2747.3999999999987</v>
      </c>
    </row>
    <row r="24" spans="1:32" x14ac:dyDescent="0.35">
      <c r="A24" s="4" t="s">
        <v>240</v>
      </c>
      <c r="B24" s="15"/>
      <c r="C24" s="15"/>
      <c r="D24" s="15">
        <v>0.10000000000331966</v>
      </c>
      <c r="E24" s="15">
        <v>0</v>
      </c>
      <c r="F24" s="15">
        <v>0</v>
      </c>
      <c r="G24" s="15">
        <v>-0.10000000000331966</v>
      </c>
      <c r="H24" s="15">
        <v>-0.19999999999953388</v>
      </c>
      <c r="I24" s="15">
        <v>-0.39999999999906777</v>
      </c>
      <c r="J24" s="15">
        <v>-0.39999999999906777</v>
      </c>
      <c r="K24" s="15">
        <v>-0.39999999999906777</v>
      </c>
      <c r="L24" s="15">
        <v>-0.499999999995282</v>
      </c>
      <c r="M24" s="15">
        <v>-196.59999999999656</v>
      </c>
      <c r="N24" s="15">
        <v>-508.50000000000506</v>
      </c>
      <c r="O24" s="15">
        <v>-829.70000000000255</v>
      </c>
      <c r="P24" s="15">
        <v>-1123.899999999999</v>
      </c>
      <c r="Q24" s="15">
        <v>-1412.5000000000014</v>
      </c>
      <c r="R24" s="15">
        <v>-1558.399999999999</v>
      </c>
      <c r="S24" s="15">
        <v>-1685.8000000000004</v>
      </c>
      <c r="T24" s="15">
        <v>-1830.8000000000036</v>
      </c>
      <c r="U24" s="15">
        <v>-1972.9000000000028</v>
      </c>
      <c r="V24" s="15">
        <v>-2104.300000000002</v>
      </c>
      <c r="W24" s="15">
        <v>-2230.0000000000005</v>
      </c>
      <c r="X24" s="15">
        <v>-2349.7999999999984</v>
      </c>
      <c r="Y24" s="15">
        <v>-2465</v>
      </c>
      <c r="Z24" s="15">
        <v>-2572.9000000000005</v>
      </c>
      <c r="AA24" s="15">
        <v>-2674.900000000001</v>
      </c>
      <c r="AB24" s="15">
        <v>-2765.9999999999982</v>
      </c>
      <c r="AC24" s="15">
        <v>-2848.6000000000013</v>
      </c>
      <c r="AD24" s="15">
        <v>-2920.9999999999995</v>
      </c>
      <c r="AE24" s="15">
        <v>-2983.2000000000003</v>
      </c>
      <c r="AF24" s="15">
        <v>-3033.7</v>
      </c>
    </row>
    <row r="25" spans="1:32" x14ac:dyDescent="0.35">
      <c r="A25" s="4" t="s">
        <v>241</v>
      </c>
      <c r="B25" s="15"/>
      <c r="C25" s="15"/>
      <c r="D25" s="15">
        <v>0</v>
      </c>
      <c r="E25" s="15">
        <v>0</v>
      </c>
      <c r="F25" s="15">
        <v>0</v>
      </c>
      <c r="G25" s="15">
        <v>-0.1000000000015433</v>
      </c>
      <c r="H25" s="15">
        <v>-9.9999999999766942E-2</v>
      </c>
      <c r="I25" s="15">
        <v>-9.9999999999766942E-2</v>
      </c>
      <c r="J25" s="15">
        <v>-9.9999999999766942E-2</v>
      </c>
      <c r="K25" s="15">
        <v>-9.9999999999766942E-2</v>
      </c>
      <c r="L25" s="15">
        <v>-9.9999999999766942E-2</v>
      </c>
      <c r="M25" s="15">
        <v>-133.09999999999889</v>
      </c>
      <c r="N25" s="15">
        <v>-300.20000000000027</v>
      </c>
      <c r="O25" s="15">
        <v>-465.60000000000025</v>
      </c>
      <c r="P25" s="15">
        <v>-618.4999999999992</v>
      </c>
      <c r="Q25" s="15">
        <v>-766.40000000000089</v>
      </c>
      <c r="R25" s="15">
        <v>-869.90000000000123</v>
      </c>
      <c r="S25" s="15">
        <v>-965.09999999999786</v>
      </c>
      <c r="T25" s="15">
        <v>-1062.4000000000003</v>
      </c>
      <c r="U25" s="15">
        <v>-1156.2000000000019</v>
      </c>
      <c r="V25" s="15">
        <v>-1244.1000000000013</v>
      </c>
      <c r="W25" s="15">
        <v>-1328.5999999999997</v>
      </c>
      <c r="X25" s="15">
        <v>-1408.8999999999992</v>
      </c>
      <c r="Y25" s="15">
        <v>-1485.5</v>
      </c>
      <c r="Z25" s="15">
        <v>-1557.9000000000019</v>
      </c>
      <c r="AA25" s="15">
        <v>-1626.6999999999996</v>
      </c>
      <c r="AB25" s="15">
        <v>-1690.4000000000003</v>
      </c>
      <c r="AC25" s="15">
        <v>-1750.1000000000006</v>
      </c>
      <c r="AD25" s="15">
        <v>-1805.1000000000004</v>
      </c>
      <c r="AE25" s="15">
        <v>-1855.6999999999989</v>
      </c>
      <c r="AF25" s="15">
        <v>-1901.6000000000001</v>
      </c>
    </row>
    <row r="26" spans="1:32" x14ac:dyDescent="0.35">
      <c r="A26" s="4" t="s">
        <v>242</v>
      </c>
      <c r="B26" s="15"/>
      <c r="C26" s="15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-39.099999999999909</v>
      </c>
      <c r="N26" s="15">
        <v>-75.400000000000134</v>
      </c>
      <c r="O26" s="15">
        <v>-108.90000000000022</v>
      </c>
      <c r="P26" s="15">
        <v>-139.80000000000015</v>
      </c>
      <c r="Q26" s="15">
        <v>-168.49999999999989</v>
      </c>
      <c r="R26" s="15">
        <v>-194.99999999999983</v>
      </c>
      <c r="S26" s="15">
        <v>-219.30000000000004</v>
      </c>
      <c r="T26" s="15">
        <v>-241.69999999999982</v>
      </c>
      <c r="U26" s="15">
        <v>-262.39999999999998</v>
      </c>
      <c r="V26" s="15">
        <v>-281.2000000000001</v>
      </c>
      <c r="W26" s="15">
        <v>-298.59999999999997</v>
      </c>
      <c r="X26" s="15">
        <v>-314.40000000000003</v>
      </c>
      <c r="Y26" s="15">
        <v>-328.79999999999978</v>
      </c>
      <c r="Z26" s="15">
        <v>-341.90000000000009</v>
      </c>
      <c r="AA26" s="15">
        <v>-353.90000000000009</v>
      </c>
      <c r="AB26" s="15">
        <v>-364.6</v>
      </c>
      <c r="AC26" s="15">
        <v>-374.39999999999986</v>
      </c>
      <c r="AD26" s="15">
        <v>-383.1</v>
      </c>
      <c r="AE26" s="15">
        <v>-390.90000000000003</v>
      </c>
      <c r="AF26" s="15">
        <v>-397.89999999999992</v>
      </c>
    </row>
    <row r="27" spans="1:32" x14ac:dyDescent="0.35">
      <c r="A27" s="4" t="s">
        <v>243</v>
      </c>
      <c r="B27" s="15"/>
      <c r="C27" s="15"/>
      <c r="D27" s="15">
        <v>0</v>
      </c>
      <c r="E27" s="15">
        <v>0</v>
      </c>
      <c r="F27" s="15">
        <v>0</v>
      </c>
      <c r="G27" s="15">
        <v>-0.1000000000015433</v>
      </c>
      <c r="H27" s="15">
        <v>-9.9999999999766942E-2</v>
      </c>
      <c r="I27" s="15">
        <v>-9.9999999999766942E-2</v>
      </c>
      <c r="J27" s="15">
        <v>-9.9999999999766942E-2</v>
      </c>
      <c r="K27" s="15">
        <v>-9.9999999999766942E-2</v>
      </c>
      <c r="L27" s="15">
        <v>-9.9999999999766942E-2</v>
      </c>
      <c r="M27" s="15">
        <v>-93.999999999999417</v>
      </c>
      <c r="N27" s="15">
        <v>-224.80000000000013</v>
      </c>
      <c r="O27" s="15">
        <v>-356.70000000000005</v>
      </c>
      <c r="P27" s="15">
        <v>-478.69999999999993</v>
      </c>
      <c r="Q27" s="15">
        <v>-597.900000000001</v>
      </c>
      <c r="R27" s="15">
        <v>-674.900000000001</v>
      </c>
      <c r="S27" s="15">
        <v>-745.79999999999916</v>
      </c>
      <c r="T27" s="15">
        <v>-820.69999999999959</v>
      </c>
      <c r="U27" s="15">
        <v>-893.80000000000064</v>
      </c>
      <c r="V27" s="15">
        <v>-962.90000000000032</v>
      </c>
      <c r="W27" s="15">
        <v>-1030.0000000000002</v>
      </c>
      <c r="X27" s="15">
        <v>-1094.4999999999991</v>
      </c>
      <c r="Y27" s="15">
        <v>-1156.7000000000007</v>
      </c>
      <c r="Z27" s="15">
        <v>-1216.0000000000002</v>
      </c>
      <c r="AA27" s="15">
        <v>-1272.8000000000002</v>
      </c>
      <c r="AB27" s="15">
        <v>-1325.8000000000002</v>
      </c>
      <c r="AC27" s="15">
        <v>-1375.7</v>
      </c>
      <c r="AD27" s="15">
        <v>-1422.0000000000007</v>
      </c>
      <c r="AE27" s="15">
        <v>-1464.7999999999995</v>
      </c>
      <c r="AF27" s="15">
        <v>-1503.7000000000003</v>
      </c>
    </row>
    <row r="28" spans="1:32" x14ac:dyDescent="0.35">
      <c r="A28" s="4" t="s">
        <v>244</v>
      </c>
      <c r="B28" s="15"/>
      <c r="C28" s="15"/>
      <c r="D28" s="15">
        <v>9.9999999999766942E-2</v>
      </c>
      <c r="E28" s="15">
        <v>0</v>
      </c>
      <c r="F28" s="15">
        <v>0</v>
      </c>
      <c r="G28" s="15">
        <v>0</v>
      </c>
      <c r="H28" s="15">
        <v>-9.9999999999766942E-2</v>
      </c>
      <c r="I28" s="15">
        <v>-0.29999999999930083</v>
      </c>
      <c r="J28" s="15">
        <v>-0.29999999999930083</v>
      </c>
      <c r="K28" s="15">
        <v>-0.29999999999930083</v>
      </c>
      <c r="L28" s="15">
        <v>-0.39999999999906777</v>
      </c>
      <c r="M28" s="15">
        <v>-63.499999999999446</v>
      </c>
      <c r="N28" s="15">
        <v>-208.30000000000126</v>
      </c>
      <c r="O28" s="15">
        <v>-364.10000000000053</v>
      </c>
      <c r="P28" s="15">
        <v>-505.39999999999986</v>
      </c>
      <c r="Q28" s="15">
        <v>-646.10000000000059</v>
      </c>
      <c r="R28" s="15">
        <v>-688.50000000000125</v>
      </c>
      <c r="S28" s="15">
        <v>-720.70000000000073</v>
      </c>
      <c r="T28" s="15">
        <v>-768.40000000000157</v>
      </c>
      <c r="U28" s="15">
        <v>-816.70000000000084</v>
      </c>
      <c r="V28" s="15">
        <v>-860.20000000000073</v>
      </c>
      <c r="W28" s="15">
        <v>-901.39999999999975</v>
      </c>
      <c r="X28" s="15">
        <v>-940.89999999999918</v>
      </c>
      <c r="Y28" s="15">
        <v>-979.49999999999977</v>
      </c>
      <c r="Z28" s="15">
        <v>-1014.9999999999997</v>
      </c>
      <c r="AA28" s="15">
        <v>-1048.2000000000005</v>
      </c>
      <c r="AB28" s="15">
        <v>-1075.5999999999997</v>
      </c>
      <c r="AC28" s="15">
        <v>-1098.4999999999995</v>
      </c>
      <c r="AD28" s="15">
        <v>-1115.8999999999999</v>
      </c>
      <c r="AE28" s="15">
        <v>-1127.4999999999995</v>
      </c>
      <c r="AF28" s="15">
        <v>-1132.1000000000004</v>
      </c>
    </row>
    <row r="29" spans="1:32" x14ac:dyDescent="0.35">
      <c r="A29" s="4" t="s">
        <v>245</v>
      </c>
      <c r="B29" s="15"/>
      <c r="C29" s="15"/>
      <c r="D29" s="15">
        <v>-9.9999999999988987E-2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27.29999999999999</v>
      </c>
      <c r="N29" s="15">
        <v>51.4</v>
      </c>
      <c r="O29" s="15">
        <v>97.000000000000085</v>
      </c>
      <c r="P29" s="15">
        <v>136.39999999999998</v>
      </c>
      <c r="Q29" s="15">
        <v>179.5</v>
      </c>
      <c r="R29" s="15">
        <v>194.60000000000011</v>
      </c>
      <c r="S29" s="15">
        <v>217.30000000000004</v>
      </c>
      <c r="T29" s="15">
        <v>240.49999999999994</v>
      </c>
      <c r="U29" s="15">
        <v>267</v>
      </c>
      <c r="V29" s="15">
        <v>296.30000000000013</v>
      </c>
      <c r="W29" s="15">
        <v>299.2999999999999</v>
      </c>
      <c r="X29" s="15">
        <v>302.00000000000006</v>
      </c>
      <c r="Y29" s="15">
        <v>305.00000000000006</v>
      </c>
      <c r="Z29" s="15">
        <v>307.90000000000009</v>
      </c>
      <c r="AA29" s="15">
        <v>311.49999999999989</v>
      </c>
      <c r="AB29" s="15">
        <v>306.00000000000006</v>
      </c>
      <c r="AC29" s="15">
        <v>300.69999999999987</v>
      </c>
      <c r="AD29" s="15">
        <v>295.40000000000009</v>
      </c>
      <c r="AE29" s="15">
        <v>290.79999999999995</v>
      </c>
      <c r="AF29" s="15">
        <v>286.3</v>
      </c>
    </row>
    <row r="30" spans="1:32" x14ac:dyDescent="0.35">
      <c r="A30" s="4" t="s">
        <v>246</v>
      </c>
      <c r="B30" s="15"/>
      <c r="C30" s="15"/>
      <c r="D30" s="15">
        <v>-9.9999999999766942E-2</v>
      </c>
      <c r="E30" s="15">
        <v>0</v>
      </c>
      <c r="F30" s="15">
        <v>0</v>
      </c>
      <c r="G30" s="15">
        <v>0</v>
      </c>
      <c r="H30" s="15">
        <v>9.9999999999766942E-2</v>
      </c>
      <c r="I30" s="15">
        <v>0.10000000000021103</v>
      </c>
      <c r="J30" s="15">
        <v>0.19999999999997797</v>
      </c>
      <c r="K30" s="15">
        <v>0.19999999999997797</v>
      </c>
      <c r="L30" s="15">
        <v>9.9999999999766942E-2</v>
      </c>
      <c r="M30" s="15">
        <v>-237.70000000000024</v>
      </c>
      <c r="N30" s="15">
        <v>-648.69999999999982</v>
      </c>
      <c r="O30" s="15">
        <v>-992.29999999999973</v>
      </c>
      <c r="P30" s="15">
        <v>-1232.5999999999999</v>
      </c>
      <c r="Q30" s="15">
        <v>-1421.8</v>
      </c>
      <c r="R30" s="15">
        <v>-1479.7</v>
      </c>
      <c r="S30" s="15">
        <v>-1528.3</v>
      </c>
      <c r="T30" s="15">
        <v>-1587.8999999999999</v>
      </c>
      <c r="U30" s="15">
        <v>-1651.7999999999997</v>
      </c>
      <c r="V30" s="15">
        <v>-1662.1</v>
      </c>
      <c r="W30" s="15">
        <v>-1698.9999999999998</v>
      </c>
      <c r="X30" s="15">
        <v>-1732.5</v>
      </c>
      <c r="Y30" s="15">
        <v>-1771.4</v>
      </c>
      <c r="Z30" s="15">
        <v>-1799.2</v>
      </c>
      <c r="AA30" s="15">
        <v>-1825.2</v>
      </c>
      <c r="AB30" s="15">
        <v>-1842.4000000000003</v>
      </c>
      <c r="AC30" s="15">
        <v>-1856.9</v>
      </c>
      <c r="AD30" s="15">
        <v>-1868.6</v>
      </c>
      <c r="AE30" s="15">
        <v>-1877.8000000000002</v>
      </c>
      <c r="AF30" s="15">
        <v>-1884.8000000000002</v>
      </c>
    </row>
    <row r="31" spans="1:32" x14ac:dyDescent="0.35">
      <c r="A31" s="4" t="s">
        <v>247</v>
      </c>
      <c r="B31" s="15"/>
      <c r="C31" s="15"/>
      <c r="D31" s="15">
        <v>0</v>
      </c>
      <c r="E31" s="15">
        <v>0</v>
      </c>
      <c r="F31" s="15">
        <v>0</v>
      </c>
      <c r="G31" s="15">
        <v>9.9999999996214228E-2</v>
      </c>
      <c r="H31" s="15">
        <v>0.19999999999953388</v>
      </c>
      <c r="I31" s="15">
        <v>0.30000000000285354</v>
      </c>
      <c r="J31" s="15">
        <v>0.29999999999574811</v>
      </c>
      <c r="K31" s="15">
        <v>0.29999999999574811</v>
      </c>
      <c r="L31" s="15">
        <v>0.39999999999906777</v>
      </c>
      <c r="M31" s="15">
        <v>273.69999999999806</v>
      </c>
      <c r="N31" s="15">
        <v>26.299999999999102</v>
      </c>
      <c r="O31" s="15">
        <v>4.4000000000039563</v>
      </c>
      <c r="P31" s="15">
        <v>-15.59999999999917</v>
      </c>
      <c r="Q31" s="15">
        <v>-17.199999999995441</v>
      </c>
      <c r="R31" s="15">
        <v>-6.2999999999959755</v>
      </c>
      <c r="S31" s="15">
        <v>117.79999999999546</v>
      </c>
      <c r="T31" s="15">
        <v>143.39999999999975</v>
      </c>
      <c r="U31" s="15">
        <v>176.20000000000147</v>
      </c>
      <c r="V31" s="15">
        <v>231.60000000000025</v>
      </c>
      <c r="W31" s="15">
        <v>38.599999999995305</v>
      </c>
      <c r="X31" s="15">
        <v>-157.00000000000358</v>
      </c>
      <c r="Y31" s="15">
        <v>-355.49999999999926</v>
      </c>
      <c r="Z31" s="15">
        <v>-553.50000000000318</v>
      </c>
      <c r="AA31" s="15">
        <v>-750.20000000000312</v>
      </c>
      <c r="AB31" s="15">
        <v>-1016.1999999999978</v>
      </c>
      <c r="AC31" s="15">
        <v>-1281.4000000000015</v>
      </c>
      <c r="AD31" s="15">
        <v>-1545.0000000000018</v>
      </c>
      <c r="AE31" s="15">
        <v>-1806.2000000000005</v>
      </c>
      <c r="AF31" s="15">
        <v>-2068.1000000000013</v>
      </c>
    </row>
    <row r="32" spans="1:32" x14ac:dyDescent="0.35">
      <c r="A32" s="4" t="s">
        <v>248</v>
      </c>
      <c r="B32" s="15"/>
      <c r="C32" s="15"/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9.9999999999988987E-2</v>
      </c>
      <c r="K32" s="15">
        <v>0</v>
      </c>
      <c r="L32" s="15">
        <v>0</v>
      </c>
      <c r="M32" s="15">
        <v>-19.699999999999996</v>
      </c>
      <c r="N32" s="15">
        <v>-58.200000000000031</v>
      </c>
      <c r="O32" s="15">
        <v>-96.100000000000023</v>
      </c>
      <c r="P32" s="15">
        <v>-126</v>
      </c>
      <c r="Q32" s="15">
        <v>-153.30000000000001</v>
      </c>
      <c r="R32" s="15">
        <v>-164.7</v>
      </c>
      <c r="S32" s="15">
        <v>-174.89999999999998</v>
      </c>
      <c r="T32" s="15">
        <v>-187.79999999999995</v>
      </c>
      <c r="U32" s="15">
        <v>-200.9</v>
      </c>
      <c r="V32" s="15">
        <v>-213.3</v>
      </c>
      <c r="W32" s="15">
        <v>-225.79999999999998</v>
      </c>
      <c r="X32" s="15">
        <v>-238.1</v>
      </c>
      <c r="Y32" s="15">
        <v>-250.39999999999995</v>
      </c>
      <c r="Z32" s="15">
        <v>-262.29999999999995</v>
      </c>
      <c r="AA32" s="15">
        <v>-274.2</v>
      </c>
      <c r="AB32" s="15">
        <v>-285.59999999999997</v>
      </c>
      <c r="AC32" s="15">
        <v>-296.8</v>
      </c>
      <c r="AD32" s="15">
        <v>-307.60000000000002</v>
      </c>
      <c r="AE32" s="15">
        <v>-318.40000000000003</v>
      </c>
      <c r="AF32" s="15">
        <v>-328.7</v>
      </c>
    </row>
    <row r="33" spans="1:32" x14ac:dyDescent="0.35">
      <c r="A33" s="4" t="s">
        <v>249</v>
      </c>
      <c r="B33" s="15"/>
      <c r="C33" s="15"/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9.9999999999766942E-2</v>
      </c>
      <c r="J33" s="15">
        <v>9.9999999999766942E-2</v>
      </c>
      <c r="K33" s="15">
        <v>0</v>
      </c>
      <c r="L33" s="15">
        <v>9.9999999999766942E-2</v>
      </c>
      <c r="M33" s="15">
        <v>577.50000000000057</v>
      </c>
      <c r="N33" s="15">
        <v>923.39999999999736</v>
      </c>
      <c r="O33" s="15">
        <v>1466.7999999999993</v>
      </c>
      <c r="P33" s="15">
        <v>1927.1999999999991</v>
      </c>
      <c r="Q33" s="15">
        <v>2377.3000000000015</v>
      </c>
      <c r="R33" s="15">
        <v>2550.6999999999989</v>
      </c>
      <c r="S33" s="15">
        <v>2794.8999999999983</v>
      </c>
      <c r="T33" s="15">
        <v>3029.1999999999994</v>
      </c>
      <c r="U33" s="15">
        <v>3275.8</v>
      </c>
      <c r="V33" s="15">
        <v>3538.800000000002</v>
      </c>
      <c r="W33" s="15">
        <v>3554.9</v>
      </c>
      <c r="X33" s="15">
        <v>3568.0000000000014</v>
      </c>
      <c r="Y33" s="15">
        <v>3579.8999999999987</v>
      </c>
      <c r="Z33" s="15">
        <v>3590.1999999999994</v>
      </c>
      <c r="AA33" s="15">
        <v>3603.4000000000005</v>
      </c>
      <c r="AB33" s="15">
        <v>3541.9999999999982</v>
      </c>
      <c r="AC33" s="15">
        <v>3480.0000000000005</v>
      </c>
      <c r="AD33" s="15">
        <v>3417.9999999999991</v>
      </c>
      <c r="AE33" s="15">
        <v>3359.3000000000011</v>
      </c>
      <c r="AF33" s="15">
        <v>3299.3999999999987</v>
      </c>
    </row>
    <row r="34" spans="1:32" x14ac:dyDescent="0.35">
      <c r="A34" s="4" t="s">
        <v>250</v>
      </c>
      <c r="B34" s="15"/>
      <c r="C34" s="15"/>
      <c r="D34" s="15">
        <v>0</v>
      </c>
      <c r="E34" s="15">
        <v>0</v>
      </c>
      <c r="F34" s="15">
        <v>0</v>
      </c>
      <c r="G34" s="15">
        <v>9.9999999999766942E-2</v>
      </c>
      <c r="H34" s="15">
        <v>9.9999999999766942E-2</v>
      </c>
      <c r="I34" s="15">
        <v>0.19999999999953388</v>
      </c>
      <c r="J34" s="15">
        <v>0.20000000000042206</v>
      </c>
      <c r="K34" s="15">
        <v>0.20000000000042206</v>
      </c>
      <c r="L34" s="15">
        <v>0.300000000000189</v>
      </c>
      <c r="M34" s="15">
        <v>-284.10000000000048</v>
      </c>
      <c r="N34" s="15">
        <v>-838.99999999999955</v>
      </c>
      <c r="O34" s="15">
        <v>-1366.3000000000006</v>
      </c>
      <c r="P34" s="15">
        <v>-1816.7999999999997</v>
      </c>
      <c r="Q34" s="15">
        <v>-2241.2000000000003</v>
      </c>
      <c r="R34" s="15">
        <v>-2392.3000000000006</v>
      </c>
      <c r="S34" s="15">
        <v>-2502.2000000000003</v>
      </c>
      <c r="T34" s="15">
        <v>-2697.9000000000005</v>
      </c>
      <c r="U34" s="15">
        <v>-2898.7</v>
      </c>
      <c r="V34" s="15">
        <v>-3094</v>
      </c>
      <c r="W34" s="15">
        <v>-3290.4999999999995</v>
      </c>
      <c r="X34" s="15">
        <v>-3487</v>
      </c>
      <c r="Y34" s="15">
        <v>-3685.1000000000004</v>
      </c>
      <c r="Z34" s="15">
        <v>-3881.4</v>
      </c>
      <c r="AA34" s="15">
        <v>-4079.5000000000005</v>
      </c>
      <c r="AB34" s="15">
        <v>-4272.6000000000004</v>
      </c>
      <c r="AC34" s="15">
        <v>-4464.6000000000004</v>
      </c>
      <c r="AD34" s="15">
        <v>-4655.3</v>
      </c>
      <c r="AE34" s="15">
        <v>-4847.1000000000004</v>
      </c>
      <c r="AF34" s="15">
        <v>-5038.7000000000007</v>
      </c>
    </row>
    <row r="35" spans="1:32" x14ac:dyDescent="0.35">
      <c r="A35" s="4" t="s">
        <v>251</v>
      </c>
      <c r="B35" s="15"/>
      <c r="C35" s="15"/>
      <c r="D35" s="15">
        <v>0</v>
      </c>
      <c r="E35" s="15">
        <v>0</v>
      </c>
      <c r="F35" s="15">
        <v>0</v>
      </c>
      <c r="G35" s="15">
        <v>0</v>
      </c>
      <c r="H35" s="15">
        <v>-9.9999999999766942E-2</v>
      </c>
      <c r="I35" s="15">
        <v>0</v>
      </c>
      <c r="J35" s="15">
        <v>-0.10000000000021103</v>
      </c>
      <c r="K35" s="15">
        <v>-0.10000000000021103</v>
      </c>
      <c r="L35" s="15">
        <v>0</v>
      </c>
      <c r="M35" s="15">
        <v>57.199999999999918</v>
      </c>
      <c r="N35" s="15">
        <v>102.30000000000005</v>
      </c>
      <c r="O35" s="15">
        <v>171.69999999999996</v>
      </c>
      <c r="P35" s="15">
        <v>234.7999999999999</v>
      </c>
      <c r="Q35" s="15">
        <v>300.00000000000028</v>
      </c>
      <c r="R35" s="15">
        <v>325.80000000000007</v>
      </c>
      <c r="S35" s="15">
        <v>360.79999999999978</v>
      </c>
      <c r="T35" s="15">
        <v>395.6999999999997</v>
      </c>
      <c r="U35" s="15">
        <v>433.70000000000044</v>
      </c>
      <c r="V35" s="15">
        <v>474.50000000000034</v>
      </c>
      <c r="W35" s="15">
        <v>483.10000000000031</v>
      </c>
      <c r="X35" s="15">
        <v>491.49999999999983</v>
      </c>
      <c r="Y35" s="15">
        <v>500</v>
      </c>
      <c r="Z35" s="15">
        <v>508.70000000000016</v>
      </c>
      <c r="AA35" s="15">
        <v>518.1</v>
      </c>
      <c r="AB35" s="15">
        <v>516.99999999999989</v>
      </c>
      <c r="AC35" s="15">
        <v>516</v>
      </c>
      <c r="AD35" s="15">
        <v>515.20000000000005</v>
      </c>
      <c r="AE35" s="15">
        <v>515.3000000000003</v>
      </c>
      <c r="AF35" s="15">
        <v>515.40000000000009</v>
      </c>
    </row>
    <row r="36" spans="1:32" x14ac:dyDescent="0.35">
      <c r="A36" s="4" t="s">
        <v>252</v>
      </c>
      <c r="B36" s="15"/>
      <c r="C36" s="15"/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-9.9999999999766942E-2</v>
      </c>
      <c r="J36" s="15">
        <v>0</v>
      </c>
      <c r="K36" s="15">
        <v>0</v>
      </c>
      <c r="L36" s="15">
        <v>0</v>
      </c>
      <c r="M36" s="15">
        <v>0</v>
      </c>
      <c r="N36" s="15">
        <v>-9.9999999996214228E-2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-9.9999999996214228E-2</v>
      </c>
      <c r="AB36" s="15">
        <v>0</v>
      </c>
      <c r="AC36" s="15">
        <v>0</v>
      </c>
      <c r="AD36" s="15">
        <v>0</v>
      </c>
      <c r="AE36" s="15">
        <v>-0.10000000000331966</v>
      </c>
      <c r="AF36" s="15">
        <v>0</v>
      </c>
    </row>
    <row r="37" spans="1:32" x14ac:dyDescent="0.35">
      <c r="A37" s="4" t="s">
        <v>253</v>
      </c>
      <c r="B37" s="15"/>
      <c r="C37" s="15"/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-0.1000000000015433</v>
      </c>
      <c r="J37" s="15">
        <v>0</v>
      </c>
      <c r="K37" s="15">
        <v>0</v>
      </c>
      <c r="L37" s="15">
        <v>0</v>
      </c>
      <c r="M37" s="15">
        <v>0</v>
      </c>
      <c r="N37" s="15">
        <v>-9.9999999999766942E-2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-9.9999999999766942E-2</v>
      </c>
      <c r="AB37" s="15">
        <v>0</v>
      </c>
      <c r="AC37" s="15">
        <v>0</v>
      </c>
      <c r="AD37" s="15">
        <v>0</v>
      </c>
      <c r="AE37" s="15">
        <v>-9.9999999999766942E-2</v>
      </c>
      <c r="AF37" s="15">
        <v>0</v>
      </c>
    </row>
    <row r="38" spans="1:32" x14ac:dyDescent="0.35">
      <c r="A38" s="4" t="s">
        <v>254</v>
      </c>
      <c r="B38" s="15"/>
      <c r="C38" s="15"/>
      <c r="D38" s="15">
        <v>0</v>
      </c>
      <c r="E38" s="15">
        <v>0</v>
      </c>
      <c r="F38" s="15">
        <v>0</v>
      </c>
      <c r="G38" s="15">
        <v>0.10000000000331966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-76.100000000003831</v>
      </c>
      <c r="N38" s="15">
        <v>-977.10000000000014</v>
      </c>
      <c r="O38" s="15">
        <v>-1548.8999999999996</v>
      </c>
      <c r="P38" s="15">
        <v>-2000.8000000000018</v>
      </c>
      <c r="Q38" s="15">
        <v>-2371.9</v>
      </c>
      <c r="R38" s="15">
        <v>-2523.900000000001</v>
      </c>
      <c r="S38" s="15">
        <v>-2518.1000000000004</v>
      </c>
      <c r="T38" s="15">
        <v>-2639.1000000000026</v>
      </c>
      <c r="U38" s="15">
        <v>-2747.7999999999997</v>
      </c>
      <c r="V38" s="15">
        <v>-2763.8999999999996</v>
      </c>
      <c r="W38" s="15">
        <v>-3107.9999999999986</v>
      </c>
      <c r="X38" s="15">
        <v>-3445.9</v>
      </c>
      <c r="Y38" s="15">
        <v>-3786.900000000001</v>
      </c>
      <c r="Z38" s="15">
        <v>-4109.0999999999995</v>
      </c>
      <c r="AA38" s="15">
        <v>-4420.6999999999989</v>
      </c>
      <c r="AB38" s="15">
        <v>-4801.6000000000004</v>
      </c>
      <c r="AC38" s="15">
        <v>-5170.0999999999995</v>
      </c>
      <c r="AD38" s="15">
        <v>-5523.9</v>
      </c>
      <c r="AE38" s="15">
        <v>-5861.0999999999985</v>
      </c>
      <c r="AF38" s="15">
        <v>-6184.8999999999987</v>
      </c>
    </row>
    <row r="39" spans="1:32" x14ac:dyDescent="0.35">
      <c r="A39" s="4" t="s">
        <v>255</v>
      </c>
      <c r="B39" s="15"/>
      <c r="C39" s="15"/>
      <c r="D39" s="15">
        <v>0</v>
      </c>
      <c r="E39" s="15">
        <v>0</v>
      </c>
      <c r="F39" s="15">
        <v>0</v>
      </c>
      <c r="G39" s="15">
        <v>0.10000000000331966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-76.099999999996726</v>
      </c>
      <c r="N39" s="15">
        <v>-977.10000000000014</v>
      </c>
      <c r="O39" s="15">
        <v>-1548.8999999999962</v>
      </c>
      <c r="P39" s="15">
        <v>-2000.7999999999981</v>
      </c>
      <c r="Q39" s="15">
        <v>-2371.9000000000037</v>
      </c>
      <c r="R39" s="15">
        <v>-2523.8999999999978</v>
      </c>
      <c r="S39" s="15">
        <v>-2518.0999999999967</v>
      </c>
      <c r="T39" s="15">
        <v>-2639.099999999999</v>
      </c>
      <c r="U39" s="15">
        <v>-2747.7999999999979</v>
      </c>
      <c r="V39" s="15">
        <v>-2763.8999999999996</v>
      </c>
      <c r="W39" s="15">
        <v>-3108.0000000000005</v>
      </c>
      <c r="X39" s="15">
        <v>-3445.9000000000019</v>
      </c>
      <c r="Y39" s="15">
        <v>-3786.8999999999992</v>
      </c>
      <c r="Z39" s="15">
        <v>-4109.1000000000013</v>
      </c>
      <c r="AA39" s="15">
        <v>-4420.7</v>
      </c>
      <c r="AB39" s="15">
        <v>-4801.6000000000004</v>
      </c>
      <c r="AC39" s="15">
        <v>-5170.1000000000013</v>
      </c>
      <c r="AD39" s="15">
        <v>-5523.8999999999978</v>
      </c>
      <c r="AE39" s="15">
        <v>-5861.1</v>
      </c>
      <c r="AF39" s="15">
        <v>-6184.9000000000024</v>
      </c>
    </row>
    <row r="40" spans="1:32" x14ac:dyDescent="0.35">
      <c r="A40" s="4" t="s">
        <v>256</v>
      </c>
      <c r="B40" s="15"/>
      <c r="C40" s="15"/>
      <c r="D40" s="15">
        <v>0</v>
      </c>
      <c r="E40" s="15">
        <v>0</v>
      </c>
      <c r="F40" s="15">
        <v>0</v>
      </c>
      <c r="G40" s="15">
        <v>0</v>
      </c>
      <c r="H40" s="15">
        <v>-9.9999999996214228E-2</v>
      </c>
      <c r="I40" s="15">
        <v>0.10000000000331966</v>
      </c>
      <c r="J40" s="15">
        <v>0</v>
      </c>
      <c r="K40" s="15">
        <v>-0.10000000000331966</v>
      </c>
      <c r="L40" s="15">
        <v>0.10000000000331966</v>
      </c>
      <c r="M40" s="15">
        <v>634.70000000000232</v>
      </c>
      <c r="N40" s="15">
        <v>1025.6999999999935</v>
      </c>
      <c r="O40" s="15">
        <v>1638.4999999999934</v>
      </c>
      <c r="P40" s="15">
        <v>2161.9999999999955</v>
      </c>
      <c r="Q40" s="15">
        <v>2677.3000000000025</v>
      </c>
      <c r="R40" s="15">
        <v>2876.4999999999964</v>
      </c>
      <c r="S40" s="15">
        <v>3155.6999999999994</v>
      </c>
      <c r="T40" s="15">
        <v>3424.8999999999974</v>
      </c>
      <c r="U40" s="15">
        <v>3709.5000000000055</v>
      </c>
      <c r="V40" s="15">
        <v>4013.3000000000011</v>
      </c>
      <c r="W40" s="15">
        <v>4038.0000000000005</v>
      </c>
      <c r="X40" s="15">
        <v>4059.5</v>
      </c>
      <c r="Y40" s="15">
        <v>4079.8999999999987</v>
      </c>
      <c r="Z40" s="15">
        <v>4098.9000000000005</v>
      </c>
      <c r="AA40" s="15">
        <v>4121.5000000000009</v>
      </c>
      <c r="AB40" s="15">
        <v>4058.9999999999973</v>
      </c>
      <c r="AC40" s="15">
        <v>3995.9999999999986</v>
      </c>
      <c r="AD40" s="15">
        <v>3933.1999999999994</v>
      </c>
      <c r="AE40" s="15">
        <v>3874.6000000000008</v>
      </c>
      <c r="AF40" s="15">
        <v>3814.7999999999984</v>
      </c>
    </row>
    <row r="41" spans="1:32" x14ac:dyDescent="0.35">
      <c r="A41" s="4" t="s">
        <v>257</v>
      </c>
      <c r="B41" s="15"/>
      <c r="C41" s="15"/>
      <c r="D41" s="15">
        <v>0</v>
      </c>
      <c r="E41" s="15">
        <v>0</v>
      </c>
      <c r="F41" s="15">
        <v>0</v>
      </c>
      <c r="G41" s="15">
        <v>0.10000000000331966</v>
      </c>
      <c r="H41" s="15">
        <v>9.9999999996214228E-2</v>
      </c>
      <c r="I41" s="15">
        <v>-0.10000000000331966</v>
      </c>
      <c r="J41" s="15">
        <v>0</v>
      </c>
      <c r="K41" s="15">
        <v>0.10000000000331966</v>
      </c>
      <c r="L41" s="15">
        <v>-0.10000000000331966</v>
      </c>
      <c r="M41" s="15">
        <v>-710.79999999999905</v>
      </c>
      <c r="N41" s="15">
        <v>-2002.7999999999934</v>
      </c>
      <c r="O41" s="15">
        <v>-3187.3999999999896</v>
      </c>
      <c r="P41" s="15">
        <v>-4162.7999999999938</v>
      </c>
      <c r="Q41" s="15">
        <v>-5049.2000000000062</v>
      </c>
      <c r="R41" s="15">
        <v>-5400.3999999999942</v>
      </c>
      <c r="S41" s="15">
        <v>-5673.7999999999965</v>
      </c>
      <c r="T41" s="15">
        <v>-6063.9999999999964</v>
      </c>
      <c r="U41" s="15">
        <v>-6457.3000000000038</v>
      </c>
      <c r="V41" s="15">
        <v>-6777.2000000000007</v>
      </c>
      <c r="W41" s="15">
        <v>-7146.0000000000009</v>
      </c>
      <c r="X41" s="15">
        <v>-7505.4000000000015</v>
      </c>
      <c r="Y41" s="15">
        <v>-7866.7999999999975</v>
      </c>
      <c r="Z41" s="15">
        <v>-8208.0000000000018</v>
      </c>
      <c r="AA41" s="15">
        <v>-8542.2000000000007</v>
      </c>
      <c r="AB41" s="15">
        <v>-8860.5999999999985</v>
      </c>
      <c r="AC41" s="15">
        <v>-9166.1</v>
      </c>
      <c r="AD41" s="15">
        <v>-9457.0999999999967</v>
      </c>
      <c r="AE41" s="15">
        <v>-9735.7000000000007</v>
      </c>
      <c r="AF41" s="15">
        <v>-9999.7000000000007</v>
      </c>
    </row>
    <row r="42" spans="1:32" x14ac:dyDescent="0.35">
      <c r="M42" s="18"/>
    </row>
    <row r="43" spans="1:32" ht="17.5" thickBot="1" x14ac:dyDescent="0.45">
      <c r="A43" s="8" t="s">
        <v>259</v>
      </c>
      <c r="B43" s="1"/>
      <c r="C43" s="2"/>
      <c r="D43" s="1">
        <v>2022</v>
      </c>
      <c r="E43" s="2">
        <v>2023</v>
      </c>
      <c r="F43" s="1">
        <v>2024</v>
      </c>
      <c r="G43" s="2">
        <v>2025</v>
      </c>
      <c r="H43" s="1">
        <v>2026</v>
      </c>
      <c r="I43" s="2">
        <v>2027</v>
      </c>
      <c r="J43" s="1">
        <v>2028</v>
      </c>
      <c r="K43" s="2">
        <v>2029</v>
      </c>
      <c r="L43" s="1">
        <v>2030</v>
      </c>
      <c r="M43" s="2">
        <v>2031</v>
      </c>
      <c r="N43" s="1">
        <v>2032</v>
      </c>
      <c r="O43" s="2">
        <v>2033</v>
      </c>
      <c r="P43" s="1">
        <v>2034</v>
      </c>
      <c r="Q43" s="2">
        <v>2035</v>
      </c>
      <c r="R43" s="1">
        <v>2036</v>
      </c>
      <c r="S43" s="2">
        <v>2037</v>
      </c>
      <c r="T43" s="1">
        <v>2038</v>
      </c>
      <c r="U43" s="2">
        <v>2039</v>
      </c>
      <c r="V43" s="1">
        <v>2040</v>
      </c>
      <c r="W43" s="2">
        <v>2041</v>
      </c>
      <c r="X43" s="1">
        <v>2042</v>
      </c>
      <c r="Y43" s="2">
        <v>2043</v>
      </c>
      <c r="Z43" s="1">
        <v>2044</v>
      </c>
      <c r="AA43" s="2">
        <v>2045</v>
      </c>
      <c r="AB43" s="1">
        <v>2046</v>
      </c>
      <c r="AC43" s="2">
        <v>2047</v>
      </c>
      <c r="AD43" s="1">
        <v>2048</v>
      </c>
      <c r="AE43" s="2">
        <v>2049</v>
      </c>
      <c r="AF43" s="1">
        <v>2050</v>
      </c>
    </row>
    <row r="44" spans="1:32" ht="15" thickTop="1" x14ac:dyDescent="0.35">
      <c r="A44" s="4" t="s">
        <v>239</v>
      </c>
      <c r="B44" s="9"/>
      <c r="C44" s="9"/>
      <c r="D44" s="9">
        <v>1.2288917217978967E-14</v>
      </c>
      <c r="E44" s="9">
        <v>0</v>
      </c>
      <c r="F44" s="9">
        <v>0</v>
      </c>
      <c r="G44" s="9">
        <v>-3.6980197105678181E-4</v>
      </c>
      <c r="H44" s="9">
        <v>-7.6056327315832985E-4</v>
      </c>
      <c r="I44" s="9">
        <v>-1.556050898421261E-3</v>
      </c>
      <c r="J44" s="9">
        <v>-1.5845663240005063E-3</v>
      </c>
      <c r="K44" s="9">
        <v>-1.6141138111610634E-3</v>
      </c>
      <c r="L44" s="9">
        <v>-2.0411162456331626E-3</v>
      </c>
      <c r="M44" s="9">
        <v>-0.70277540244579229</v>
      </c>
      <c r="N44" s="9">
        <v>-1.9185809804028726</v>
      </c>
      <c r="O44" s="9">
        <v>-3.109377784944964</v>
      </c>
      <c r="P44" s="9">
        <v>-4.2638905680581729</v>
      </c>
      <c r="Q44" s="9">
        <v>-5.420995475908903</v>
      </c>
      <c r="R44" s="9">
        <v>-6.1109816643664869</v>
      </c>
      <c r="S44" s="9">
        <v>-6.7122530041731725</v>
      </c>
      <c r="T44" s="9">
        <v>-7.4196934705018132</v>
      </c>
      <c r="U44" s="9">
        <v>-8.1309221940477929</v>
      </c>
      <c r="V44" s="9">
        <v>-8.8130636119912253</v>
      </c>
      <c r="W44" s="9">
        <v>-9.6319725413700468</v>
      </c>
      <c r="X44" s="9">
        <v>-10.466917120294404</v>
      </c>
      <c r="Y44" s="9">
        <v>-11.323781513926679</v>
      </c>
      <c r="Z44" s="9">
        <v>-12.194859314934265</v>
      </c>
      <c r="AA44" s="9">
        <v>-13.085943988571819</v>
      </c>
      <c r="AB44" s="9">
        <v>-14.029324710431302</v>
      </c>
      <c r="AC44" s="9">
        <v>-14.992497572744133</v>
      </c>
      <c r="AD44" s="9">
        <v>-15.972648907112127</v>
      </c>
      <c r="AE44" s="9">
        <v>-16.969620572292946</v>
      </c>
      <c r="AF44" s="9">
        <v>-17.984132802681184</v>
      </c>
    </row>
    <row r="45" spans="1:32" x14ac:dyDescent="0.35">
      <c r="A45" s="4" t="s">
        <v>240</v>
      </c>
      <c r="B45" s="9"/>
      <c r="C45" s="9"/>
      <c r="D45" s="9">
        <v>3.6119990610001504E-4</v>
      </c>
      <c r="E45" s="9">
        <v>0</v>
      </c>
      <c r="F45" s="9">
        <v>0</v>
      </c>
      <c r="G45" s="9">
        <v>-3.831520385731405E-4</v>
      </c>
      <c r="H45" s="9">
        <v>-7.8511115210953039E-4</v>
      </c>
      <c r="I45" s="9">
        <v>-1.6051042314522894E-3</v>
      </c>
      <c r="J45" s="9">
        <v>-1.6355570093801966E-3</v>
      </c>
      <c r="K45" s="9">
        <v>-1.6670973334739299E-3</v>
      </c>
      <c r="L45" s="9">
        <v>-2.1122536055969737E-3</v>
      </c>
      <c r="M45" s="9">
        <v>-0.84460693127578856</v>
      </c>
      <c r="N45" s="9">
        <v>-2.2139498432602096</v>
      </c>
      <c r="O45" s="9">
        <v>-3.66159888788368</v>
      </c>
      <c r="P45" s="9">
        <v>-5.0509181444762978</v>
      </c>
      <c r="Q45" s="9">
        <v>-6.4693570031648386</v>
      </c>
      <c r="R45" s="9">
        <v>-7.2802698334096316</v>
      </c>
      <c r="S45" s="9">
        <v>-8.0404071237110468</v>
      </c>
      <c r="T45" s="9">
        <v>-8.9209404312340279</v>
      </c>
      <c r="U45" s="9">
        <v>-9.8301926277292377</v>
      </c>
      <c r="V45" s="9">
        <v>-10.732774669366488</v>
      </c>
      <c r="W45" s="9">
        <v>-11.6525755849802</v>
      </c>
      <c r="X45" s="9">
        <v>-12.59345406213656</v>
      </c>
      <c r="Y45" s="9">
        <v>-13.565496860399206</v>
      </c>
      <c r="Z45" s="9">
        <v>-14.5591896785876</v>
      </c>
      <c r="AA45" s="9">
        <v>-15.586269585535408</v>
      </c>
      <c r="AB45" s="9">
        <v>-16.623295451130744</v>
      </c>
      <c r="AC45" s="9">
        <v>-17.690091164269575</v>
      </c>
      <c r="AD45" s="9">
        <v>-18.783841137962519</v>
      </c>
      <c r="AE45" s="9">
        <v>-19.910299535479737</v>
      </c>
      <c r="AF45" s="9">
        <v>-21.068385268728338</v>
      </c>
    </row>
    <row r="46" spans="1:32" x14ac:dyDescent="0.35">
      <c r="A46" s="4" t="s">
        <v>241</v>
      </c>
      <c r="B46" s="9"/>
      <c r="C46" s="9"/>
      <c r="D46" s="9">
        <v>0</v>
      </c>
      <c r="E46" s="9">
        <v>0</v>
      </c>
      <c r="F46" s="9">
        <v>0</v>
      </c>
      <c r="G46" s="9">
        <v>-7.2036767567277508E-4</v>
      </c>
      <c r="H46" s="9">
        <v>-7.3694139841828021E-4</v>
      </c>
      <c r="I46" s="9">
        <v>-7.5282497571963999E-4</v>
      </c>
      <c r="J46" s="9">
        <v>-7.6713001319284849E-4</v>
      </c>
      <c r="K46" s="9">
        <v>-7.8179359085432014E-4</v>
      </c>
      <c r="L46" s="9">
        <v>-7.9214822677434811E-4</v>
      </c>
      <c r="M46" s="9">
        <v>-1.0704605956296809</v>
      </c>
      <c r="N46" s="9">
        <v>-2.4453622019663923</v>
      </c>
      <c r="O46" s="9">
        <v>-3.8411404623228362</v>
      </c>
      <c r="P46" s="9">
        <v>-5.1811084305052875</v>
      </c>
      <c r="Q46" s="9">
        <v>-6.5208328015587451</v>
      </c>
      <c r="R46" s="9">
        <v>-7.5201424668902899</v>
      </c>
      <c r="S46" s="9">
        <v>-8.4802952418610609</v>
      </c>
      <c r="T46" s="9">
        <v>-9.4911377930245884</v>
      </c>
      <c r="U46" s="9">
        <v>-10.505369895873102</v>
      </c>
      <c r="V46" s="9">
        <v>-11.502297500947673</v>
      </c>
      <c r="W46" s="9">
        <v>-12.502352542628072</v>
      </c>
      <c r="X46" s="9">
        <v>-13.500383288616321</v>
      </c>
      <c r="Y46" s="9">
        <v>-14.50131297650309</v>
      </c>
      <c r="Z46" s="9">
        <v>-15.501646782555067</v>
      </c>
      <c r="AA46" s="9">
        <v>-16.507849524563376</v>
      </c>
      <c r="AB46" s="9">
        <v>-17.506213753106877</v>
      </c>
      <c r="AC46" s="9">
        <v>-18.509195900711777</v>
      </c>
      <c r="AD46" s="9">
        <v>-19.511641481289324</v>
      </c>
      <c r="AE46" s="9">
        <v>-20.517668391490854</v>
      </c>
      <c r="AF46" s="9">
        <v>-21.526166245938942</v>
      </c>
    </row>
    <row r="47" spans="1:32" x14ac:dyDescent="0.35">
      <c r="A47" s="4" t="s">
        <v>242</v>
      </c>
      <c r="B47" s="9"/>
      <c r="C47" s="9"/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-1.3499050578284106</v>
      </c>
      <c r="N47" s="9">
        <v>-2.6709174636911137</v>
      </c>
      <c r="O47" s="9">
        <v>-3.9575535123741767</v>
      </c>
      <c r="P47" s="9">
        <v>-5.2115563839701826</v>
      </c>
      <c r="Q47" s="9">
        <v>-6.4423628369336603</v>
      </c>
      <c r="R47" s="9">
        <v>-7.6458594730238341</v>
      </c>
      <c r="S47" s="9">
        <v>-8.8171437761338076</v>
      </c>
      <c r="T47" s="9">
        <v>-9.9633125850199846</v>
      </c>
      <c r="U47" s="9">
        <v>-11.088573360378632</v>
      </c>
      <c r="V47" s="9">
        <v>-12.180542320020797</v>
      </c>
      <c r="W47" s="9">
        <v>-13.25638179800222</v>
      </c>
      <c r="X47" s="9">
        <v>-14.303912647861694</v>
      </c>
      <c r="Y47" s="9">
        <v>-15.327956738613574</v>
      </c>
      <c r="Z47" s="9">
        <v>-16.329942207575112</v>
      </c>
      <c r="AA47" s="9">
        <v>-17.31578432331931</v>
      </c>
      <c r="AB47" s="9">
        <v>-18.27294141231895</v>
      </c>
      <c r="AC47" s="9">
        <v>-19.217739451801656</v>
      </c>
      <c r="AD47" s="9">
        <v>-20.137720773759462</v>
      </c>
      <c r="AE47" s="9">
        <v>-21.03988373970612</v>
      </c>
      <c r="AF47" s="9">
        <v>-21.927697564201473</v>
      </c>
    </row>
    <row r="48" spans="1:32" x14ac:dyDescent="0.35">
      <c r="A48" s="4" t="s">
        <v>243</v>
      </c>
      <c r="B48" s="9"/>
      <c r="C48" s="9"/>
      <c r="D48" s="9">
        <v>0</v>
      </c>
      <c r="E48" s="9">
        <v>0</v>
      </c>
      <c r="F48" s="9">
        <v>0</v>
      </c>
      <c r="G48" s="9">
        <v>-9.667253146840093E-4</v>
      </c>
      <c r="H48" s="9">
        <v>-9.8262715195117259E-4</v>
      </c>
      <c r="I48" s="9">
        <v>-9.9810360315168113E-4</v>
      </c>
      <c r="J48" s="9">
        <v>-1.0116337885661805E-3</v>
      </c>
      <c r="K48" s="9">
        <v>-1.0266308030282213E-3</v>
      </c>
      <c r="L48" s="9">
        <v>-1.0360976418393524E-3</v>
      </c>
      <c r="M48" s="9">
        <v>-0.98559355799273829</v>
      </c>
      <c r="N48" s="9">
        <v>-2.378005564194515</v>
      </c>
      <c r="O48" s="9">
        <v>-3.8069521969753568</v>
      </c>
      <c r="P48" s="9">
        <v>-5.1722833896986513</v>
      </c>
      <c r="Q48" s="9">
        <v>-6.5432936438452209</v>
      </c>
      <c r="R48" s="9">
        <v>-7.4845850153040949</v>
      </c>
      <c r="S48" s="9">
        <v>-8.3860884036296888</v>
      </c>
      <c r="T48" s="9">
        <v>-9.3604936300283939</v>
      </c>
      <c r="U48" s="9">
        <v>-10.345625853647249</v>
      </c>
      <c r="V48" s="9">
        <v>-11.318248604172792</v>
      </c>
      <c r="W48" s="9">
        <v>-12.299535483562808</v>
      </c>
      <c r="X48" s="9">
        <v>-13.285991745569303</v>
      </c>
      <c r="Y48" s="9">
        <v>-14.282362819183097</v>
      </c>
      <c r="Z48" s="9">
        <v>-15.283678137804483</v>
      </c>
      <c r="AA48" s="9">
        <v>-16.296429074427362</v>
      </c>
      <c r="AB48" s="9">
        <v>-17.306512459696897</v>
      </c>
      <c r="AC48" s="9">
        <v>-18.325318698298947</v>
      </c>
      <c r="AD48" s="9">
        <v>-19.349571370254463</v>
      </c>
      <c r="AE48" s="9">
        <v>-20.382661935573637</v>
      </c>
      <c r="AF48" s="9">
        <v>-21.42236405339564</v>
      </c>
    </row>
    <row r="49" spans="1:32" x14ac:dyDescent="0.35">
      <c r="A49" s="4" t="s">
        <v>244</v>
      </c>
      <c r="B49" s="9"/>
      <c r="C49" s="9"/>
      <c r="D49" s="9">
        <v>7.75831303239615E-4</v>
      </c>
      <c r="E49" s="9">
        <v>0</v>
      </c>
      <c r="F49" s="9">
        <v>0</v>
      </c>
      <c r="G49" s="9">
        <v>0</v>
      </c>
      <c r="H49" s="9">
        <v>-8.4001848040461116E-4</v>
      </c>
      <c r="I49" s="9">
        <v>-2.5779397105772936E-3</v>
      </c>
      <c r="J49" s="9">
        <v>-2.6267632148018181E-3</v>
      </c>
      <c r="K49" s="9">
        <v>-2.6779258571531937E-3</v>
      </c>
      <c r="L49" s="9">
        <v>-3.6207286716367303E-3</v>
      </c>
      <c r="M49" s="9">
        <v>-0.5856204810388026</v>
      </c>
      <c r="N49" s="9">
        <v>-1.9482402237249572</v>
      </c>
      <c r="O49" s="9">
        <v>-3.4550820356610825</v>
      </c>
      <c r="P49" s="9">
        <v>-4.9002307587891938</v>
      </c>
      <c r="Q49" s="9">
        <v>-6.4093407138464036</v>
      </c>
      <c r="R49" s="9">
        <v>-6.9982313837897294</v>
      </c>
      <c r="S49" s="9">
        <v>-7.5181773609705802</v>
      </c>
      <c r="T49" s="9">
        <v>-8.2367696084211577</v>
      </c>
      <c r="U49" s="9">
        <v>-9.0103706972639106</v>
      </c>
      <c r="V49" s="9">
        <v>-9.7858979317876802</v>
      </c>
      <c r="W49" s="9">
        <v>-10.591497661739474</v>
      </c>
      <c r="X49" s="9">
        <v>-11.442435150615953</v>
      </c>
      <c r="Y49" s="9">
        <v>-12.356191341204964</v>
      </c>
      <c r="Z49" s="9">
        <v>-13.316540061138003</v>
      </c>
      <c r="AA49" s="9">
        <v>-14.343578094638612</v>
      </c>
      <c r="AB49" s="9">
        <v>-15.402460154941071</v>
      </c>
      <c r="AC49" s="9">
        <v>-16.525009402030832</v>
      </c>
      <c r="AD49" s="9">
        <v>-17.714947929895857</v>
      </c>
      <c r="AE49" s="9">
        <v>-18.985316899036835</v>
      </c>
      <c r="AF49" s="9">
        <v>-20.341754411183388</v>
      </c>
    </row>
    <row r="50" spans="1:32" x14ac:dyDescent="0.35">
      <c r="A50" s="4" t="s">
        <v>245</v>
      </c>
      <c r="B50" s="9"/>
      <c r="C50" s="9"/>
      <c r="D50" s="9">
        <v>-8.1672655994763955E-3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3.3575206001721791</v>
      </c>
      <c r="N50" s="9">
        <v>5.9983662037577323</v>
      </c>
      <c r="O50" s="9">
        <v>10.721786227478733</v>
      </c>
      <c r="P50" s="9">
        <v>15.018718343977094</v>
      </c>
      <c r="Q50" s="9">
        <v>19.699297629499561</v>
      </c>
      <c r="R50" s="9">
        <v>21.351766513056848</v>
      </c>
      <c r="S50" s="9">
        <v>23.845056512674205</v>
      </c>
      <c r="T50" s="9">
        <v>26.399560922063657</v>
      </c>
      <c r="U50" s="9">
        <v>29.321326597847577</v>
      </c>
      <c r="V50" s="9">
        <v>32.6070210190382</v>
      </c>
      <c r="W50" s="9">
        <v>32.987986333076151</v>
      </c>
      <c r="X50" s="9">
        <v>33.34805653710248</v>
      </c>
      <c r="Y50" s="9">
        <v>33.746404071697278</v>
      </c>
      <c r="Z50" s="9">
        <v>34.157976481029515</v>
      </c>
      <c r="AA50" s="9">
        <v>34.661177256036481</v>
      </c>
      <c r="AB50" s="9">
        <v>34.174670538306906</v>
      </c>
      <c r="AC50" s="9">
        <v>33.722103846585156</v>
      </c>
      <c r="AD50" s="9">
        <v>33.284507042253537</v>
      </c>
      <c r="AE50" s="9">
        <v>32.940643407340275</v>
      </c>
      <c r="AF50" s="9">
        <v>32.626780626780629</v>
      </c>
    </row>
    <row r="51" spans="1:32" x14ac:dyDescent="0.35">
      <c r="A51" s="4" t="s">
        <v>246</v>
      </c>
      <c r="B51" s="9"/>
      <c r="C51" s="9"/>
      <c r="D51" s="9">
        <v>-2.2370363742062311E-3</v>
      </c>
      <c r="E51" s="9">
        <v>0</v>
      </c>
      <c r="F51" s="9">
        <v>0</v>
      </c>
      <c r="G51" s="9">
        <v>0</v>
      </c>
      <c r="H51" s="9">
        <v>2.4910943377367645E-3</v>
      </c>
      <c r="I51" s="9">
        <v>3.1075201988878505E-3</v>
      </c>
      <c r="J51" s="9">
        <v>6.2936622820812501E-3</v>
      </c>
      <c r="K51" s="9">
        <v>6.336734047271338E-3</v>
      </c>
      <c r="L51" s="9">
        <v>3.251609546718051E-3</v>
      </c>
      <c r="M51" s="9">
        <v>-8.3694236118446614</v>
      </c>
      <c r="N51" s="9">
        <v>-23.086230826719806</v>
      </c>
      <c r="O51" s="9">
        <v>-35.952898550724633</v>
      </c>
      <c r="P51" s="9">
        <v>-45.431425306844567</v>
      </c>
      <c r="Q51" s="9">
        <v>-53.521550912855268</v>
      </c>
      <c r="R51" s="9">
        <v>-56.50082095536294</v>
      </c>
      <c r="S51" s="9">
        <v>-59.135582727132025</v>
      </c>
      <c r="T51" s="9">
        <v>-62.407640308127647</v>
      </c>
      <c r="U51" s="9">
        <v>-65.61010486177311</v>
      </c>
      <c r="V51" s="9">
        <v>-68.557168784029031</v>
      </c>
      <c r="W51" s="9">
        <v>-71.335600621404865</v>
      </c>
      <c r="X51" s="9">
        <v>-73.991031390134538</v>
      </c>
      <c r="Y51" s="9">
        <v>-76.54481030161611</v>
      </c>
      <c r="Z51" s="9">
        <v>-78.957300215034891</v>
      </c>
      <c r="AA51" s="9">
        <v>-81.257234440388203</v>
      </c>
      <c r="AB51" s="9">
        <v>-83.377834095126047</v>
      </c>
      <c r="AC51" s="9">
        <v>-85.370787549997701</v>
      </c>
      <c r="AD51" s="9">
        <v>-87.244373891119622</v>
      </c>
      <c r="AE51" s="9">
        <v>-89.007915817414798</v>
      </c>
      <c r="AF51" s="9">
        <v>-90.658970658970659</v>
      </c>
    </row>
    <row r="52" spans="1:32" x14ac:dyDescent="0.35">
      <c r="A52" s="4" t="s">
        <v>247</v>
      </c>
      <c r="B52" s="9"/>
      <c r="C52" s="9"/>
      <c r="D52" s="9">
        <v>0</v>
      </c>
      <c r="E52" s="9">
        <v>0</v>
      </c>
      <c r="F52" s="9">
        <v>0</v>
      </c>
      <c r="G52" s="9">
        <v>2.5481277630295767E-4</v>
      </c>
      <c r="H52" s="9">
        <v>5.1013641047497249E-4</v>
      </c>
      <c r="I52" s="9">
        <v>7.6597439603647455E-4</v>
      </c>
      <c r="J52" s="9">
        <v>7.6674180735292121E-4</v>
      </c>
      <c r="K52" s="9">
        <v>7.6924654863624918E-4</v>
      </c>
      <c r="L52" s="9">
        <v>1.0307737503132723E-3</v>
      </c>
      <c r="M52" s="9">
        <v>0.71827467117348298</v>
      </c>
      <c r="N52" s="9">
        <v>7.0105664964225059E-2</v>
      </c>
      <c r="O52" s="9">
        <v>1.1991322642898294E-2</v>
      </c>
      <c r="P52" s="9">
        <v>-4.3363205763968425E-2</v>
      </c>
      <c r="Q52" s="9">
        <v>-4.8769560988874992E-2</v>
      </c>
      <c r="R52" s="9">
        <v>-1.8077423020295424E-2</v>
      </c>
      <c r="S52" s="9">
        <v>0.34358848716062745</v>
      </c>
      <c r="T52" s="9">
        <v>0.42358612622512021</v>
      </c>
      <c r="U52" s="9">
        <v>0.52746752721906509</v>
      </c>
      <c r="V52" s="9">
        <v>0.70304318130075205</v>
      </c>
      <c r="W52" s="9">
        <v>0.11782625816159079</v>
      </c>
      <c r="X52" s="9">
        <v>-0.48192031432255988</v>
      </c>
      <c r="Y52" s="9">
        <v>-1.0973949603178255</v>
      </c>
      <c r="Z52" s="9">
        <v>-1.7182930690856357</v>
      </c>
      <c r="AA52" s="9">
        <v>-2.3424424849499257</v>
      </c>
      <c r="AB52" s="9">
        <v>-3.1828660201959389</v>
      </c>
      <c r="AC52" s="9">
        <v>-4.026103376660922</v>
      </c>
      <c r="AD52" s="9">
        <v>-4.8694851898311331</v>
      </c>
      <c r="AE52" s="9">
        <v>-5.7110876425242383</v>
      </c>
      <c r="AF52" s="9">
        <v>-6.5599614287844075</v>
      </c>
    </row>
    <row r="53" spans="1:32" x14ac:dyDescent="0.35">
      <c r="A53" s="4" t="s">
        <v>248</v>
      </c>
      <c r="B53" s="9"/>
      <c r="C53" s="9"/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2.9188558085227374E-2</v>
      </c>
      <c r="K53" s="9">
        <v>0</v>
      </c>
      <c r="L53" s="9">
        <v>0</v>
      </c>
      <c r="M53" s="9">
        <v>-5.5104895104895091</v>
      </c>
      <c r="N53" s="9">
        <v>-15.866957470010913</v>
      </c>
      <c r="O53" s="9">
        <v>-25.504246284501065</v>
      </c>
      <c r="P53" s="9">
        <v>-33.201581027667984</v>
      </c>
      <c r="Q53" s="9">
        <v>-40.141398271798906</v>
      </c>
      <c r="R53" s="9">
        <v>-42.857142857142854</v>
      </c>
      <c r="S53" s="9">
        <v>-45.275692466994563</v>
      </c>
      <c r="T53" s="9">
        <v>-48.364666494978103</v>
      </c>
      <c r="U53" s="9">
        <v>-51.486417221937472</v>
      </c>
      <c r="V53" s="9">
        <v>-54.427149783107936</v>
      </c>
      <c r="W53" s="9">
        <v>-57.338750634840018</v>
      </c>
      <c r="X53" s="9">
        <v>-60.202275600505693</v>
      </c>
      <c r="Y53" s="9">
        <v>-63.041289023162122</v>
      </c>
      <c r="Z53" s="9">
        <v>-65.805318615153027</v>
      </c>
      <c r="AA53" s="9">
        <v>-68.55</v>
      </c>
      <c r="AB53" s="9">
        <v>-71.168701719411899</v>
      </c>
      <c r="AC53" s="9">
        <v>-73.739130434782609</v>
      </c>
      <c r="AD53" s="9">
        <v>-76.232961586121448</v>
      </c>
      <c r="AE53" s="9">
        <v>-78.714462299134738</v>
      </c>
      <c r="AF53" s="9">
        <v>-81.100419442388343</v>
      </c>
    </row>
    <row r="54" spans="1:32" x14ac:dyDescent="0.35">
      <c r="A54" s="4" t="s">
        <v>249</v>
      </c>
      <c r="B54" s="9"/>
      <c r="C54" s="9"/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3.1813192931034388E-4</v>
      </c>
      <c r="J54" s="9">
        <v>3.1870986247595158E-4</v>
      </c>
      <c r="K54" s="9">
        <v>0</v>
      </c>
      <c r="L54" s="9">
        <v>3.2186009385365324E-4</v>
      </c>
      <c r="M54" s="9">
        <v>1.8980102936246592</v>
      </c>
      <c r="N54" s="9">
        <v>3.0925245570027138</v>
      </c>
      <c r="O54" s="9">
        <v>5.0455086442345367</v>
      </c>
      <c r="P54" s="9">
        <v>6.7898842281051568</v>
      </c>
      <c r="Q54" s="9">
        <v>8.5809164576151957</v>
      </c>
      <c r="R54" s="9">
        <v>9.3259721028865989</v>
      </c>
      <c r="S54" s="9">
        <v>10.383400824757581</v>
      </c>
      <c r="T54" s="9">
        <v>11.434308966412754</v>
      </c>
      <c r="U54" s="9">
        <v>12.574661814608383</v>
      </c>
      <c r="V54" s="9">
        <v>13.827056299890996</v>
      </c>
      <c r="W54" s="9">
        <v>13.988399729274551</v>
      </c>
      <c r="X54" s="9">
        <v>14.138812387311532</v>
      </c>
      <c r="Y54" s="9">
        <v>14.286455423417666</v>
      </c>
      <c r="Z54" s="9">
        <v>14.428788451181966</v>
      </c>
      <c r="AA54" s="9">
        <v>14.587246583327937</v>
      </c>
      <c r="AB54" s="9">
        <v>14.393049725508035</v>
      </c>
      <c r="AC54" s="9">
        <v>14.194811551639749</v>
      </c>
      <c r="AD54" s="9">
        <v>13.994374408883028</v>
      </c>
      <c r="AE54" s="9">
        <v>13.808255440188757</v>
      </c>
      <c r="AF54" s="9">
        <v>13.614475231591319</v>
      </c>
    </row>
    <row r="55" spans="1:32" x14ac:dyDescent="0.35">
      <c r="A55" s="4" t="s">
        <v>250</v>
      </c>
      <c r="B55" s="9"/>
      <c r="C55" s="9"/>
      <c r="D55" s="9">
        <v>0</v>
      </c>
      <c r="E55" s="9">
        <v>0</v>
      </c>
      <c r="F55" s="9">
        <v>0</v>
      </c>
      <c r="G55" s="9">
        <v>1.3479087196183659E-3</v>
      </c>
      <c r="H55" s="9">
        <v>1.3527223537337428E-3</v>
      </c>
      <c r="I55" s="9">
        <v>2.7054447074674856E-3</v>
      </c>
      <c r="J55" s="9">
        <v>2.6999662504275674E-3</v>
      </c>
      <c r="K55" s="9">
        <v>2.6969443620435025E-3</v>
      </c>
      <c r="L55" s="9">
        <v>4.0638292108069272E-3</v>
      </c>
      <c r="M55" s="9">
        <v>-3.8805643960607075</v>
      </c>
      <c r="N55" s="9">
        <v>-11.510653184979894</v>
      </c>
      <c r="O55" s="9">
        <v>-18.85878342006102</v>
      </c>
      <c r="P55" s="9">
        <v>-25.1902999043301</v>
      </c>
      <c r="Q55" s="9">
        <v>-31.207964909837781</v>
      </c>
      <c r="R55" s="9">
        <v>-33.621913341672176</v>
      </c>
      <c r="S55" s="9">
        <v>-35.838382102293075</v>
      </c>
      <c r="T55" s="9">
        <v>-38.689554293581146</v>
      </c>
      <c r="U55" s="9">
        <v>-41.62466434038398</v>
      </c>
      <c r="V55" s="9">
        <v>-44.470635582257735</v>
      </c>
      <c r="W55" s="9">
        <v>-47.323534487717879</v>
      </c>
      <c r="X55" s="9">
        <v>-50.194328487116742</v>
      </c>
      <c r="Y55" s="9">
        <v>-53.101719094485361</v>
      </c>
      <c r="Z55" s="9">
        <v>-55.997345413624956</v>
      </c>
      <c r="AA55" s="9">
        <v>-58.917404428012311</v>
      </c>
      <c r="AB55" s="9">
        <v>-61.77133934767523</v>
      </c>
      <c r="AC55" s="9">
        <v>-64.621931449745261</v>
      </c>
      <c r="AD55" s="9">
        <v>-67.46224965944991</v>
      </c>
      <c r="AE55" s="9">
        <v>-70.314063973308194</v>
      </c>
      <c r="AF55" s="9">
        <v>-73.169917081742014</v>
      </c>
    </row>
    <row r="56" spans="1:32" x14ac:dyDescent="0.35">
      <c r="A56" s="4" t="s">
        <v>251</v>
      </c>
      <c r="B56" s="9"/>
      <c r="C56" s="9"/>
      <c r="D56" s="9">
        <v>0</v>
      </c>
      <c r="E56" s="9">
        <v>0</v>
      </c>
      <c r="F56" s="9">
        <v>0</v>
      </c>
      <c r="G56" s="9">
        <v>0</v>
      </c>
      <c r="H56" s="9">
        <v>-3.0626933325094774E-3</v>
      </c>
      <c r="I56" s="9">
        <v>0</v>
      </c>
      <c r="J56" s="9">
        <v>-3.1174013342543496E-3</v>
      </c>
      <c r="K56" s="9">
        <v>-3.1361726149473444E-3</v>
      </c>
      <c r="L56" s="9">
        <v>0</v>
      </c>
      <c r="M56" s="9">
        <v>1.8677551020408136</v>
      </c>
      <c r="N56" s="9">
        <v>3.3516807548653449</v>
      </c>
      <c r="O56" s="9">
        <v>5.6452408351142509</v>
      </c>
      <c r="P56" s="9">
        <v>7.7527570494617946</v>
      </c>
      <c r="Q56" s="9">
        <v>9.9466198070355851</v>
      </c>
      <c r="R56" s="9">
        <v>10.860000000000005</v>
      </c>
      <c r="S56" s="9">
        <v>12.091963268315563</v>
      </c>
      <c r="T56" s="9">
        <v>13.331761059263492</v>
      </c>
      <c r="U56" s="9">
        <v>14.684770095483186</v>
      </c>
      <c r="V56" s="9">
        <v>16.157041678016903</v>
      </c>
      <c r="W56" s="9">
        <v>16.530367835757069</v>
      </c>
      <c r="X56" s="9">
        <v>16.896421327649623</v>
      </c>
      <c r="Y56" s="9">
        <v>17.265789564556787</v>
      </c>
      <c r="Z56" s="9">
        <v>17.643590455049949</v>
      </c>
      <c r="AA56" s="9">
        <v>18.047862890584181</v>
      </c>
      <c r="AB56" s="9">
        <v>18.090206095384719</v>
      </c>
      <c r="AC56" s="9">
        <v>18.134532930343713</v>
      </c>
      <c r="AD56" s="9">
        <v>18.18887908208297</v>
      </c>
      <c r="AE56" s="9">
        <v>18.275641935026258</v>
      </c>
      <c r="AF56" s="9">
        <v>18.366474235621126</v>
      </c>
    </row>
    <row r="57" spans="1:32" x14ac:dyDescent="0.35">
      <c r="A57" s="4" t="s">
        <v>252</v>
      </c>
      <c r="B57" s="9"/>
      <c r="C57" s="9"/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3.9304777102517447E-4</v>
      </c>
      <c r="J57" s="9">
        <v>0</v>
      </c>
      <c r="K57" s="9">
        <v>0</v>
      </c>
      <c r="L57" s="9">
        <v>0</v>
      </c>
      <c r="M57" s="9">
        <v>0</v>
      </c>
      <c r="N57" s="9">
        <v>3.0019482643099638E-4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2.2305695089225953E-4</v>
      </c>
      <c r="AB57" s="9">
        <v>0</v>
      </c>
      <c r="AC57" s="9">
        <v>0</v>
      </c>
      <c r="AD57" s="9">
        <v>0</v>
      </c>
      <c r="AE57" s="9">
        <v>2.3009717004254419E-4</v>
      </c>
      <c r="AF57" s="9">
        <v>0</v>
      </c>
    </row>
    <row r="58" spans="1:32" x14ac:dyDescent="0.35">
      <c r="A58" s="4" t="s">
        <v>253</v>
      </c>
      <c r="B58" s="9"/>
      <c r="C58" s="9"/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1.0168595310400775E-3</v>
      </c>
      <c r="J58" s="9">
        <v>0</v>
      </c>
      <c r="K58" s="9">
        <v>0</v>
      </c>
      <c r="L58" s="9">
        <v>0</v>
      </c>
      <c r="M58" s="9">
        <v>0</v>
      </c>
      <c r="N58" s="9">
        <v>5.6485367465426402E-4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3.4218918955832592E-4</v>
      </c>
      <c r="AB58" s="9">
        <v>0</v>
      </c>
      <c r="AC58" s="9">
        <v>0</v>
      </c>
      <c r="AD58" s="9">
        <v>0</v>
      </c>
      <c r="AE58" s="9">
        <v>3.5904193250646077E-4</v>
      </c>
      <c r="AF58" s="9">
        <v>0</v>
      </c>
    </row>
    <row r="59" spans="1:32" x14ac:dyDescent="0.35">
      <c r="A59" s="4" t="s">
        <v>254</v>
      </c>
      <c r="B59" s="9"/>
      <c r="C59" s="9"/>
      <c r="D59" s="9">
        <v>0</v>
      </c>
      <c r="E59" s="9">
        <v>0</v>
      </c>
      <c r="F59" s="9">
        <v>0</v>
      </c>
      <c r="G59" s="9">
        <v>1.9251168065261394E-4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-0.21599743414350014</v>
      </c>
      <c r="N59" s="9">
        <v>-2.8831428647304085</v>
      </c>
      <c r="O59" s="9">
        <v>-4.8389817800104966</v>
      </c>
      <c r="P59" s="9">
        <v>-6.6029516593183244</v>
      </c>
      <c r="Q59" s="9">
        <v>-8.3735494826326242</v>
      </c>
      <c r="R59" s="9">
        <v>-9.6382827596214842</v>
      </c>
      <c r="S59" s="9">
        <v>-11.013527994156679</v>
      </c>
      <c r="T59" s="9">
        <v>-12.792163097534742</v>
      </c>
      <c r="U59" s="9">
        <v>-15.020143106247367</v>
      </c>
      <c r="V59" s="9">
        <v>-17.334721499219157</v>
      </c>
      <c r="W59" s="9">
        <v>-22.280847647176891</v>
      </c>
      <c r="X59" s="9">
        <v>-27.994053325101142</v>
      </c>
      <c r="Y59" s="9">
        <v>-33.769997681428251</v>
      </c>
      <c r="Z59" s="9">
        <v>-39.362965801321963</v>
      </c>
      <c r="AA59" s="9">
        <v>-42.620248160967186</v>
      </c>
      <c r="AB59" s="9">
        <v>-45.797129095331208</v>
      </c>
      <c r="AC59" s="9">
        <v>-48.848723060497548</v>
      </c>
      <c r="AD59" s="9">
        <v>-56.45619557663219</v>
      </c>
      <c r="AE59" s="9">
        <v>-65.403113318082902</v>
      </c>
      <c r="AF59" s="9">
        <v>-76.485209734863474</v>
      </c>
    </row>
    <row r="60" spans="1:32" x14ac:dyDescent="0.35">
      <c r="A60" s="4" t="s">
        <v>255</v>
      </c>
      <c r="B60" s="9"/>
      <c r="C60" s="9"/>
      <c r="D60" s="9">
        <v>0</v>
      </c>
      <c r="E60" s="9">
        <v>0</v>
      </c>
      <c r="F60" s="9">
        <v>0</v>
      </c>
      <c r="G60" s="9">
        <v>1.4803213482074E-4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-0.14968558160027209</v>
      </c>
      <c r="N60" s="9">
        <v>-1.9740151642184247</v>
      </c>
      <c r="O60" s="9">
        <v>-3.252843534214807</v>
      </c>
      <c r="P60" s="9">
        <v>-4.35812989004478</v>
      </c>
      <c r="Q60" s="9">
        <v>-5.3987676998049432</v>
      </c>
      <c r="R60" s="9">
        <v>-6.0388762077034563</v>
      </c>
      <c r="S60" s="9">
        <v>-6.5453307236228113</v>
      </c>
      <c r="T60" s="9">
        <v>-7.2825661035470448</v>
      </c>
      <c r="U60" s="9">
        <v>-8.1051026337601453</v>
      </c>
      <c r="V60" s="9">
        <v>-8.7597417620902434</v>
      </c>
      <c r="W60" s="9">
        <v>-10.515204417197841</v>
      </c>
      <c r="X60" s="9">
        <v>-12.343198148824753</v>
      </c>
      <c r="Y60" s="9">
        <v>-14.118739234503275</v>
      </c>
      <c r="Z60" s="9">
        <v>-15.775713133950171</v>
      </c>
      <c r="AA60" s="9">
        <v>-17.015584885470915</v>
      </c>
      <c r="AB60" s="9">
        <v>-18.402222860975378</v>
      </c>
      <c r="AC60" s="9">
        <v>-19.739308717580631</v>
      </c>
      <c r="AD60" s="9">
        <v>-21.754146910099077</v>
      </c>
      <c r="AE60" s="9">
        <v>-23.85518630822768</v>
      </c>
      <c r="AF60" s="9">
        <v>-26.102792220946728</v>
      </c>
    </row>
    <row r="61" spans="1:32" x14ac:dyDescent="0.35">
      <c r="A61" s="4" t="s">
        <v>256</v>
      </c>
      <c r="B61" s="9"/>
      <c r="C61" s="9"/>
      <c r="D61" s="9">
        <v>0</v>
      </c>
      <c r="E61" s="9">
        <v>0</v>
      </c>
      <c r="F61" s="9">
        <v>0</v>
      </c>
      <c r="G61" s="9">
        <v>0</v>
      </c>
      <c r="H61" s="9">
        <v>-2.878965414879479E-4</v>
      </c>
      <c r="I61" s="9">
        <v>2.8849205205354317E-4</v>
      </c>
      <c r="J61" s="9">
        <v>0</v>
      </c>
      <c r="K61" s="9">
        <v>-2.9047306444237783E-4</v>
      </c>
      <c r="L61" s="9">
        <v>2.9204754535007638E-4</v>
      </c>
      <c r="M61" s="9">
        <v>1.8952435269983434</v>
      </c>
      <c r="N61" s="9">
        <v>3.1165587503380094</v>
      </c>
      <c r="O61" s="9">
        <v>5.1023109093230232</v>
      </c>
      <c r="P61" s="9">
        <v>6.8827199796256053</v>
      </c>
      <c r="Q61" s="9">
        <v>8.714999056008029</v>
      </c>
      <c r="R61" s="9">
        <v>9.4776033343766866</v>
      </c>
      <c r="S61" s="9">
        <v>10.553898223458901</v>
      </c>
      <c r="T61" s="9">
        <v>11.625475640098699</v>
      </c>
      <c r="U61" s="9">
        <v>12.789527034015784</v>
      </c>
      <c r="V61" s="9">
        <v>14.066897767620869</v>
      </c>
      <c r="W61" s="9">
        <v>14.250574363788438</v>
      </c>
      <c r="X61" s="9">
        <v>14.423828541379459</v>
      </c>
      <c r="Y61" s="9">
        <v>14.59510122022329</v>
      </c>
      <c r="Z61" s="9">
        <v>14.762618222680027</v>
      </c>
      <c r="AA61" s="9">
        <v>14.947539449681033</v>
      </c>
      <c r="AB61" s="9">
        <v>14.777733279935912</v>
      </c>
      <c r="AC61" s="9">
        <v>14.604515850797103</v>
      </c>
      <c r="AD61" s="9">
        <v>14.430266430882794</v>
      </c>
      <c r="AE61" s="9">
        <v>14.272243054685834</v>
      </c>
      <c r="AF61" s="9">
        <v>14.107622953547791</v>
      </c>
    </row>
    <row r="62" spans="1:32" x14ac:dyDescent="0.35">
      <c r="A62" s="4" t="s">
        <v>257</v>
      </c>
      <c r="B62" s="9"/>
      <c r="C62" s="9"/>
      <c r="D62" s="9">
        <v>0</v>
      </c>
      <c r="E62" s="9">
        <v>0</v>
      </c>
      <c r="F62" s="9">
        <v>0</v>
      </c>
      <c r="G62" s="9">
        <v>3.0582442620707273E-4</v>
      </c>
      <c r="H62" s="9">
        <v>3.310918415533976E-4</v>
      </c>
      <c r="I62" s="9">
        <v>-3.7282549531104697E-4</v>
      </c>
      <c r="J62" s="9">
        <v>0</v>
      </c>
      <c r="K62" s="9">
        <v>4.7231747292827232E-4</v>
      </c>
      <c r="L62" s="9">
        <v>-5.2688982208679794E-4</v>
      </c>
      <c r="M62" s="9">
        <v>-4.0966410770684867</v>
      </c>
      <c r="N62" s="9">
        <v>-12.07466177924611</v>
      </c>
      <c r="O62" s="9">
        <v>-20.558698134017835</v>
      </c>
      <c r="P62" s="9">
        <v>-28.713718132656403</v>
      </c>
      <c r="Q62" s="9">
        <v>-38.212434252847508</v>
      </c>
      <c r="R62" s="9">
        <v>-47.191030872881989</v>
      </c>
      <c r="S62" s="9">
        <v>-66.198415568960058</v>
      </c>
      <c r="T62" s="9">
        <v>-89.461959488367256</v>
      </c>
      <c r="U62" s="9">
        <v>-131.83813471079449</v>
      </c>
      <c r="V62" s="9">
        <v>-224.24723711203748</v>
      </c>
      <c r="W62" s="9">
        <v>-585.01841997543897</v>
      </c>
      <c r="X62" s="9">
        <v>3306.3436123348497</v>
      </c>
      <c r="Y62" s="9">
        <v>694.88561081176488</v>
      </c>
      <c r="Z62" s="9">
        <v>477.65363128491657</v>
      </c>
      <c r="AA62" s="9">
        <v>536.30085384229028</v>
      </c>
      <c r="AB62" s="9">
        <v>644.64168788650352</v>
      </c>
      <c r="AC62" s="9">
        <v>783.76229157759769</v>
      </c>
      <c r="AD62" s="9">
        <v>507.30071880699472</v>
      </c>
      <c r="AE62" s="9">
        <v>377.60152038164705</v>
      </c>
      <c r="AF62" s="9">
        <v>298.82855691360612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EBE74-A7B6-4ECC-A4FC-198C0791124A}">
  <sheetPr codeName="Sheet22">
    <tabColor theme="8" tint="0.59999389629810485"/>
  </sheetPr>
  <dimension ref="A1:BH141"/>
  <sheetViews>
    <sheetView showGridLines="0" topLeftCell="R110" workbookViewId="0">
      <selection activeCell="AH136" sqref="AH136"/>
    </sheetView>
  </sheetViews>
  <sheetFormatPr defaultRowHeight="14.5" x14ac:dyDescent="0.35"/>
  <cols>
    <col min="1" max="1" width="35.54296875" customWidth="1"/>
    <col min="20" max="20" width="9.1796875" style="45"/>
  </cols>
  <sheetData>
    <row r="1" spans="1:60" ht="20" thickBot="1" x14ac:dyDescent="0.5">
      <c r="A1" s="3" t="s">
        <v>114</v>
      </c>
    </row>
    <row r="2" spans="1:60" ht="15" thickTop="1" x14ac:dyDescent="0.35">
      <c r="B2" s="1">
        <v>2022</v>
      </c>
      <c r="C2" s="2">
        <v>2023</v>
      </c>
      <c r="D2" s="1">
        <v>2024</v>
      </c>
      <c r="E2" s="2">
        <v>2025</v>
      </c>
      <c r="F2" s="1">
        <v>2026</v>
      </c>
      <c r="G2" s="2">
        <v>2027</v>
      </c>
      <c r="H2" s="1">
        <v>2028</v>
      </c>
      <c r="I2" s="2">
        <v>2029</v>
      </c>
      <c r="J2" s="1">
        <v>2030</v>
      </c>
      <c r="K2" s="2">
        <v>2031</v>
      </c>
      <c r="L2" s="1">
        <v>2032</v>
      </c>
      <c r="M2" s="2">
        <v>2033</v>
      </c>
      <c r="N2" s="1">
        <v>2034</v>
      </c>
      <c r="O2" s="2">
        <v>2035</v>
      </c>
      <c r="P2" s="1">
        <v>2036</v>
      </c>
      <c r="Q2" s="2">
        <v>2037</v>
      </c>
      <c r="R2" s="1">
        <v>2038</v>
      </c>
      <c r="S2" s="2">
        <v>2039</v>
      </c>
      <c r="T2" s="62">
        <v>2040</v>
      </c>
      <c r="U2" s="2">
        <v>2041</v>
      </c>
      <c r="V2" s="1">
        <v>2042</v>
      </c>
      <c r="W2" s="2">
        <v>2043</v>
      </c>
      <c r="X2" s="1">
        <v>2044</v>
      </c>
      <c r="Y2" s="2">
        <v>2045</v>
      </c>
      <c r="Z2" s="1">
        <v>2046</v>
      </c>
      <c r="AA2" s="2">
        <v>2047</v>
      </c>
      <c r="AB2" s="1">
        <v>2048</v>
      </c>
      <c r="AC2" s="2">
        <v>2049</v>
      </c>
      <c r="AD2" s="1">
        <v>2050</v>
      </c>
    </row>
    <row r="3" spans="1:60" x14ac:dyDescent="0.35">
      <c r="A3" s="4" t="s">
        <v>115</v>
      </c>
      <c r="B3" s="15">
        <v>193552.29689999999</v>
      </c>
      <c r="C3" s="15">
        <v>197911.96561152404</v>
      </c>
      <c r="D3" s="15">
        <v>202354.39654762312</v>
      </c>
      <c r="E3" s="15">
        <v>206798.09909580892</v>
      </c>
      <c r="F3" s="15">
        <v>211215.78212812333</v>
      </c>
      <c r="G3" s="15">
        <v>215589.84976021465</v>
      </c>
      <c r="H3" s="15">
        <v>219992.3022872431</v>
      </c>
      <c r="I3" s="15">
        <v>224478.51731086595</v>
      </c>
      <c r="J3" s="15">
        <v>228946.26834520069</v>
      </c>
      <c r="K3" s="15">
        <v>233389.61173199068</v>
      </c>
      <c r="L3" s="15">
        <v>238007.64530140924</v>
      </c>
      <c r="M3" s="15">
        <v>242664.45528784758</v>
      </c>
      <c r="N3" s="15">
        <v>247434.55901833184</v>
      </c>
      <c r="O3" s="15">
        <v>252222.46722224838</v>
      </c>
      <c r="P3" s="15">
        <v>257033.00545059147</v>
      </c>
      <c r="Q3" s="15">
        <v>261838.52022379631</v>
      </c>
      <c r="R3" s="15">
        <v>266700.39023501583</v>
      </c>
      <c r="S3" s="15">
        <v>271584.34113119455</v>
      </c>
      <c r="T3" s="63">
        <v>276485.51510185277</v>
      </c>
      <c r="U3" s="15">
        <v>281432.06215543702</v>
      </c>
      <c r="V3" s="15">
        <v>286410.53904855432</v>
      </c>
      <c r="W3" s="15">
        <v>291424.69971462351</v>
      </c>
      <c r="X3" s="15">
        <v>296468.06642541481</v>
      </c>
      <c r="Y3" s="15">
        <v>301547.60204151465</v>
      </c>
      <c r="Z3" s="15">
        <v>306655.1248606132</v>
      </c>
      <c r="AA3" s="15">
        <v>311783.22651711979</v>
      </c>
      <c r="AB3" s="15">
        <v>316913.05829965125</v>
      </c>
      <c r="AC3" s="15">
        <v>322057.22275327705</v>
      </c>
      <c r="AD3" s="15">
        <v>327209.78405438445</v>
      </c>
    </row>
    <row r="4" spans="1:60" x14ac:dyDescent="0.35">
      <c r="A4" s="4" t="s">
        <v>117</v>
      </c>
      <c r="B4" s="15">
        <v>62075.722699999998</v>
      </c>
      <c r="C4" s="15">
        <v>63473.947315956153</v>
      </c>
      <c r="D4" s="15">
        <v>64898.715274383765</v>
      </c>
      <c r="E4" s="15">
        <v>66323.891061809234</v>
      </c>
      <c r="F4" s="15">
        <v>67740.721919838921</v>
      </c>
      <c r="G4" s="15">
        <v>69143.564530076867</v>
      </c>
      <c r="H4" s="15">
        <v>70555.510689563293</v>
      </c>
      <c r="I4" s="15">
        <v>71994.320996851282</v>
      </c>
      <c r="J4" s="15">
        <v>73427.209568787424</v>
      </c>
      <c r="K4" s="15">
        <v>74852.270166656541</v>
      </c>
      <c r="L4" s="15">
        <v>76333.357065990145</v>
      </c>
      <c r="M4" s="15">
        <v>77826.880263671905</v>
      </c>
      <c r="N4" s="15">
        <v>79356.738814390948</v>
      </c>
      <c r="O4" s="15">
        <v>80892.307581797184</v>
      </c>
      <c r="P4" s="15">
        <v>82435.13420738178</v>
      </c>
      <c r="Q4" s="15">
        <v>83976.349720036422</v>
      </c>
      <c r="R4" s="15">
        <v>85535.639376908002</v>
      </c>
      <c r="S4" s="15">
        <v>87102.01077299763</v>
      </c>
      <c r="T4" s="63">
        <v>88673.905920613601</v>
      </c>
      <c r="U4" s="15">
        <v>90260.353036658111</v>
      </c>
      <c r="V4" s="15">
        <v>91857.040629805997</v>
      </c>
      <c r="W4" s="15">
        <v>93465.172654407957</v>
      </c>
      <c r="X4" s="15">
        <v>95082.671585847871</v>
      </c>
      <c r="Y4" s="15">
        <v>96711.770539463992</v>
      </c>
      <c r="Z4" s="15">
        <v>98349.845495330272</v>
      </c>
      <c r="AA4" s="15">
        <v>99994.520456595041</v>
      </c>
      <c r="AB4" s="15">
        <v>101639.75030057148</v>
      </c>
      <c r="AC4" s="15">
        <v>103289.5768914254</v>
      </c>
      <c r="AD4" s="15">
        <v>104942.09650315363</v>
      </c>
    </row>
    <row r="5" spans="1:60" x14ac:dyDescent="0.35">
      <c r="A5" s="4" t="s">
        <v>119</v>
      </c>
      <c r="B5" s="15">
        <v>80409.804699999993</v>
      </c>
      <c r="C5" s="15">
        <v>81326.822235740197</v>
      </c>
      <c r="D5" s="15">
        <v>82173.645904952064</v>
      </c>
      <c r="E5" s="15">
        <v>83168.505801194129</v>
      </c>
      <c r="F5" s="15">
        <v>84250.860735690876</v>
      </c>
      <c r="G5" s="15">
        <v>85618.108978967895</v>
      </c>
      <c r="H5" s="15">
        <v>87223.568387676118</v>
      </c>
      <c r="I5" s="15">
        <v>88856.576757387025</v>
      </c>
      <c r="J5" s="15">
        <v>90644.797593314099</v>
      </c>
      <c r="K5" s="15">
        <v>92420.864563918207</v>
      </c>
      <c r="L5" s="15">
        <v>94037.444116437982</v>
      </c>
      <c r="M5" s="15">
        <v>95641.591260642643</v>
      </c>
      <c r="N5" s="15">
        <v>97149.33312607104</v>
      </c>
      <c r="O5" s="15">
        <v>98667.84520736472</v>
      </c>
      <c r="P5" s="15">
        <v>100219.94961318368</v>
      </c>
      <c r="Q5" s="15">
        <v>101792.91174435757</v>
      </c>
      <c r="R5" s="15">
        <v>103368.33010155147</v>
      </c>
      <c r="S5" s="15">
        <v>104957.40110336962</v>
      </c>
      <c r="T5" s="63">
        <v>106570.19752020422</v>
      </c>
      <c r="U5" s="15">
        <v>108199.85832366343</v>
      </c>
      <c r="V5" s="15">
        <v>109838.93469746529</v>
      </c>
      <c r="W5" s="15">
        <v>111484.59653657005</v>
      </c>
      <c r="X5" s="15">
        <v>113137.73472785293</v>
      </c>
      <c r="Y5" s="15">
        <v>114794.64816671582</v>
      </c>
      <c r="Z5" s="15">
        <v>116458.84914011834</v>
      </c>
      <c r="AA5" s="15">
        <v>118125.58489724189</v>
      </c>
      <c r="AB5" s="15">
        <v>119797.53442587746</v>
      </c>
      <c r="AC5" s="15">
        <v>121470.81846772434</v>
      </c>
      <c r="AD5" s="15">
        <v>123141.56454617497</v>
      </c>
    </row>
    <row r="6" spans="1:60" x14ac:dyDescent="0.35">
      <c r="A6" s="4" t="s">
        <v>121</v>
      </c>
      <c r="B6" s="15">
        <v>92163.695300000007</v>
      </c>
      <c r="C6" s="15">
        <v>93866.161512320657</v>
      </c>
      <c r="D6" s="15">
        <v>95417.112098988742</v>
      </c>
      <c r="E6" s="15">
        <v>96944.864105939283</v>
      </c>
      <c r="F6" s="15">
        <v>98428.324110974776</v>
      </c>
      <c r="G6" s="15">
        <v>100002.2126991741</v>
      </c>
      <c r="H6" s="15">
        <v>101621.33852476516</v>
      </c>
      <c r="I6" s="15">
        <v>103233.34765564965</v>
      </c>
      <c r="J6" s="15">
        <v>104986.10537215587</v>
      </c>
      <c r="K6" s="15">
        <v>106683.26875715998</v>
      </c>
      <c r="L6" s="15">
        <v>108323.05460791879</v>
      </c>
      <c r="M6" s="15">
        <v>109947.10966873895</v>
      </c>
      <c r="N6" s="15">
        <v>111519.68317833092</v>
      </c>
      <c r="O6" s="15">
        <v>113086.57933485972</v>
      </c>
      <c r="P6" s="15">
        <v>114673.50068534995</v>
      </c>
      <c r="Q6" s="15">
        <v>116250.94936077764</v>
      </c>
      <c r="R6" s="15">
        <v>117835.53117622959</v>
      </c>
      <c r="S6" s="15">
        <v>119416.04737234325</v>
      </c>
      <c r="T6" s="63">
        <v>121011.25469956196</v>
      </c>
      <c r="U6" s="15">
        <v>122616.74731903747</v>
      </c>
      <c r="V6" s="15">
        <v>124221.5430462743</v>
      </c>
      <c r="W6" s="15">
        <v>125825.36738854474</v>
      </c>
      <c r="X6" s="15">
        <v>127428.30707385438</v>
      </c>
      <c r="Y6" s="15">
        <v>129029.95346546566</v>
      </c>
      <c r="Z6" s="15">
        <v>130629.51199258635</v>
      </c>
      <c r="AA6" s="15">
        <v>132218.03217317219</v>
      </c>
      <c r="AB6" s="15">
        <v>133787.03711736479</v>
      </c>
      <c r="AC6" s="15">
        <v>135343.58240070677</v>
      </c>
      <c r="AD6" s="15">
        <v>136882.64194797643</v>
      </c>
    </row>
    <row r="7" spans="1:60" x14ac:dyDescent="0.35">
      <c r="A7" s="4" t="s">
        <v>123</v>
      </c>
      <c r="B7" s="15">
        <v>93808.671900000001</v>
      </c>
      <c r="C7" s="15">
        <v>95127.912633796892</v>
      </c>
      <c r="D7" s="15">
        <v>96386.055380708975</v>
      </c>
      <c r="E7" s="15">
        <v>97685.252659791091</v>
      </c>
      <c r="F7" s="15">
        <v>98985.873187804624</v>
      </c>
      <c r="G7" s="15">
        <v>100410.49767189815</v>
      </c>
      <c r="H7" s="15">
        <v>101904.0234963695</v>
      </c>
      <c r="I7" s="15">
        <v>103406.8530828822</v>
      </c>
      <c r="J7" s="15">
        <v>105062.68633992776</v>
      </c>
      <c r="K7" s="15">
        <v>106670.48164152494</v>
      </c>
      <c r="L7" s="15">
        <v>108225.41725241345</v>
      </c>
      <c r="M7" s="15">
        <v>109767.79178638622</v>
      </c>
      <c r="N7" s="15">
        <v>111259.76658912598</v>
      </c>
      <c r="O7" s="15">
        <v>112746.85350337958</v>
      </c>
      <c r="P7" s="15">
        <v>114253.9294194739</v>
      </c>
      <c r="Q7" s="15">
        <v>115751.31856765963</v>
      </c>
      <c r="R7" s="15">
        <v>117254.78929427125</v>
      </c>
      <c r="S7" s="15">
        <v>118753.3758543256</v>
      </c>
      <c r="T7" s="63">
        <v>120265.91385190698</v>
      </c>
      <c r="U7" s="15">
        <v>121787.75872578901</v>
      </c>
      <c r="V7" s="15">
        <v>123308.37632368748</v>
      </c>
      <c r="W7" s="15">
        <v>124827.76980591034</v>
      </c>
      <c r="X7" s="15">
        <v>126346.12486672153</v>
      </c>
      <c r="Y7" s="15">
        <v>127863.80715323307</v>
      </c>
      <c r="Z7" s="15">
        <v>129380.68107025331</v>
      </c>
      <c r="AA7" s="15">
        <v>130888.50940358225</v>
      </c>
      <c r="AB7" s="15">
        <v>132379.80072432291</v>
      </c>
      <c r="AC7" s="15">
        <v>133862.11030495344</v>
      </c>
      <c r="AD7" s="15">
        <v>135331.38082766061</v>
      </c>
    </row>
    <row r="8" spans="1:60" x14ac:dyDescent="0.35">
      <c r="A8" s="4" t="s">
        <v>125</v>
      </c>
      <c r="B8" s="15">
        <v>334392.84769999998</v>
      </c>
      <c r="C8" s="15">
        <v>341450.98404174414</v>
      </c>
      <c r="D8" s="15">
        <v>348457.81444523868</v>
      </c>
      <c r="E8" s="15">
        <v>355550.10740496049</v>
      </c>
      <c r="F8" s="15">
        <v>362649.81570682325</v>
      </c>
      <c r="G8" s="15">
        <v>369943.23829653527</v>
      </c>
      <c r="H8" s="15">
        <v>377488.69639287825</v>
      </c>
      <c r="I8" s="15">
        <v>385155.90963787172</v>
      </c>
      <c r="J8" s="15">
        <v>392941.69453953026</v>
      </c>
      <c r="K8" s="15">
        <v>400675.5335782005</v>
      </c>
      <c r="L8" s="15">
        <v>408476.0838393427</v>
      </c>
      <c r="M8" s="15">
        <v>416312.24469451484</v>
      </c>
      <c r="N8" s="15">
        <v>424200.54754799872</v>
      </c>
      <c r="O8" s="15">
        <v>432122.34584289038</v>
      </c>
      <c r="P8" s="15">
        <v>440107.66053703293</v>
      </c>
      <c r="Q8" s="15">
        <v>448107.41248130827</v>
      </c>
      <c r="R8" s="15">
        <v>456185.10159543366</v>
      </c>
      <c r="S8" s="15">
        <v>464306.42452557944</v>
      </c>
      <c r="T8" s="63">
        <v>472474.95939032559</v>
      </c>
      <c r="U8" s="15">
        <v>480721.26210900699</v>
      </c>
      <c r="V8" s="15">
        <v>489019.68109841237</v>
      </c>
      <c r="W8" s="15">
        <v>497372.0664882359</v>
      </c>
      <c r="X8" s="15">
        <v>505770.65494624845</v>
      </c>
      <c r="Y8" s="15">
        <v>514220.16705992701</v>
      </c>
      <c r="Z8" s="15">
        <v>522712.65041839489</v>
      </c>
      <c r="AA8" s="15">
        <v>531232.85464054672</v>
      </c>
      <c r="AB8" s="15">
        <v>539757.5794191421</v>
      </c>
      <c r="AC8" s="15">
        <v>548299.09020818013</v>
      </c>
      <c r="AD8" s="15">
        <v>556844.70622402895</v>
      </c>
    </row>
    <row r="9" spans="1:60" x14ac:dyDescent="0.3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64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60" x14ac:dyDescent="0.35">
      <c r="A10" s="4" t="s">
        <v>126</v>
      </c>
      <c r="B10" s="5">
        <v>100</v>
      </c>
      <c r="C10" s="5">
        <v>101.25778000000001</v>
      </c>
      <c r="D10" s="5">
        <v>102.41087322130601</v>
      </c>
      <c r="E10" s="5">
        <v>103.48912658219118</v>
      </c>
      <c r="F10" s="5">
        <v>104.49946712251399</v>
      </c>
      <c r="G10" s="5">
        <v>105.50932802789788</v>
      </c>
      <c r="H10" s="5">
        <v>106.56228368919101</v>
      </c>
      <c r="I10" s="5">
        <v>107.65899074423506</v>
      </c>
      <c r="J10" s="5">
        <v>108.82726304819521</v>
      </c>
      <c r="K10" s="5">
        <v>110.0416447110974</v>
      </c>
      <c r="L10" s="5">
        <v>111.28190208030723</v>
      </c>
      <c r="M10" s="5">
        <v>112.54043362369427</v>
      </c>
      <c r="N10" s="5">
        <v>113.79904081716822</v>
      </c>
      <c r="O10" s="5">
        <v>115.05663401723874</v>
      </c>
      <c r="P10" s="5">
        <v>116.31869023577383</v>
      </c>
      <c r="Q10" s="5">
        <v>117.58280686564913</v>
      </c>
      <c r="R10" s="5">
        <v>118.85192513327284</v>
      </c>
      <c r="S10" s="5">
        <v>120.12586326319885</v>
      </c>
      <c r="T10" s="64">
        <v>121.40738999766332</v>
      </c>
      <c r="U10" s="5">
        <v>122.70045154557242</v>
      </c>
      <c r="V10" s="5">
        <v>124.00543219798536</v>
      </c>
      <c r="W10" s="5">
        <v>125.32292791237286</v>
      </c>
      <c r="X10" s="5">
        <v>126.65326838904107</v>
      </c>
      <c r="Y10" s="5">
        <v>127.99690758272673</v>
      </c>
      <c r="Z10" s="5">
        <v>129.3539051975373</v>
      </c>
      <c r="AA10" s="5">
        <v>130.72246951452726</v>
      </c>
      <c r="AB10" s="5">
        <v>132.09884639604573</v>
      </c>
      <c r="AC10" s="5">
        <v>133.48209304631266</v>
      </c>
      <c r="AD10" s="5">
        <v>134.86997310876171</v>
      </c>
    </row>
    <row r="11" spans="1:60" x14ac:dyDescent="0.35">
      <c r="A11" s="4" t="s">
        <v>128</v>
      </c>
      <c r="B11" s="14">
        <v>2891.4</v>
      </c>
      <c r="C11" s="14">
        <v>2915.5677379859999</v>
      </c>
      <c r="D11" s="14">
        <v>2937.1175154964212</v>
      </c>
      <c r="E11" s="14">
        <v>2959.2316900652718</v>
      </c>
      <c r="F11" s="14">
        <v>2980.749980038117</v>
      </c>
      <c r="G11" s="14">
        <v>3005.3071868236593</v>
      </c>
      <c r="H11" s="14">
        <v>3031.5786506056434</v>
      </c>
      <c r="I11" s="14">
        <v>3057.1351011565407</v>
      </c>
      <c r="J11" s="14">
        <v>3083.5949111705604</v>
      </c>
      <c r="K11" s="14">
        <v>3107.9221314875635</v>
      </c>
      <c r="L11" s="14">
        <v>3130.4781560698266</v>
      </c>
      <c r="M11" s="14">
        <v>3152.0367573776698</v>
      </c>
      <c r="N11" s="14">
        <v>3172.0341611367658</v>
      </c>
      <c r="O11" s="14">
        <v>3191.4758757137893</v>
      </c>
      <c r="P11" s="14">
        <v>3210.7470602383883</v>
      </c>
      <c r="Q11" s="14">
        <v>3229.4159490201446</v>
      </c>
      <c r="R11" s="14">
        <v>3247.79442600938</v>
      </c>
      <c r="S11" s="14">
        <v>3265.7169248580931</v>
      </c>
      <c r="T11" s="65">
        <v>3283.3557477698059</v>
      </c>
      <c r="U11" s="14">
        <v>3300.7798600520709</v>
      </c>
      <c r="V11" s="14">
        <v>3317.7994071820685</v>
      </c>
      <c r="W11" s="14">
        <v>3334.4339907818339</v>
      </c>
      <c r="X11" s="14">
        <v>3350.6665489583984</v>
      </c>
      <c r="Y11" s="14">
        <v>3366.5312514277416</v>
      </c>
      <c r="Z11" s="14">
        <v>3382.0010348383648</v>
      </c>
      <c r="AA11" s="14">
        <v>3396.9852271632885</v>
      </c>
      <c r="AB11" s="14">
        <v>3411.3916376925745</v>
      </c>
      <c r="AC11" s="14">
        <v>3425.3785822045288</v>
      </c>
      <c r="AD11" s="14">
        <v>3438.8857062988072</v>
      </c>
    </row>
    <row r="12" spans="1:60" x14ac:dyDescent="0.3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64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60" x14ac:dyDescent="0.35">
      <c r="A13" s="4" t="s">
        <v>130</v>
      </c>
      <c r="B13" s="6">
        <v>79</v>
      </c>
      <c r="C13" s="6">
        <v>63</v>
      </c>
      <c r="D13" s="6">
        <v>62</v>
      </c>
      <c r="E13" s="6">
        <v>64.36</v>
      </c>
      <c r="F13" s="6">
        <v>66.81</v>
      </c>
      <c r="G13" s="6">
        <v>69.350000000000009</v>
      </c>
      <c r="H13" s="6">
        <v>71.98</v>
      </c>
      <c r="I13" s="6">
        <v>74.72</v>
      </c>
      <c r="J13" s="6">
        <v>77.56</v>
      </c>
      <c r="K13" s="6">
        <v>75.975256000000002</v>
      </c>
      <c r="L13" s="6">
        <v>78.039810000000003</v>
      </c>
      <c r="M13" s="6">
        <v>80.187650000000005</v>
      </c>
      <c r="N13" s="6">
        <v>81.946539999999999</v>
      </c>
      <c r="O13" s="6">
        <v>83.914860000000004</v>
      </c>
      <c r="P13" s="6">
        <v>85.918149999999997</v>
      </c>
      <c r="Q13" s="6">
        <v>87.75730999999999</v>
      </c>
      <c r="R13" s="6">
        <v>90.654709999999994</v>
      </c>
      <c r="S13" s="6">
        <v>93.921469999999985</v>
      </c>
      <c r="T13" s="66">
        <v>97.252299999999991</v>
      </c>
      <c r="U13" s="6">
        <v>101.24029999999999</v>
      </c>
      <c r="V13" s="6">
        <v>105.65309999999999</v>
      </c>
      <c r="W13" s="6">
        <v>110.57789999999999</v>
      </c>
      <c r="X13" s="6">
        <v>115.98469999999999</v>
      </c>
      <c r="Y13" s="6">
        <v>122.01509999999999</v>
      </c>
      <c r="Z13" s="6">
        <v>128.73359999999997</v>
      </c>
      <c r="AA13" s="6">
        <v>136.27409999999998</v>
      </c>
      <c r="AB13" s="6">
        <v>144.78469999999999</v>
      </c>
      <c r="AC13" s="6">
        <v>154.54139999999998</v>
      </c>
      <c r="AD13" s="6">
        <v>165.88979999999998</v>
      </c>
      <c r="AF13" s="6">
        <v>79</v>
      </c>
      <c r="AG13" s="6">
        <v>63</v>
      </c>
      <c r="AH13" s="6">
        <v>62</v>
      </c>
      <c r="AI13" s="6">
        <v>64.36</v>
      </c>
      <c r="AJ13" s="6">
        <v>66.81</v>
      </c>
      <c r="AK13" s="6">
        <v>69.350000000000009</v>
      </c>
      <c r="AL13" s="6">
        <v>71.98</v>
      </c>
      <c r="AM13" s="6">
        <v>74.72</v>
      </c>
      <c r="AN13" s="6">
        <v>77.56</v>
      </c>
      <c r="AO13" s="6">
        <v>76.09</v>
      </c>
      <c r="AP13" s="6">
        <v>74.64</v>
      </c>
      <c r="AQ13" s="6">
        <v>73.22</v>
      </c>
      <c r="AR13" s="6">
        <v>71.83</v>
      </c>
      <c r="AS13" s="6">
        <v>70.47</v>
      </c>
      <c r="AT13" s="6">
        <v>69.13</v>
      </c>
      <c r="AU13" s="6">
        <v>67.819999999999993</v>
      </c>
      <c r="AV13" s="6">
        <v>66.529999999999987</v>
      </c>
      <c r="AW13" s="6">
        <v>65.269999999999982</v>
      </c>
      <c r="AX13" s="6">
        <v>64.029999999999987</v>
      </c>
      <c r="AY13" s="6">
        <v>62.809999999999988</v>
      </c>
      <c r="AZ13" s="6">
        <v>61.61999999999999</v>
      </c>
      <c r="BA13" s="6">
        <v>60.449999999999989</v>
      </c>
      <c r="BB13" s="6">
        <v>59.29999999999999</v>
      </c>
      <c r="BC13" s="6">
        <v>58.169999999999987</v>
      </c>
      <c r="BD13" s="6">
        <v>57.059999999999988</v>
      </c>
      <c r="BE13" s="6">
        <v>55.97999999999999</v>
      </c>
      <c r="BF13" s="6">
        <v>54.919999999999987</v>
      </c>
      <c r="BG13" s="6">
        <v>53.879999999999988</v>
      </c>
      <c r="BH13" s="6">
        <v>52.859999999999985</v>
      </c>
    </row>
    <row r="14" spans="1:60" x14ac:dyDescent="0.35">
      <c r="A14" s="4" t="s">
        <v>132</v>
      </c>
      <c r="B14" s="6">
        <v>79</v>
      </c>
      <c r="C14" s="6">
        <v>63</v>
      </c>
      <c r="D14" s="6">
        <v>62</v>
      </c>
      <c r="E14" s="6">
        <v>64.36</v>
      </c>
      <c r="F14" s="6">
        <v>66.81</v>
      </c>
      <c r="G14" s="6">
        <v>69.350000000000009</v>
      </c>
      <c r="H14" s="6">
        <v>71.98</v>
      </c>
      <c r="I14" s="6">
        <v>74.72</v>
      </c>
      <c r="J14" s="6">
        <v>77.56</v>
      </c>
      <c r="K14" s="6">
        <v>76.092944799999998</v>
      </c>
      <c r="L14" s="6">
        <v>74.536380000000008</v>
      </c>
      <c r="M14" s="6">
        <v>73.010570000000001</v>
      </c>
      <c r="N14" s="6">
        <v>71.526340000000005</v>
      </c>
      <c r="O14" s="6">
        <v>70.065150000000003</v>
      </c>
      <c r="P14" s="6">
        <v>68.616189999999989</v>
      </c>
      <c r="Q14" s="6">
        <v>67.197169999999986</v>
      </c>
      <c r="R14" s="6">
        <v>65.785309999999996</v>
      </c>
      <c r="S14" s="6">
        <v>64.392649999999989</v>
      </c>
      <c r="T14" s="66">
        <v>63.020799999999994</v>
      </c>
      <c r="U14" s="6">
        <v>61.644499999999994</v>
      </c>
      <c r="V14" s="6">
        <v>60.28799999999999</v>
      </c>
      <c r="W14" s="6">
        <v>58.939799999999984</v>
      </c>
      <c r="X14" s="6">
        <v>57.602599999999995</v>
      </c>
      <c r="Y14" s="6">
        <v>56.272499999999994</v>
      </c>
      <c r="Z14" s="6">
        <v>54.946799999999968</v>
      </c>
      <c r="AA14" s="6">
        <v>53.637599999999978</v>
      </c>
      <c r="AB14" s="6">
        <v>52.333099999999988</v>
      </c>
      <c r="AC14" s="6">
        <v>51.030899999999974</v>
      </c>
      <c r="AD14" s="6">
        <v>49.727099999999979</v>
      </c>
      <c r="AF14" s="6">
        <v>79</v>
      </c>
      <c r="AG14" s="6">
        <v>63</v>
      </c>
      <c r="AH14" s="6">
        <v>62</v>
      </c>
      <c r="AI14" s="6">
        <v>64.36</v>
      </c>
      <c r="AJ14" s="6">
        <v>66.81</v>
      </c>
      <c r="AK14" s="6">
        <v>69.350000000000009</v>
      </c>
      <c r="AL14" s="6">
        <v>71.98</v>
      </c>
      <c r="AM14" s="6">
        <v>74.72</v>
      </c>
      <c r="AN14" s="6">
        <v>77.56</v>
      </c>
      <c r="AO14" s="6">
        <v>76.09</v>
      </c>
      <c r="AP14" s="6">
        <v>74.64</v>
      </c>
      <c r="AQ14" s="6">
        <v>73.22</v>
      </c>
      <c r="AR14" s="6">
        <v>71.83</v>
      </c>
      <c r="AS14" s="6">
        <v>70.47</v>
      </c>
      <c r="AT14" s="6">
        <v>69.13</v>
      </c>
      <c r="AU14" s="6">
        <v>67.819999999999993</v>
      </c>
      <c r="AV14" s="6">
        <v>66.529999999999987</v>
      </c>
      <c r="AW14" s="6">
        <v>65.269999999999982</v>
      </c>
      <c r="AX14" s="6">
        <v>64.029999999999987</v>
      </c>
      <c r="AY14" s="6">
        <v>62.809999999999988</v>
      </c>
      <c r="AZ14" s="6">
        <v>61.61999999999999</v>
      </c>
      <c r="BA14" s="6">
        <v>60.449999999999989</v>
      </c>
      <c r="BB14" s="6">
        <v>59.29999999999999</v>
      </c>
      <c r="BC14" s="6">
        <v>58.169999999999987</v>
      </c>
      <c r="BD14" s="6">
        <v>57.059999999999988</v>
      </c>
      <c r="BE14" s="6">
        <v>55.97999999999999</v>
      </c>
      <c r="BF14" s="6">
        <v>54.919999999999987</v>
      </c>
      <c r="BG14" s="6">
        <v>53.879999999999988</v>
      </c>
      <c r="BH14" s="6">
        <v>52.859999999999985</v>
      </c>
    </row>
    <row r="15" spans="1:60" x14ac:dyDescent="0.35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60" ht="20" thickBot="1" x14ac:dyDescent="0.5">
      <c r="A16" s="3" t="s">
        <v>134</v>
      </c>
    </row>
    <row r="17" spans="1:41" ht="15" thickTop="1" x14ac:dyDescent="0.35">
      <c r="B17" s="1">
        <v>2022</v>
      </c>
      <c r="C17" s="2">
        <v>2023</v>
      </c>
      <c r="D17" s="1">
        <v>2024</v>
      </c>
      <c r="E17" s="2">
        <v>2025</v>
      </c>
      <c r="F17" s="1">
        <v>2026</v>
      </c>
      <c r="G17" s="2">
        <v>2027</v>
      </c>
      <c r="H17" s="1">
        <v>2028</v>
      </c>
      <c r="I17" s="2">
        <v>2029</v>
      </c>
      <c r="J17" s="1">
        <v>2030</v>
      </c>
      <c r="K17" s="2">
        <v>2031</v>
      </c>
      <c r="L17" s="1">
        <v>2032</v>
      </c>
      <c r="M17" s="2">
        <v>2033</v>
      </c>
      <c r="N17" s="1">
        <v>2034</v>
      </c>
      <c r="O17" s="2">
        <v>2035</v>
      </c>
      <c r="P17" s="1">
        <v>2036</v>
      </c>
      <c r="Q17" s="2">
        <v>2037</v>
      </c>
      <c r="R17" s="1">
        <v>2038</v>
      </c>
      <c r="S17" s="2">
        <v>2039</v>
      </c>
      <c r="T17" s="62">
        <v>2040</v>
      </c>
      <c r="U17" s="2">
        <v>2041</v>
      </c>
      <c r="V17" s="1">
        <v>2042</v>
      </c>
      <c r="W17" s="2">
        <v>2043</v>
      </c>
      <c r="X17" s="1">
        <v>2044</v>
      </c>
      <c r="Y17" s="2">
        <v>2045</v>
      </c>
      <c r="Z17" s="1">
        <v>2046</v>
      </c>
      <c r="AA17" s="2">
        <v>2047</v>
      </c>
      <c r="AB17" s="1">
        <v>2048</v>
      </c>
      <c r="AC17" s="2">
        <v>2049</v>
      </c>
      <c r="AD17" s="1">
        <v>2050</v>
      </c>
      <c r="AG17" t="s">
        <v>260</v>
      </c>
      <c r="AH17" t="s">
        <v>260</v>
      </c>
      <c r="AO17" s="16"/>
    </row>
    <row r="18" spans="1:41" x14ac:dyDescent="0.35">
      <c r="A18" t="s">
        <v>135</v>
      </c>
      <c r="B18" s="14">
        <v>1761.425293</v>
      </c>
      <c r="C18" s="14">
        <v>1784.3958641034837</v>
      </c>
      <c r="D18" s="14">
        <v>1804.775984586169</v>
      </c>
      <c r="E18" s="14">
        <v>1823.6781253831336</v>
      </c>
      <c r="F18" s="14">
        <v>1840.0516911698235</v>
      </c>
      <c r="G18" s="14">
        <v>1855.7275515398219</v>
      </c>
      <c r="H18" s="14">
        <v>1871.9920014361908</v>
      </c>
      <c r="I18" s="14">
        <v>1887.6379421049144</v>
      </c>
      <c r="J18" s="14">
        <v>1903.7678083202009</v>
      </c>
      <c r="K18" s="14">
        <v>1913.9756018939549</v>
      </c>
      <c r="L18" s="14">
        <v>1924.4863520298036</v>
      </c>
      <c r="M18" s="14">
        <v>1934.8017528355915</v>
      </c>
      <c r="N18" s="14">
        <v>1947.0283455522854</v>
      </c>
      <c r="O18" s="14">
        <v>1959.0135705875841</v>
      </c>
      <c r="P18" s="14">
        <v>1973.2673141469079</v>
      </c>
      <c r="Q18" s="14">
        <v>1985.9445897393177</v>
      </c>
      <c r="R18" s="14">
        <v>1998.3489188035051</v>
      </c>
      <c r="S18" s="14">
        <v>2009.8448605956844</v>
      </c>
      <c r="T18" s="65">
        <v>2020.706343600624</v>
      </c>
      <c r="U18" s="14">
        <v>2033.0183861098021</v>
      </c>
      <c r="V18" s="14">
        <v>2044.4552530219657</v>
      </c>
      <c r="W18" s="14">
        <v>2054.8879446217165</v>
      </c>
      <c r="X18" s="14">
        <v>2064.4946690561001</v>
      </c>
      <c r="Y18" s="14">
        <v>2073.1608602632368</v>
      </c>
      <c r="Z18" s="14">
        <v>2081.7003135047039</v>
      </c>
      <c r="AA18" s="14">
        <v>2089.3732318732477</v>
      </c>
      <c r="AB18" s="14">
        <v>2096.2580927594518</v>
      </c>
      <c r="AC18" s="14">
        <v>2102.196833861401</v>
      </c>
      <c r="AD18" s="14">
        <v>2107.1542764789497</v>
      </c>
      <c r="AE18" s="47">
        <f>AD18/'Forth Pathway 2'!AD18-1</f>
        <v>-3.2203194266157475E-2</v>
      </c>
      <c r="AG18" t="s">
        <v>261</v>
      </c>
      <c r="AH18">
        <v>1761.425293</v>
      </c>
    </row>
    <row r="19" spans="1:41" x14ac:dyDescent="0.35">
      <c r="A19" t="s">
        <v>136</v>
      </c>
      <c r="B19" s="14">
        <v>1755.041504</v>
      </c>
      <c r="C19" s="14">
        <v>1777.2515542331203</v>
      </c>
      <c r="D19" s="14">
        <v>1796.7250772380078</v>
      </c>
      <c r="E19" s="14">
        <v>1814.6077920955038</v>
      </c>
      <c r="F19" s="14">
        <v>1829.7684409847473</v>
      </c>
      <c r="G19" s="14">
        <v>1844.1588378657159</v>
      </c>
      <c r="H19" s="14">
        <v>1859.2662423902771</v>
      </c>
      <c r="I19" s="14">
        <v>1873.6808546775924</v>
      </c>
      <c r="J19" s="14">
        <v>1888.6975823082571</v>
      </c>
      <c r="K19" s="14">
        <v>1897.2947448331661</v>
      </c>
      <c r="L19" s="14">
        <v>1906.6348043218729</v>
      </c>
      <c r="M19" s="14">
        <v>1915.4048668294006</v>
      </c>
      <c r="N19" s="14">
        <v>1926.3746395043652</v>
      </c>
      <c r="O19" s="14">
        <v>1936.817246732669</v>
      </c>
      <c r="P19" s="14">
        <v>1949.7520095605585</v>
      </c>
      <c r="Q19" s="14">
        <v>1960.6552177732221</v>
      </c>
      <c r="R19" s="14">
        <v>1971.4661137916064</v>
      </c>
      <c r="S19" s="14">
        <v>1981.2191340884835</v>
      </c>
      <c r="T19" s="65">
        <v>1990.3191707542221</v>
      </c>
      <c r="U19" s="14">
        <v>2001.0351088791381</v>
      </c>
      <c r="V19" s="14">
        <v>2010.6127232518195</v>
      </c>
      <c r="W19" s="14">
        <v>2019.1961697102722</v>
      </c>
      <c r="X19" s="14">
        <v>2026.893668580595</v>
      </c>
      <c r="Y19" s="14">
        <v>2033.6203611363867</v>
      </c>
      <c r="Z19" s="14">
        <v>2040.2359518694029</v>
      </c>
      <c r="AA19" s="14">
        <v>2045.8582912890481</v>
      </c>
      <c r="AB19" s="14">
        <v>2050.6185534440538</v>
      </c>
      <c r="AC19" s="14">
        <v>2054.3794493896266</v>
      </c>
      <c r="AD19" s="14">
        <v>2057.0945378137344</v>
      </c>
      <c r="AE19" s="47">
        <f>AD19/'Forth Pathway 2'!AD19-1</f>
        <v>-3.7114872748494676E-2</v>
      </c>
      <c r="AG19" t="s">
        <v>262</v>
      </c>
      <c r="AH19">
        <v>1755.041504</v>
      </c>
    </row>
    <row r="20" spans="1:41" x14ac:dyDescent="0.35">
      <c r="A20" t="s">
        <v>137</v>
      </c>
      <c r="B20" s="14">
        <v>7655.3994140000004</v>
      </c>
      <c r="C20" s="14">
        <v>7750.9770756837906</v>
      </c>
      <c r="D20" s="14">
        <v>7830.2680209726213</v>
      </c>
      <c r="E20" s="14">
        <v>7897.7607812713541</v>
      </c>
      <c r="F20" s="14">
        <v>7950.5208244393434</v>
      </c>
      <c r="G20" s="14">
        <v>7996.2488810027726</v>
      </c>
      <c r="H20" s="14">
        <v>8046.6501172871094</v>
      </c>
      <c r="I20" s="14">
        <v>8099.7042564384201</v>
      </c>
      <c r="J20" s="14">
        <v>8156.1513383926676</v>
      </c>
      <c r="K20" s="14">
        <v>8199.4317923468225</v>
      </c>
      <c r="L20" s="14">
        <v>8238.0600534694295</v>
      </c>
      <c r="M20" s="14">
        <v>8275.557313795407</v>
      </c>
      <c r="N20" s="14">
        <v>8316.2983789846621</v>
      </c>
      <c r="O20" s="14">
        <v>8350.9968033632358</v>
      </c>
      <c r="P20" s="14">
        <v>8387.7415233379052</v>
      </c>
      <c r="Q20" s="14">
        <v>8417.1445834931365</v>
      </c>
      <c r="R20" s="14">
        <v>8445.5042162239624</v>
      </c>
      <c r="S20" s="14">
        <v>8469.0365158069217</v>
      </c>
      <c r="T20" s="65">
        <v>8489.8213946047454</v>
      </c>
      <c r="U20" s="14">
        <v>8512.1095529155737</v>
      </c>
      <c r="V20" s="14">
        <v>8530.2245988606119</v>
      </c>
      <c r="W20" s="14">
        <v>8544.49941791333</v>
      </c>
      <c r="X20" s="14">
        <v>8555.5524969153485</v>
      </c>
      <c r="Y20" s="14">
        <v>8563.092490786441</v>
      </c>
      <c r="Z20" s="14">
        <v>8569.0611109687816</v>
      </c>
      <c r="AA20" s="14">
        <v>8571.5305138649328</v>
      </c>
      <c r="AB20" s="14">
        <v>8570.9557659150869</v>
      </c>
      <c r="AC20" s="14">
        <v>8566.9617236697504</v>
      </c>
      <c r="AD20" s="14">
        <v>8559.0050560220479</v>
      </c>
      <c r="AE20" s="47">
        <f>AD20/'Forth Pathway 2'!AD20-1</f>
        <v>-4.0996782125687359E-2</v>
      </c>
      <c r="AG20" t="s">
        <v>263</v>
      </c>
      <c r="AH20">
        <v>7655.3994140000004</v>
      </c>
    </row>
    <row r="21" spans="1:41" x14ac:dyDescent="0.35">
      <c r="A21" t="s">
        <v>138</v>
      </c>
      <c r="B21" s="14">
        <v>516.20983899999999</v>
      </c>
      <c r="C21" s="14">
        <v>523.19560350921915</v>
      </c>
      <c r="D21" s="14">
        <v>529.52077675784392</v>
      </c>
      <c r="E21" s="14">
        <v>535.86205281990749</v>
      </c>
      <c r="F21" s="14">
        <v>541.59888478498681</v>
      </c>
      <c r="G21" s="14">
        <v>547.99576337307076</v>
      </c>
      <c r="H21" s="14">
        <v>554.60524987426606</v>
      </c>
      <c r="I21" s="14">
        <v>560.91721222308513</v>
      </c>
      <c r="J21" s="14">
        <v>567.07698068083414</v>
      </c>
      <c r="K21" s="14">
        <v>571.84783901469063</v>
      </c>
      <c r="L21" s="14">
        <v>575.61671084880629</v>
      </c>
      <c r="M21" s="14">
        <v>579.3169419949885</v>
      </c>
      <c r="N21" s="14">
        <v>583.10930131969258</v>
      </c>
      <c r="O21" s="14">
        <v>586.78871517992684</v>
      </c>
      <c r="P21" s="14">
        <v>590.61406122883068</v>
      </c>
      <c r="Q21" s="14">
        <v>594.01500598988582</v>
      </c>
      <c r="R21" s="14">
        <v>597.38500162261801</v>
      </c>
      <c r="S21" s="14">
        <v>600.44480162707896</v>
      </c>
      <c r="T21" s="65">
        <v>603.34137737236813</v>
      </c>
      <c r="U21" s="14">
        <v>606.14784995628452</v>
      </c>
      <c r="V21" s="14">
        <v>608.61881166663136</v>
      </c>
      <c r="W21" s="14">
        <v>610.71279511911109</v>
      </c>
      <c r="X21" s="14">
        <v>612.48692189606015</v>
      </c>
      <c r="Y21" s="14">
        <v>613.88040314180432</v>
      </c>
      <c r="Z21" s="14">
        <v>615.03625399766395</v>
      </c>
      <c r="AA21" s="14">
        <v>615.82889427072848</v>
      </c>
      <c r="AB21" s="14">
        <v>616.28378490508612</v>
      </c>
      <c r="AC21" s="14">
        <v>616.29082987921913</v>
      </c>
      <c r="AD21" s="14">
        <v>615.81737504936666</v>
      </c>
      <c r="AE21" s="47">
        <f>AD21/'Forth Pathway 2'!AD21-1</f>
        <v>-7.0339730500273978E-2</v>
      </c>
      <c r="AG21" t="s">
        <v>264</v>
      </c>
      <c r="AH21">
        <v>516.20983899999999</v>
      </c>
    </row>
    <row r="22" spans="1:41" x14ac:dyDescent="0.35">
      <c r="A22" t="s">
        <v>139</v>
      </c>
      <c r="B22" s="14">
        <v>435.99707000000001</v>
      </c>
      <c r="C22" s="14">
        <v>441.27668931975103</v>
      </c>
      <c r="D22" s="14">
        <v>446.079677189314</v>
      </c>
      <c r="E22" s="14">
        <v>450.7712309782172</v>
      </c>
      <c r="F22" s="14">
        <v>454.94220816303408</v>
      </c>
      <c r="G22" s="14">
        <v>459.00251277782417</v>
      </c>
      <c r="H22" s="14">
        <v>462.91845599538715</v>
      </c>
      <c r="I22" s="14">
        <v>466.61061953345342</v>
      </c>
      <c r="J22" s="14">
        <v>470.06193297746984</v>
      </c>
      <c r="K22" s="14">
        <v>473.16795651138574</v>
      </c>
      <c r="L22" s="14">
        <v>475.20154721823945</v>
      </c>
      <c r="M22" s="14">
        <v>477.15396504715579</v>
      </c>
      <c r="N22" s="14">
        <v>479.06746219240688</v>
      </c>
      <c r="O22" s="14">
        <v>480.79938209105029</v>
      </c>
      <c r="P22" s="14">
        <v>482.29021596707531</v>
      </c>
      <c r="Q22" s="14">
        <v>483.51475564831787</v>
      </c>
      <c r="R22" s="14">
        <v>484.70447755062344</v>
      </c>
      <c r="S22" s="14">
        <v>485.64752827623551</v>
      </c>
      <c r="T22" s="65">
        <v>486.44907980870482</v>
      </c>
      <c r="U22" s="14">
        <v>486.93274669164651</v>
      </c>
      <c r="V22" s="14">
        <v>487.18944103129564</v>
      </c>
      <c r="W22" s="14">
        <v>487.17782307341429</v>
      </c>
      <c r="X22" s="14">
        <v>486.93200985409078</v>
      </c>
      <c r="Y22" s="14">
        <v>486.41947982847864</v>
      </c>
      <c r="Z22" s="14">
        <v>485.65510566529179</v>
      </c>
      <c r="AA22" s="14">
        <v>484.63521051719044</v>
      </c>
      <c r="AB22" s="14">
        <v>483.36371673252546</v>
      </c>
      <c r="AC22" s="14">
        <v>481.7903726681983</v>
      </c>
      <c r="AD22" s="14">
        <v>479.8782141297304</v>
      </c>
      <c r="AE22" s="47">
        <f>AD22/'Forth Pathway 2'!AD22-1</f>
        <v>-6.3479586922949527E-2</v>
      </c>
      <c r="AG22" t="s">
        <v>265</v>
      </c>
      <c r="AH22">
        <v>435.99707000000001</v>
      </c>
    </row>
    <row r="23" spans="1:41" x14ac:dyDescent="0.35">
      <c r="A23" t="s">
        <v>140</v>
      </c>
      <c r="B23" s="14">
        <v>2506.5527339999999</v>
      </c>
      <c r="C23" s="14">
        <v>2539.802406671783</v>
      </c>
      <c r="D23" s="14">
        <v>2570.8837465839106</v>
      </c>
      <c r="E23" s="14">
        <v>2602.5295258857359</v>
      </c>
      <c r="F23" s="14">
        <v>2632.0913985173197</v>
      </c>
      <c r="G23" s="14">
        <v>2663.6222742167179</v>
      </c>
      <c r="H23" s="14">
        <v>2695.6795010113706</v>
      </c>
      <c r="I23" s="14">
        <v>2727.2006205525968</v>
      </c>
      <c r="J23" s="14">
        <v>2757.3784590193213</v>
      </c>
      <c r="K23" s="14">
        <v>2785.7301000728039</v>
      </c>
      <c r="L23" s="14">
        <v>2807.8005482220487</v>
      </c>
      <c r="M23" s="14">
        <v>2830.0057861556134</v>
      </c>
      <c r="N23" s="14">
        <v>2851.5009536040689</v>
      </c>
      <c r="O23" s="14">
        <v>2872.1633857540364</v>
      </c>
      <c r="P23" s="14">
        <v>2891.1541587822758</v>
      </c>
      <c r="Q23" s="14">
        <v>2908.9294949582181</v>
      </c>
      <c r="R23" s="14">
        <v>2926.0761507769544</v>
      </c>
      <c r="S23" s="14">
        <v>2941.9089732642392</v>
      </c>
      <c r="T23" s="65">
        <v>2957.0007603634567</v>
      </c>
      <c r="U23" s="14">
        <v>2969.914514944101</v>
      </c>
      <c r="V23" s="14">
        <v>2981.3501707838932</v>
      </c>
      <c r="W23" s="14">
        <v>2991.1777444193567</v>
      </c>
      <c r="X23" s="14">
        <v>2999.6719414190711</v>
      </c>
      <c r="Y23" s="14">
        <v>3006.5804258739145</v>
      </c>
      <c r="Z23" s="14">
        <v>3012.0707423896029</v>
      </c>
      <c r="AA23" s="14">
        <v>3016.1965865304055</v>
      </c>
      <c r="AB23" s="14">
        <v>3019.2344695703928</v>
      </c>
      <c r="AC23" s="14">
        <v>3020.5962351951266</v>
      </c>
      <c r="AD23" s="14">
        <v>3020.1050587598584</v>
      </c>
      <c r="AE23" s="47">
        <f>AD23/'Forth Pathway 2'!AD23-1</f>
        <v>-5.3121229047385476E-2</v>
      </c>
      <c r="AG23" t="s">
        <v>266</v>
      </c>
      <c r="AH23">
        <v>2506.5527339999999</v>
      </c>
    </row>
    <row r="24" spans="1:41" x14ac:dyDescent="0.35">
      <c r="A24" t="s">
        <v>141</v>
      </c>
      <c r="B24" s="14">
        <v>3336.7739259999998</v>
      </c>
      <c r="C24" s="14">
        <v>3389.6350985356917</v>
      </c>
      <c r="D24" s="14">
        <v>3438.8295506477593</v>
      </c>
      <c r="E24" s="14">
        <v>3486.2475713216413</v>
      </c>
      <c r="F24" s="14">
        <v>3536.6580139534381</v>
      </c>
      <c r="G24" s="14">
        <v>3586.3890842824458</v>
      </c>
      <c r="H24" s="14">
        <v>3633.9051532601043</v>
      </c>
      <c r="I24" s="14">
        <v>3679.7951977070188</v>
      </c>
      <c r="J24" s="14">
        <v>3727.2071509523548</v>
      </c>
      <c r="K24" s="14">
        <v>3781.8763345596631</v>
      </c>
      <c r="L24" s="14">
        <v>3837.8091509848996</v>
      </c>
      <c r="M24" s="14">
        <v>3885.4732055164718</v>
      </c>
      <c r="N24" s="14">
        <v>3931.2188243016203</v>
      </c>
      <c r="O24" s="14">
        <v>3972.6715611944687</v>
      </c>
      <c r="P24" s="14">
        <v>4011.8299861395849</v>
      </c>
      <c r="Q24" s="14">
        <v>4044.9052777505131</v>
      </c>
      <c r="R24" s="14">
        <v>4083.6341132114967</v>
      </c>
      <c r="S24" s="14">
        <v>4120.5247653907445</v>
      </c>
      <c r="T24" s="65">
        <v>4157.3323005782931</v>
      </c>
      <c r="U24" s="14">
        <v>4194.3470255698467</v>
      </c>
      <c r="V24" s="14">
        <v>4232.0008951790251</v>
      </c>
      <c r="W24" s="14">
        <v>4270.8456273157035</v>
      </c>
      <c r="X24" s="14">
        <v>4309.606242016338</v>
      </c>
      <c r="Y24" s="14">
        <v>4350.2834517410447</v>
      </c>
      <c r="Z24" s="14">
        <v>4389.546238989381</v>
      </c>
      <c r="AA24" s="14">
        <v>4426.7606364216836</v>
      </c>
      <c r="AB24" s="14">
        <v>4457.0402989212971</v>
      </c>
      <c r="AC24" s="14">
        <v>4486.9394623585513</v>
      </c>
      <c r="AD24" s="14">
        <v>4515.9497694524307</v>
      </c>
      <c r="AE24" s="47">
        <f>AD24/'Forth Pathway 2'!AD24-1</f>
        <v>-2.2687780880525144E-2</v>
      </c>
      <c r="AG24" t="s">
        <v>267</v>
      </c>
      <c r="AH24">
        <v>3336.7739259999998</v>
      </c>
    </row>
    <row r="25" spans="1:41" x14ac:dyDescent="0.35">
      <c r="A25" t="s">
        <v>142</v>
      </c>
      <c r="B25" s="14">
        <v>365.82318099999998</v>
      </c>
      <c r="C25" s="14">
        <v>375.12840576118839</v>
      </c>
      <c r="D25" s="14">
        <v>384.3801226067954</v>
      </c>
      <c r="E25" s="14">
        <v>393.74331488939879</v>
      </c>
      <c r="F25" s="14">
        <v>403.04270512612516</v>
      </c>
      <c r="G25" s="14">
        <v>412.91962935367548</v>
      </c>
      <c r="H25" s="14">
        <v>423.31281642450745</v>
      </c>
      <c r="I25" s="14">
        <v>434.10746256845897</v>
      </c>
      <c r="J25" s="14">
        <v>445.33239628182292</v>
      </c>
      <c r="K25" s="14">
        <v>456.70845687808173</v>
      </c>
      <c r="L25" s="14">
        <v>468.17613220521628</v>
      </c>
      <c r="M25" s="14">
        <v>479.89266127217076</v>
      </c>
      <c r="N25" s="14">
        <v>491.58001513405935</v>
      </c>
      <c r="O25" s="14">
        <v>503.40944577624686</v>
      </c>
      <c r="P25" s="14">
        <v>515.35147567178467</v>
      </c>
      <c r="Q25" s="14">
        <v>527.5126882595398</v>
      </c>
      <c r="R25" s="14">
        <v>539.73304719576026</v>
      </c>
      <c r="S25" s="14">
        <v>552.09865514684338</v>
      </c>
      <c r="T25" s="65">
        <v>564.61798904108775</v>
      </c>
      <c r="U25" s="14">
        <v>577.24358127943219</v>
      </c>
      <c r="V25" s="14">
        <v>590.00655231023666</v>
      </c>
      <c r="W25" s="14">
        <v>602.90816658894937</v>
      </c>
      <c r="X25" s="14">
        <v>615.97119696198217</v>
      </c>
      <c r="Y25" s="14">
        <v>629.18445670513336</v>
      </c>
      <c r="Z25" s="14">
        <v>642.57834666413521</v>
      </c>
      <c r="AA25" s="14">
        <v>656.18564999092951</v>
      </c>
      <c r="AB25" s="14">
        <v>670.08504004760243</v>
      </c>
      <c r="AC25" s="14">
        <v>684.24407096081632</v>
      </c>
      <c r="AD25" s="14">
        <v>698.68374201470942</v>
      </c>
      <c r="AE25" s="47">
        <f>AD25/'Forth Pathway 2'!AD25-1</f>
        <v>-2.3093435929455453E-3</v>
      </c>
      <c r="AG25" t="s">
        <v>268</v>
      </c>
      <c r="AH25">
        <v>365.82318099999998</v>
      </c>
    </row>
    <row r="26" spans="1:41" x14ac:dyDescent="0.35">
      <c r="A26" t="s">
        <v>143</v>
      </c>
      <c r="B26" s="14">
        <v>1850.0629879999999</v>
      </c>
      <c r="C26" s="14">
        <v>1883.810726989303</v>
      </c>
      <c r="D26" s="14">
        <v>1916.4339960160858</v>
      </c>
      <c r="E26" s="14">
        <v>1948.018553061027</v>
      </c>
      <c r="F26" s="14">
        <v>1995.0659283434252</v>
      </c>
      <c r="G26" s="14">
        <v>2041.6231858604328</v>
      </c>
      <c r="H26" s="14">
        <v>2079.5479698363392</v>
      </c>
      <c r="I26" s="14">
        <v>2114.1620457942649</v>
      </c>
      <c r="J26" s="14">
        <v>2148.5560796200643</v>
      </c>
      <c r="K26" s="14">
        <v>2211.2505163121623</v>
      </c>
      <c r="L26" s="14">
        <v>2281.2958566672796</v>
      </c>
      <c r="M26" s="14">
        <v>2330.2629597123</v>
      </c>
      <c r="N26" s="14">
        <v>2372.4784695430399</v>
      </c>
      <c r="O26" s="14">
        <v>2405.6877114161625</v>
      </c>
      <c r="P26" s="14">
        <v>2431.3198328437593</v>
      </c>
      <c r="Q26" s="14">
        <v>2445.1539940662437</v>
      </c>
      <c r="R26" s="14">
        <v>2474.0862787010324</v>
      </c>
      <c r="S26" s="14">
        <v>2500.8568818710892</v>
      </c>
      <c r="T26" s="65">
        <v>2528.8394696937212</v>
      </c>
      <c r="U26" s="14">
        <v>2556.8182967024654</v>
      </c>
      <c r="V26" s="14">
        <v>2588.943951555043</v>
      </c>
      <c r="W26" s="14">
        <v>2626.6415644336362</v>
      </c>
      <c r="X26" s="14">
        <v>2666.2295181003105</v>
      </c>
      <c r="Y26" s="14">
        <v>2713.1426263401409</v>
      </c>
      <c r="Z26" s="14">
        <v>2757.6175455281591</v>
      </c>
      <c r="AA26" s="14">
        <v>2799.1809086978687</v>
      </c>
      <c r="AB26" s="14">
        <v>2825.0435208266467</v>
      </c>
      <c r="AC26" s="14">
        <v>2852.6020746262279</v>
      </c>
      <c r="AD26" s="14">
        <v>2880.8658556637702</v>
      </c>
      <c r="AE26" s="47">
        <f>AD26/'Forth Pathway 2'!AD26-1</f>
        <v>4.2300435614524012E-3</v>
      </c>
      <c r="AG26" t="s">
        <v>269</v>
      </c>
      <c r="AH26">
        <v>1850.0629879999999</v>
      </c>
    </row>
    <row r="27" spans="1:41" x14ac:dyDescent="0.35">
      <c r="A27" t="s">
        <v>144</v>
      </c>
      <c r="B27" s="14">
        <v>172.309662</v>
      </c>
      <c r="C27" s="14">
        <v>173.53179240108767</v>
      </c>
      <c r="D27" s="14">
        <v>173.2939393145152</v>
      </c>
      <c r="E27" s="14">
        <v>172.66569159750011</v>
      </c>
      <c r="F27" s="14">
        <v>170.73606616105226</v>
      </c>
      <c r="G27" s="14">
        <v>170.70190095223867</v>
      </c>
      <c r="H27" s="14">
        <v>171.89919384340362</v>
      </c>
      <c r="I27" s="14">
        <v>173.16920571542198</v>
      </c>
      <c r="J27" s="14">
        <v>175.58510662127841</v>
      </c>
      <c r="K27" s="14">
        <v>176.68519998979269</v>
      </c>
      <c r="L27" s="14">
        <v>178.91989673074357</v>
      </c>
      <c r="M27" s="14">
        <v>181.24392305335854</v>
      </c>
      <c r="N27" s="14">
        <v>182.47998485931171</v>
      </c>
      <c r="O27" s="14">
        <v>183.71989256123436</v>
      </c>
      <c r="P27" s="14">
        <v>184.91205278126313</v>
      </c>
      <c r="Q27" s="14">
        <v>186.15136294493158</v>
      </c>
      <c r="R27" s="14">
        <v>187.35664089761838</v>
      </c>
      <c r="S27" s="14">
        <v>188.59011833149913</v>
      </c>
      <c r="T27" s="65">
        <v>189.82728648086442</v>
      </c>
      <c r="U27" s="14">
        <v>191.08975183233403</v>
      </c>
      <c r="V27" s="14">
        <v>192.37847449497394</v>
      </c>
      <c r="W27" s="14">
        <v>193.69725394683866</v>
      </c>
      <c r="X27" s="14">
        <v>195.04444933959954</v>
      </c>
      <c r="Y27" s="14">
        <v>196.41930596032742</v>
      </c>
      <c r="Z27" s="14">
        <v>197.82738096735133</v>
      </c>
      <c r="AA27" s="14">
        <v>199.2770204496039</v>
      </c>
      <c r="AB27" s="14">
        <v>200.78429603471898</v>
      </c>
      <c r="AC27" s="14">
        <v>202.33297341983618</v>
      </c>
      <c r="AD27" s="14">
        <v>203.92716705738948</v>
      </c>
      <c r="AE27" s="47">
        <f>AD27/'Forth Pathway 2'!AD27-1</f>
        <v>-2.3423558979439374E-2</v>
      </c>
      <c r="AG27" t="s">
        <v>270</v>
      </c>
      <c r="AH27">
        <v>172.309662</v>
      </c>
    </row>
    <row r="28" spans="1:41" x14ac:dyDescent="0.35">
      <c r="A28" t="s">
        <v>145</v>
      </c>
      <c r="B28" s="14">
        <v>456.812592</v>
      </c>
      <c r="C28" s="14">
        <v>463.91630189315521</v>
      </c>
      <c r="D28" s="14">
        <v>469.89687889901086</v>
      </c>
      <c r="E28" s="14">
        <v>475.20868719746107</v>
      </c>
      <c r="F28" s="14">
        <v>478.77464368201714</v>
      </c>
      <c r="G28" s="14">
        <v>483.8677047091133</v>
      </c>
      <c r="H28" s="14">
        <v>490.0004859324489</v>
      </c>
      <c r="I28" s="14">
        <v>496.04282892462771</v>
      </c>
      <c r="J28" s="14">
        <v>503.09774845472532</v>
      </c>
      <c r="K28" s="14">
        <v>508.61793818986996</v>
      </c>
      <c r="L28" s="14">
        <v>515.63940882658119</v>
      </c>
      <c r="M28" s="14">
        <v>522.59904549145438</v>
      </c>
      <c r="N28" s="14">
        <v>528.41133981550581</v>
      </c>
      <c r="O28" s="14">
        <v>534.08843272708157</v>
      </c>
      <c r="P28" s="14">
        <v>539.57111753324148</v>
      </c>
      <c r="Q28" s="14">
        <v>544.91773313258955</v>
      </c>
      <c r="R28" s="14">
        <v>550.12519040667519</v>
      </c>
      <c r="S28" s="14">
        <v>555.20327501177735</v>
      </c>
      <c r="T28" s="65">
        <v>560.11247675398829</v>
      </c>
      <c r="U28" s="14">
        <v>564.90832781369886</v>
      </c>
      <c r="V28" s="14">
        <v>569.56657318301723</v>
      </c>
      <c r="W28" s="14">
        <v>574.09384143795126</v>
      </c>
      <c r="X28" s="14">
        <v>578.47992986841405</v>
      </c>
      <c r="Y28" s="14">
        <v>582.73087806345359</v>
      </c>
      <c r="Z28" s="14">
        <v>586.84594870507419</v>
      </c>
      <c r="AA28" s="14">
        <v>590.82950008410069</v>
      </c>
      <c r="AB28" s="14">
        <v>594.68724449706485</v>
      </c>
      <c r="AC28" s="14">
        <v>598.41761648496333</v>
      </c>
      <c r="AD28" s="14">
        <v>602.02262782689661</v>
      </c>
      <c r="AE28" s="47">
        <f>AD28/'Forth Pathway 2'!AD28-1</f>
        <v>5.6612703903180517E-3</v>
      </c>
      <c r="AG28" t="s">
        <v>271</v>
      </c>
      <c r="AH28">
        <v>456.812592</v>
      </c>
    </row>
    <row r="29" spans="1:41" x14ac:dyDescent="0.35">
      <c r="A29" t="s">
        <v>146</v>
      </c>
      <c r="B29" s="14">
        <v>626.30883800000004</v>
      </c>
      <c r="C29" s="14">
        <v>622.8155378251713</v>
      </c>
      <c r="D29" s="14">
        <v>619.01321782597176</v>
      </c>
      <c r="E29" s="14">
        <v>615.37949262482198</v>
      </c>
      <c r="F29" s="14">
        <v>611.12750955914601</v>
      </c>
      <c r="G29" s="14">
        <v>606.06353589923629</v>
      </c>
      <c r="H29" s="14">
        <v>601.33134938648755</v>
      </c>
      <c r="I29" s="14">
        <v>595.70965293391066</v>
      </c>
      <c r="J29" s="14">
        <v>594.58851545289599</v>
      </c>
      <c r="K29" s="14">
        <v>587.51832287449713</v>
      </c>
      <c r="L29" s="14">
        <v>580.81356377385339</v>
      </c>
      <c r="M29" s="14">
        <v>574.18688758068834</v>
      </c>
      <c r="N29" s="14">
        <v>567.17520440299677</v>
      </c>
      <c r="O29" s="14">
        <v>560.18176398014646</v>
      </c>
      <c r="P29" s="14">
        <v>553.24895446912808</v>
      </c>
      <c r="Q29" s="14">
        <v>546.36028576234662</v>
      </c>
      <c r="R29" s="14">
        <v>539.43593404470892</v>
      </c>
      <c r="S29" s="14">
        <v>532.53886802279351</v>
      </c>
      <c r="T29" s="65">
        <v>525.66315218997761</v>
      </c>
      <c r="U29" s="14">
        <v>518.84955897760631</v>
      </c>
      <c r="V29" s="14">
        <v>512.06513402937105</v>
      </c>
      <c r="W29" s="14">
        <v>505.31365765022059</v>
      </c>
      <c r="X29" s="14">
        <v>498.59308706620419</v>
      </c>
      <c r="Y29" s="14">
        <v>491.90396221012401</v>
      </c>
      <c r="Z29" s="14">
        <v>485.25164978677918</v>
      </c>
      <c r="AA29" s="14">
        <v>478.6267031129002</v>
      </c>
      <c r="AB29" s="14">
        <v>472.02462209550151</v>
      </c>
      <c r="AC29" s="14">
        <v>465.4329870577867</v>
      </c>
      <c r="AD29" s="14">
        <v>458.84003570951575</v>
      </c>
      <c r="AE29" s="47">
        <f>AD29/'Forth Pathway 2'!AD29-1</f>
        <v>-0.18598159507757406</v>
      </c>
      <c r="AG29" t="s">
        <v>272</v>
      </c>
      <c r="AH29">
        <v>626.30883800000004</v>
      </c>
    </row>
    <row r="30" spans="1:41" x14ac:dyDescent="0.35">
      <c r="A30" t="s">
        <v>147</v>
      </c>
      <c r="B30" s="14">
        <v>163.597061</v>
      </c>
      <c r="C30" s="14">
        <v>166.36190041001831</v>
      </c>
      <c r="D30" s="14">
        <v>169.03220854587957</v>
      </c>
      <c r="E30" s="14">
        <v>171.7293371751002</v>
      </c>
      <c r="F30" s="14">
        <v>174.39364914963699</v>
      </c>
      <c r="G30" s="14">
        <v>177.30084359905615</v>
      </c>
      <c r="H30" s="14">
        <v>180.26946254377259</v>
      </c>
      <c r="I30" s="14">
        <v>183.24713549912437</v>
      </c>
      <c r="J30" s="14">
        <v>186.13628313625776</v>
      </c>
      <c r="K30" s="14">
        <v>188.9061771656084</v>
      </c>
      <c r="L30" s="14">
        <v>191.55305495758202</v>
      </c>
      <c r="M30" s="14">
        <v>194.19761727902088</v>
      </c>
      <c r="N30" s="14">
        <v>196.73310020973923</v>
      </c>
      <c r="O30" s="14">
        <v>199.27026863659415</v>
      </c>
      <c r="P30" s="14">
        <v>201.78396344031046</v>
      </c>
      <c r="Q30" s="14">
        <v>204.3259974549388</v>
      </c>
      <c r="R30" s="14">
        <v>206.80663765964022</v>
      </c>
      <c r="S30" s="14">
        <v>209.27977619742057</v>
      </c>
      <c r="T30" s="65">
        <v>211.73881356774024</v>
      </c>
      <c r="U30" s="14">
        <v>214.15746368736183</v>
      </c>
      <c r="V30" s="14">
        <v>216.55191545735747</v>
      </c>
      <c r="W30" s="14">
        <v>218.91612099436315</v>
      </c>
      <c r="X30" s="14">
        <v>221.25729755872527</v>
      </c>
      <c r="Y30" s="14">
        <v>223.5628428507467</v>
      </c>
      <c r="Z30" s="14">
        <v>225.84591131450711</v>
      </c>
      <c r="AA30" s="14">
        <v>228.11426247856775</v>
      </c>
      <c r="AB30" s="14">
        <v>230.39523173651395</v>
      </c>
      <c r="AC30" s="14">
        <v>232.65585362264639</v>
      </c>
      <c r="AD30" s="14">
        <v>234.89881425754916</v>
      </c>
      <c r="AE30" s="47">
        <f>AD30/'Forth Pathway 2'!AD30-1</f>
        <v>3.6912498961549911E-3</v>
      </c>
      <c r="AG30" t="s">
        <v>273</v>
      </c>
      <c r="AH30">
        <v>163.597061</v>
      </c>
    </row>
    <row r="31" spans="1:41" x14ac:dyDescent="0.35">
      <c r="A31" t="s">
        <v>148</v>
      </c>
      <c r="B31" s="14">
        <v>1142.709961</v>
      </c>
      <c r="C31" s="14">
        <v>1160.9215581904491</v>
      </c>
      <c r="D31" s="14">
        <v>1177.3085464450862</v>
      </c>
      <c r="E31" s="14">
        <v>1193.8384293605939</v>
      </c>
      <c r="F31" s="14">
        <v>1209.0876857703456</v>
      </c>
      <c r="G31" s="14">
        <v>1227.0976513937378</v>
      </c>
      <c r="H31" s="14">
        <v>1247.47287163654</v>
      </c>
      <c r="I31" s="14">
        <v>1267.9581226508324</v>
      </c>
      <c r="J31" s="14">
        <v>1289.7640860567446</v>
      </c>
      <c r="K31" s="14">
        <v>1309.7105456004294</v>
      </c>
      <c r="L31" s="14">
        <v>1329.3397014315615</v>
      </c>
      <c r="M31" s="14">
        <v>1349.0939552627747</v>
      </c>
      <c r="N31" s="14">
        <v>1367.4850738797079</v>
      </c>
      <c r="O31" s="14">
        <v>1385.9392849517146</v>
      </c>
      <c r="P31" s="14">
        <v>1404.3681196237173</v>
      </c>
      <c r="Q31" s="14">
        <v>1423.1009859713781</v>
      </c>
      <c r="R31" s="14">
        <v>1441.3862682300257</v>
      </c>
      <c r="S31" s="14">
        <v>1459.7093146103925</v>
      </c>
      <c r="T31" s="65">
        <v>1478.0609260846061</v>
      </c>
      <c r="U31" s="14">
        <v>1496.2917729652115</v>
      </c>
      <c r="V31" s="14">
        <v>1514.4982023711204</v>
      </c>
      <c r="W31" s="14">
        <v>1532.6553698695275</v>
      </c>
      <c r="X31" s="14">
        <v>1550.7888286126017</v>
      </c>
      <c r="Y31" s="14">
        <v>1568.8421816820126</v>
      </c>
      <c r="Z31" s="14">
        <v>1586.8681783495388</v>
      </c>
      <c r="AA31" s="14">
        <v>1604.9059502460202</v>
      </c>
      <c r="AB31" s="14">
        <v>1623.071880696855</v>
      </c>
      <c r="AC31" s="14">
        <v>1641.1996459179823</v>
      </c>
      <c r="AD31" s="14">
        <v>1659.298303253272</v>
      </c>
      <c r="AE31" s="47">
        <f>AD31/'Forth Pathway 2'!AD31-1</f>
        <v>-1.9884716966391602E-2</v>
      </c>
      <c r="AG31" t="s">
        <v>274</v>
      </c>
      <c r="AH31">
        <v>1142.709961</v>
      </c>
    </row>
    <row r="32" spans="1:41" x14ac:dyDescent="0.35">
      <c r="A32" t="s">
        <v>149</v>
      </c>
      <c r="B32" s="14">
        <v>3008.857422</v>
      </c>
      <c r="C32" s="14">
        <v>3047.0374155992426</v>
      </c>
      <c r="D32" s="14">
        <v>3080.5008946085782</v>
      </c>
      <c r="E32" s="14">
        <v>3110.9847613364013</v>
      </c>
      <c r="F32" s="14">
        <v>3136.6324663452015</v>
      </c>
      <c r="G32" s="14">
        <v>3160.3636316254006</v>
      </c>
      <c r="H32" s="14">
        <v>3184.8676374577531</v>
      </c>
      <c r="I32" s="14">
        <v>3208.0310523902781</v>
      </c>
      <c r="J32" s="14">
        <v>3232.2382131054046</v>
      </c>
      <c r="K32" s="14">
        <v>3244.2824700365168</v>
      </c>
      <c r="L32" s="14">
        <v>3257.681713508839</v>
      </c>
      <c r="M32" s="14">
        <v>3270.1840769657606</v>
      </c>
      <c r="N32" s="14">
        <v>3287.3490442728685</v>
      </c>
      <c r="O32" s="14">
        <v>3303.7093586289534</v>
      </c>
      <c r="P32" s="14">
        <v>3325.0352650582131</v>
      </c>
      <c r="Q32" s="14">
        <v>3342.5404119664017</v>
      </c>
      <c r="R32" s="14">
        <v>3359.9289088467249</v>
      </c>
      <c r="S32" s="14">
        <v>3375.3188616179627</v>
      </c>
      <c r="T32" s="65">
        <v>3389.4554395805685</v>
      </c>
      <c r="U32" s="14">
        <v>3406.8780201147638</v>
      </c>
      <c r="V32" s="14">
        <v>3422.3340036286186</v>
      </c>
      <c r="W32" s="14">
        <v>3435.8340503493923</v>
      </c>
      <c r="X32" s="14">
        <v>3447.6607065258022</v>
      </c>
      <c r="Y32" s="14">
        <v>3457.6687828843478</v>
      </c>
      <c r="Z32" s="14">
        <v>3467.5017359458016</v>
      </c>
      <c r="AA32" s="14">
        <v>3475.4783769391711</v>
      </c>
      <c r="AB32" s="14">
        <v>3481.6883269483019</v>
      </c>
      <c r="AC32" s="14">
        <v>3486.0153343841503</v>
      </c>
      <c r="AD32" s="14">
        <v>3488.3588611801229</v>
      </c>
      <c r="AE32" s="47">
        <f>AD32/'Forth Pathway 2'!AD32-1</f>
        <v>-4.1073372082360948E-2</v>
      </c>
      <c r="AG32" t="s">
        <v>275</v>
      </c>
      <c r="AH32">
        <v>3008.857422</v>
      </c>
    </row>
    <row r="33" spans="1:34" x14ac:dyDescent="0.35">
      <c r="A33" t="s">
        <v>150</v>
      </c>
      <c r="B33" s="14">
        <v>3564.9916990000002</v>
      </c>
      <c r="C33" s="14">
        <v>3607.4154567172704</v>
      </c>
      <c r="D33" s="14">
        <v>3643.0509856390609</v>
      </c>
      <c r="E33" s="14">
        <v>3672.8940578421993</v>
      </c>
      <c r="F33" s="14">
        <v>3696.5135580336087</v>
      </c>
      <c r="G33" s="14">
        <v>3717.5950705761588</v>
      </c>
      <c r="H33" s="14">
        <v>3741.0109379433939</v>
      </c>
      <c r="I33" s="14">
        <v>3767.4010391726001</v>
      </c>
      <c r="J33" s="14">
        <v>3790.8760917877885</v>
      </c>
      <c r="K33" s="14">
        <v>3807.9299544268711</v>
      </c>
      <c r="L33" s="14">
        <v>3822.2884016681296</v>
      </c>
      <c r="M33" s="14">
        <v>3835.9337037018968</v>
      </c>
      <c r="N33" s="14">
        <v>3852.0492667372259</v>
      </c>
      <c r="O33" s="14">
        <v>3864.9817517404426</v>
      </c>
      <c r="P33" s="14">
        <v>3878.896111194701</v>
      </c>
      <c r="Q33" s="14">
        <v>3888.9048656193777</v>
      </c>
      <c r="R33" s="14">
        <v>3898.5994776698317</v>
      </c>
      <c r="S33" s="14">
        <v>3905.8068575101947</v>
      </c>
      <c r="T33" s="65">
        <v>3911.6257285665138</v>
      </c>
      <c r="U33" s="14">
        <v>3918.2353981413589</v>
      </c>
      <c r="V33" s="14">
        <v>3922.7291439547794</v>
      </c>
      <c r="W33" s="14">
        <v>3925.2994157272192</v>
      </c>
      <c r="X33" s="14">
        <v>3926.2601135252517</v>
      </c>
      <c r="Y33" s="14">
        <v>3925.4901947261678</v>
      </c>
      <c r="Z33" s="14">
        <v>3923.9586388184603</v>
      </c>
      <c r="AA33" s="14">
        <v>3920.684768293273</v>
      </c>
      <c r="AB33" s="14">
        <v>3915.8829096233057</v>
      </c>
      <c r="AC33" s="14">
        <v>3909.4493097969398</v>
      </c>
      <c r="AD33" s="14">
        <v>3901.1186642626935</v>
      </c>
      <c r="AE33" s="47">
        <f>AD33/'Forth Pathway 2'!AD33-1</f>
        <v>-4.1949744905641184E-2</v>
      </c>
      <c r="AG33" t="s">
        <v>276</v>
      </c>
      <c r="AH33">
        <v>3564.9916990000002</v>
      </c>
    </row>
    <row r="34" spans="1:34" x14ac:dyDescent="0.35">
      <c r="A34" t="s">
        <v>151</v>
      </c>
      <c r="B34" s="14">
        <v>3782.001953</v>
      </c>
      <c r="C34" s="14">
        <v>3861.8108928127913</v>
      </c>
      <c r="D34" s="14">
        <v>3939.0544481097436</v>
      </c>
      <c r="E34" s="14">
        <v>4016.6077338004629</v>
      </c>
      <c r="F34" s="14">
        <v>4091.6644758788989</v>
      </c>
      <c r="G34" s="14">
        <v>4169.6008641496492</v>
      </c>
      <c r="H34" s="14">
        <v>4257.5068913281702</v>
      </c>
      <c r="I34" s="14">
        <v>4347.482487465365</v>
      </c>
      <c r="J34" s="14">
        <v>4438.1953180558221</v>
      </c>
      <c r="K34" s="14">
        <v>4526.0325292345287</v>
      </c>
      <c r="L34" s="14">
        <v>4611.9873182037281</v>
      </c>
      <c r="M34" s="14">
        <v>4698.8762368812231</v>
      </c>
      <c r="N34" s="14">
        <v>4784.3957843924618</v>
      </c>
      <c r="O34" s="14">
        <v>4870.4058242876417</v>
      </c>
      <c r="P34" s="14">
        <v>4956.8418905324397</v>
      </c>
      <c r="Q34" s="14">
        <v>5044.7970844064257</v>
      </c>
      <c r="R34" s="14">
        <v>5131.7799802154695</v>
      </c>
      <c r="S34" s="14">
        <v>5219.3645823158049</v>
      </c>
      <c r="T34" s="65">
        <v>5307.1099299914067</v>
      </c>
      <c r="U34" s="14">
        <v>5395.116141827476</v>
      </c>
      <c r="V34" s="14">
        <v>5483.3295278160404</v>
      </c>
      <c r="W34" s="14">
        <v>5571.6533548512434</v>
      </c>
      <c r="X34" s="14">
        <v>5660.1278671342679</v>
      </c>
      <c r="Y34" s="14">
        <v>5748.522084035304</v>
      </c>
      <c r="Z34" s="14">
        <v>5837.1108333157463</v>
      </c>
      <c r="AA34" s="14">
        <v>5926.1256061016456</v>
      </c>
      <c r="AB34" s="14">
        <v>6016.2821253975117</v>
      </c>
      <c r="AC34" s="14">
        <v>6106.847626743971</v>
      </c>
      <c r="AD34" s="14">
        <v>6197.8085114595597</v>
      </c>
      <c r="AE34" s="47">
        <f>AD34/'Forth Pathway 2'!AD34-1</f>
        <v>-3.1670602914461998E-3</v>
      </c>
      <c r="AG34" t="s">
        <v>277</v>
      </c>
      <c r="AH34">
        <v>3782.001953</v>
      </c>
    </row>
    <row r="35" spans="1:34" x14ac:dyDescent="0.35">
      <c r="A35" t="s">
        <v>152</v>
      </c>
      <c r="B35" s="14">
        <v>1901.3889160000001</v>
      </c>
      <c r="C35" s="14">
        <v>1945.514068295829</v>
      </c>
      <c r="D35" s="14">
        <v>1989.2155671577377</v>
      </c>
      <c r="E35" s="14">
        <v>2033.182800995512</v>
      </c>
      <c r="F35" s="14">
        <v>2076.100443468606</v>
      </c>
      <c r="G35" s="14">
        <v>2119.5588312216009</v>
      </c>
      <c r="H35" s="14">
        <v>2167.5278388662755</v>
      </c>
      <c r="I35" s="14">
        <v>2216.5850629377683</v>
      </c>
      <c r="J35" s="14">
        <v>2265.6833087158648</v>
      </c>
      <c r="K35" s="14">
        <v>2313.8152583578935</v>
      </c>
      <c r="L35" s="14">
        <v>2361.5543575313854</v>
      </c>
      <c r="M35" s="14">
        <v>2410.1098043657166</v>
      </c>
      <c r="N35" s="14">
        <v>2458.5077013691453</v>
      </c>
      <c r="O35" s="14">
        <v>2507.4088946539987</v>
      </c>
      <c r="P35" s="14">
        <v>2556.6180479160307</v>
      </c>
      <c r="Q35" s="14">
        <v>2606.7410560690341</v>
      </c>
      <c r="R35" s="14">
        <v>2656.5120844007711</v>
      </c>
      <c r="S35" s="14">
        <v>2706.7488531264571</v>
      </c>
      <c r="T35" s="65">
        <v>2757.1788323588266</v>
      </c>
      <c r="U35" s="14">
        <v>2807.8265532019591</v>
      </c>
      <c r="V35" s="14">
        <v>2858.7304831329234</v>
      </c>
      <c r="W35" s="14">
        <v>2909.8645952847219</v>
      </c>
      <c r="X35" s="14">
        <v>2961.2496031863952</v>
      </c>
      <c r="Y35" s="14">
        <v>3012.7774191565609</v>
      </c>
      <c r="Z35" s="14">
        <v>3064.5622425479914</v>
      </c>
      <c r="AA35" s="14">
        <v>3116.7348824462497</v>
      </c>
      <c r="AB35" s="14">
        <v>3169.6411454022864</v>
      </c>
      <c r="AC35" s="14">
        <v>3222.8578354130182</v>
      </c>
      <c r="AD35" s="14">
        <v>3276.3753234847532</v>
      </c>
      <c r="AE35" s="47">
        <f>AD35/'Forth Pathway 2'!AD35-1</f>
        <v>-1.3625718242525897E-3</v>
      </c>
      <c r="AG35" t="s">
        <v>278</v>
      </c>
      <c r="AH35">
        <v>1901.3889160000001</v>
      </c>
    </row>
    <row r="36" spans="1:34" x14ac:dyDescent="0.35">
      <c r="A36" t="s">
        <v>153</v>
      </c>
      <c r="B36" s="14">
        <v>1177.8149410000001</v>
      </c>
      <c r="C36" s="14">
        <v>1200.5474760502648</v>
      </c>
      <c r="D36" s="14">
        <v>1222.8188322784731</v>
      </c>
      <c r="E36" s="14">
        <v>1245.1368656320371</v>
      </c>
      <c r="F36" s="14">
        <v>1267.4833369595353</v>
      </c>
      <c r="G36" s="14">
        <v>1290.9126396948986</v>
      </c>
      <c r="H36" s="14">
        <v>1314.3183058564707</v>
      </c>
      <c r="I36" s="14">
        <v>1337.6761079244907</v>
      </c>
      <c r="J36" s="14">
        <v>1360.8700739597934</v>
      </c>
      <c r="K36" s="14">
        <v>1382.5291377089079</v>
      </c>
      <c r="L36" s="14">
        <v>1404.3190411954242</v>
      </c>
      <c r="M36" s="14">
        <v>1425.6833680648426</v>
      </c>
      <c r="N36" s="14">
        <v>1447.2304336480906</v>
      </c>
      <c r="O36" s="14">
        <v>1468.7005313003904</v>
      </c>
      <c r="P36" s="14">
        <v>1490.8793780235576</v>
      </c>
      <c r="Q36" s="14">
        <v>1512.7747307450873</v>
      </c>
      <c r="R36" s="14">
        <v>1534.7530784207172</v>
      </c>
      <c r="S36" s="14">
        <v>1556.6125665166635</v>
      </c>
      <c r="T36" s="65">
        <v>1578.4597795489817</v>
      </c>
      <c r="U36" s="14">
        <v>1600.7285322728808</v>
      </c>
      <c r="V36" s="14">
        <v>1622.6154535675014</v>
      </c>
      <c r="W36" s="14">
        <v>1644.3844624925632</v>
      </c>
      <c r="X36" s="14">
        <v>1665.9571422560034</v>
      </c>
      <c r="Y36" s="14">
        <v>1687.2698985725985</v>
      </c>
      <c r="Z36" s="14">
        <v>1708.5684752292705</v>
      </c>
      <c r="AA36" s="14">
        <v>1729.5782291986222</v>
      </c>
      <c r="AB36" s="14">
        <v>1750.5282643732592</v>
      </c>
      <c r="AC36" s="14">
        <v>1771.2657224043305</v>
      </c>
      <c r="AD36" s="14">
        <v>1791.784595912379</v>
      </c>
      <c r="AE36" s="47">
        <f>AD36/'Forth Pathway 2'!AD36-1</f>
        <v>4.3715074506269769E-3</v>
      </c>
      <c r="AG36" t="s">
        <v>279</v>
      </c>
      <c r="AH36">
        <v>1177.8149410000001</v>
      </c>
    </row>
    <row r="37" spans="1:34" x14ac:dyDescent="0.35">
      <c r="A37" t="s">
        <v>108</v>
      </c>
      <c r="B37" s="14">
        <v>2056.029297</v>
      </c>
      <c r="C37" s="14">
        <v>2096.2211745065451</v>
      </c>
      <c r="D37" s="14">
        <v>2135.0693934230876</v>
      </c>
      <c r="E37" s="14">
        <v>2174.5250487996673</v>
      </c>
      <c r="F37" s="14">
        <v>2215.0610225918567</v>
      </c>
      <c r="G37" s="14">
        <v>2259.5496372062048</v>
      </c>
      <c r="H37" s="14">
        <v>2305.9085911578009</v>
      </c>
      <c r="I37" s="14">
        <v>2352.9472816905468</v>
      </c>
      <c r="J37" s="14">
        <v>2400.8019940950257</v>
      </c>
      <c r="K37" s="14">
        <v>2450.3108526568544</v>
      </c>
      <c r="L37" s="14">
        <v>2500.5409999808935</v>
      </c>
      <c r="M37" s="14">
        <v>2550.1267280105149</v>
      </c>
      <c r="N37" s="14">
        <v>2598.1218981203824</v>
      </c>
      <c r="O37" s="14">
        <v>2645.6402485760555</v>
      </c>
      <c r="P37" s="14">
        <v>2692.4667581557273</v>
      </c>
      <c r="Q37" s="14">
        <v>2738.6463325115592</v>
      </c>
      <c r="R37" s="14">
        <v>2785.4265198403555</v>
      </c>
      <c r="S37" s="14">
        <v>2832.3303170079475</v>
      </c>
      <c r="T37" s="65">
        <v>2879.5922800757326</v>
      </c>
      <c r="U37" s="14">
        <v>2926.8953424605365</v>
      </c>
      <c r="V37" s="14">
        <v>2974.7881309492182</v>
      </c>
      <c r="W37" s="14">
        <v>3023.4586395596784</v>
      </c>
      <c r="X37" s="14">
        <v>3072.7376895799976</v>
      </c>
      <c r="Y37" s="14">
        <v>3123.0125945618297</v>
      </c>
      <c r="Z37" s="14">
        <v>3173.6066477987692</v>
      </c>
      <c r="AA37" s="14">
        <v>3224.4271978532947</v>
      </c>
      <c r="AB37" s="14">
        <v>3274.4374188065599</v>
      </c>
      <c r="AC37" s="14">
        <v>3324.5736399008752</v>
      </c>
      <c r="AD37" s="14">
        <v>3374.8754364446677</v>
      </c>
      <c r="AE37" s="47">
        <f>AD37/'Forth Pathway 2'!AD37-1</f>
        <v>6.2211660548650016E-4</v>
      </c>
      <c r="AG37" t="s">
        <v>280</v>
      </c>
      <c r="AH37">
        <v>2056.029297</v>
      </c>
    </row>
    <row r="38" spans="1:34" x14ac:dyDescent="0.35">
      <c r="A38" t="s">
        <v>154</v>
      </c>
      <c r="B38" s="14">
        <v>816.71167000000003</v>
      </c>
      <c r="C38" s="14">
        <v>835.28418340280211</v>
      </c>
      <c r="D38" s="14">
        <v>853.57523645095671</v>
      </c>
      <c r="E38" s="14">
        <v>872.40169186611911</v>
      </c>
      <c r="F38" s="14">
        <v>891.43566473908493</v>
      </c>
      <c r="G38" s="14">
        <v>912.68490582303696</v>
      </c>
      <c r="H38" s="14">
        <v>934.62877155072135</v>
      </c>
      <c r="I38" s="14">
        <v>956.81265275786336</v>
      </c>
      <c r="J38" s="14">
        <v>978.93052540154474</v>
      </c>
      <c r="K38" s="14">
        <v>1000.9435403401442</v>
      </c>
      <c r="L38" s="14">
        <v>1022.9792122863785</v>
      </c>
      <c r="M38" s="14">
        <v>1045.2365801997782</v>
      </c>
      <c r="N38" s="14">
        <v>1066.8564626719465</v>
      </c>
      <c r="O38" s="14">
        <v>1088.7221126169929</v>
      </c>
      <c r="P38" s="14">
        <v>1110.5898583543842</v>
      </c>
      <c r="Q38" s="14">
        <v>1132.7871067943274</v>
      </c>
      <c r="R38" s="14">
        <v>1154.975687527372</v>
      </c>
      <c r="S38" s="14">
        <v>1177.4046223937412</v>
      </c>
      <c r="T38" s="65">
        <v>1200.0649517563313</v>
      </c>
      <c r="U38" s="14">
        <v>1222.7226580714716</v>
      </c>
      <c r="V38" s="14">
        <v>1245.6095807852535</v>
      </c>
      <c r="W38" s="14">
        <v>1268.7262261902565</v>
      </c>
      <c r="X38" s="14">
        <v>1292.0863940847394</v>
      </c>
      <c r="Y38" s="14">
        <v>1315.6953966774558</v>
      </c>
      <c r="Z38" s="14">
        <v>1339.502247032636</v>
      </c>
      <c r="AA38" s="14">
        <v>1363.5562246834997</v>
      </c>
      <c r="AB38" s="14">
        <v>1387.8339341971218</v>
      </c>
      <c r="AC38" s="14">
        <v>1412.3142145292118</v>
      </c>
      <c r="AD38" s="14">
        <v>1437.0355037717525</v>
      </c>
      <c r="AE38" s="47">
        <f>AD38/'Forth Pathway 2'!AD38-1</f>
        <v>2.8999565226219826E-3</v>
      </c>
      <c r="AG38" t="s">
        <v>281</v>
      </c>
      <c r="AH38">
        <v>816.71167000000003</v>
      </c>
    </row>
    <row r="39" spans="1:34" x14ac:dyDescent="0.35">
      <c r="A39" t="s">
        <v>155</v>
      </c>
      <c r="B39" s="14">
        <v>1194.0349120000001</v>
      </c>
      <c r="C39" s="14">
        <v>1176.4377030809089</v>
      </c>
      <c r="D39" s="14">
        <v>1152.7074252407531</v>
      </c>
      <c r="E39" s="14">
        <v>1127.088848527005</v>
      </c>
      <c r="F39" s="14">
        <v>1096.1166723872525</v>
      </c>
      <c r="G39" s="14">
        <v>1070.6589242243897</v>
      </c>
      <c r="H39" s="14">
        <v>1050.4679029019042</v>
      </c>
      <c r="I39" s="14">
        <v>1030.0990151242654</v>
      </c>
      <c r="J39" s="14">
        <v>1015.9740914090785</v>
      </c>
      <c r="K39" s="14">
        <v>998.59585457552612</v>
      </c>
      <c r="L39" s="14">
        <v>979.06102288956322</v>
      </c>
      <c r="M39" s="14">
        <v>959.14065569344302</v>
      </c>
      <c r="N39" s="14">
        <v>933.42014804223652</v>
      </c>
      <c r="O39" s="14">
        <v>906.81496690460347</v>
      </c>
      <c r="P39" s="14">
        <v>879.57351984681566</v>
      </c>
      <c r="Q39" s="14">
        <v>852.23751829555238</v>
      </c>
      <c r="R39" s="14">
        <v>822.54530748687978</v>
      </c>
      <c r="S39" s="14">
        <v>791.87473158849355</v>
      </c>
      <c r="T39" s="65">
        <v>761.90773693351696</v>
      </c>
      <c r="U39" s="14">
        <v>730.68803407725034</v>
      </c>
      <c r="V39" s="14">
        <v>698.64327192997212</v>
      </c>
      <c r="W39" s="14">
        <v>665.7346587062915</v>
      </c>
      <c r="X39" s="14">
        <v>632.07811016806556</v>
      </c>
      <c r="Y39" s="14">
        <v>597.62947391703983</v>
      </c>
      <c r="Z39" s="14">
        <v>562.42497425995612</v>
      </c>
      <c r="AA39" s="14">
        <v>526.49316120191804</v>
      </c>
      <c r="AB39" s="14">
        <v>489.85544980156675</v>
      </c>
      <c r="AC39" s="14">
        <v>452.59866081264391</v>
      </c>
      <c r="AD39" s="14">
        <v>414.81794234144235</v>
      </c>
      <c r="AE39" s="47">
        <f>AD39/'Forth Pathway 2'!AD39-1</f>
        <v>-0.16665307042548161</v>
      </c>
      <c r="AG39" t="s">
        <v>282</v>
      </c>
      <c r="AH39">
        <v>1194.0349120000001</v>
      </c>
    </row>
    <row r="40" spans="1:34" x14ac:dyDescent="0.35">
      <c r="A40" t="s">
        <v>156</v>
      </c>
      <c r="B40" s="14">
        <v>1650.8249510000001</v>
      </c>
      <c r="C40" s="14">
        <v>1691.5648345532536</v>
      </c>
      <c r="D40" s="14">
        <v>1722.082863202879</v>
      </c>
      <c r="E40" s="14">
        <v>1749.9818110447698</v>
      </c>
      <c r="F40" s="14">
        <v>1769.0842624977722</v>
      </c>
      <c r="G40" s="14">
        <v>1772.5356574396922</v>
      </c>
      <c r="H40" s="14">
        <v>1771.2198038956565</v>
      </c>
      <c r="I40" s="14">
        <v>1754.7392058351409</v>
      </c>
      <c r="J40" s="14">
        <v>1783.2058135496425</v>
      </c>
      <c r="K40" s="14">
        <v>1813.436680027331</v>
      </c>
      <c r="L40" s="14">
        <v>1846.8838874974231</v>
      </c>
      <c r="M40" s="14">
        <v>1881.7469605765459</v>
      </c>
      <c r="N40" s="14">
        <v>1911.6812267013097</v>
      </c>
      <c r="O40" s="14">
        <v>1942.3512844618924</v>
      </c>
      <c r="P40" s="14">
        <v>1973.5901201698932</v>
      </c>
      <c r="Q40" s="14">
        <v>2006.0098903559001</v>
      </c>
      <c r="R40" s="14">
        <v>2037.5144762849284</v>
      </c>
      <c r="S40" s="14">
        <v>2069.2905332998303</v>
      </c>
      <c r="T40" s="65">
        <v>2101.2825926608589</v>
      </c>
      <c r="U40" s="14">
        <v>2133.2136829389333</v>
      </c>
      <c r="V40" s="14">
        <v>2165.2187144668028</v>
      </c>
      <c r="W40" s="14">
        <v>2197.2414331662812</v>
      </c>
      <c r="X40" s="14">
        <v>2229.2348065021856</v>
      </c>
      <c r="Y40" s="14">
        <v>2261.1177685517409</v>
      </c>
      <c r="Z40" s="14">
        <v>2292.8150218784067</v>
      </c>
      <c r="AA40" s="14">
        <v>2324.2829909276788</v>
      </c>
      <c r="AB40" s="14">
        <v>2355.4200155873423</v>
      </c>
      <c r="AC40" s="14">
        <v>2385.9709908995178</v>
      </c>
      <c r="AD40" s="14">
        <v>2415.7581685412042</v>
      </c>
      <c r="AE40" s="47">
        <f>AD40/'Forth Pathway 2'!AD40-1</f>
        <v>-4.4045066785387887E-2</v>
      </c>
      <c r="AG40" t="s">
        <v>283</v>
      </c>
      <c r="AH40">
        <v>1650.8249510000001</v>
      </c>
    </row>
    <row r="41" spans="1:34" x14ac:dyDescent="0.35">
      <c r="A41" t="s">
        <v>157</v>
      </c>
      <c r="B41" s="14">
        <v>745.046875</v>
      </c>
      <c r="C41" s="14">
        <v>758.55703349843748</v>
      </c>
      <c r="D41" s="14">
        <v>770.59154083489022</v>
      </c>
      <c r="E41" s="14">
        <v>781.85712680697179</v>
      </c>
      <c r="F41" s="14">
        <v>791.88890104389407</v>
      </c>
      <c r="G41" s="14">
        <v>802.42601232785444</v>
      </c>
      <c r="H41" s="14">
        <v>813.13920201844348</v>
      </c>
      <c r="I41" s="14">
        <v>823.62162341342378</v>
      </c>
      <c r="J41" s="14">
        <v>834.09800810108015</v>
      </c>
      <c r="K41" s="14">
        <v>843.90599975873909</v>
      </c>
      <c r="L41" s="14">
        <v>853.3025555036528</v>
      </c>
      <c r="M41" s="14">
        <v>862.51796711232555</v>
      </c>
      <c r="N41" s="14">
        <v>871.22913982476996</v>
      </c>
      <c r="O41" s="14">
        <v>879.74226824165373</v>
      </c>
      <c r="P41" s="14">
        <v>888.22624755131847</v>
      </c>
      <c r="Q41" s="14">
        <v>896.54223026496777</v>
      </c>
      <c r="R41" s="14">
        <v>904.5709811071257</v>
      </c>
      <c r="S41" s="14">
        <v>912.3657235255846</v>
      </c>
      <c r="T41" s="65">
        <v>919.96237249669025</v>
      </c>
      <c r="U41" s="14">
        <v>927.43450007820661</v>
      </c>
      <c r="V41" s="14">
        <v>934.66660648678135</v>
      </c>
      <c r="W41" s="14">
        <v>941.6291156251566</v>
      </c>
      <c r="X41" s="14">
        <v>948.34466381713673</v>
      </c>
      <c r="Y41" s="14">
        <v>954.76676852948674</v>
      </c>
      <c r="Z41" s="14">
        <v>960.98684488243191</v>
      </c>
      <c r="AA41" s="14">
        <v>966.96418305760051</v>
      </c>
      <c r="AB41" s="14">
        <v>972.76064018329748</v>
      </c>
      <c r="AC41" s="14">
        <v>978.27662102781846</v>
      </c>
      <c r="AD41" s="14">
        <v>983.48862451273328</v>
      </c>
      <c r="AE41" s="47">
        <f>AD41/'Forth Pathway 2'!AD41-1</f>
        <v>-2.3225612917135208E-2</v>
      </c>
      <c r="AG41" t="s">
        <v>284</v>
      </c>
      <c r="AH41">
        <v>745.046875</v>
      </c>
    </row>
    <row r="42" spans="1:34" x14ac:dyDescent="0.35">
      <c r="A42" t="s">
        <v>158</v>
      </c>
      <c r="B42" s="14">
        <v>2603.5036620000001</v>
      </c>
      <c r="C42" s="14">
        <v>2660.0106261807805</v>
      </c>
      <c r="D42" s="14">
        <v>2713.869191334376</v>
      </c>
      <c r="E42" s="14">
        <v>2767.1082488084589</v>
      </c>
      <c r="F42" s="14">
        <v>2818.6298674254981</v>
      </c>
      <c r="G42" s="14">
        <v>2875.0486903038341</v>
      </c>
      <c r="H42" s="14">
        <v>2934.4362710604878</v>
      </c>
      <c r="I42" s="14">
        <v>2995.5861081822363</v>
      </c>
      <c r="J42" s="14">
        <v>3056.7580734215935</v>
      </c>
      <c r="K42" s="14">
        <v>3117.6844583136112</v>
      </c>
      <c r="L42" s="14">
        <v>3178.3184327326776</v>
      </c>
      <c r="M42" s="14">
        <v>3239.4956594214464</v>
      </c>
      <c r="N42" s="14">
        <v>3299.0068144328484</v>
      </c>
      <c r="O42" s="14">
        <v>3358.5862177001432</v>
      </c>
      <c r="P42" s="14">
        <v>3418.1050674984949</v>
      </c>
      <c r="Q42" s="14">
        <v>3478.3228499041361</v>
      </c>
      <c r="R42" s="14">
        <v>3538.1517420839118</v>
      </c>
      <c r="S42" s="14">
        <v>3598.195946222947</v>
      </c>
      <c r="T42" s="65">
        <v>3658.492354972183</v>
      </c>
      <c r="U42" s="14">
        <v>3718.6708957191204</v>
      </c>
      <c r="V42" s="14">
        <v>3778.920057837382</v>
      </c>
      <c r="W42" s="14">
        <v>3839.1832517837265</v>
      </c>
      <c r="X42" s="14">
        <v>3899.5448104598963</v>
      </c>
      <c r="Y42" s="14">
        <v>3959.8543905895071</v>
      </c>
      <c r="Z42" s="14">
        <v>4020.2283105556298</v>
      </c>
      <c r="AA42" s="14">
        <v>4080.7709387984423</v>
      </c>
      <c r="AB42" s="14">
        <v>4141.8364112808104</v>
      </c>
      <c r="AC42" s="14">
        <v>4203.0610371123639</v>
      </c>
      <c r="AD42" s="14">
        <v>4264.3900022353891</v>
      </c>
      <c r="AE42" s="47">
        <f>AD42/'Forth Pathway 2'!AD42-1</f>
        <v>5.5227231990517822E-4</v>
      </c>
      <c r="AG42" t="s">
        <v>285</v>
      </c>
      <c r="AH42">
        <v>2603.5036620000001</v>
      </c>
    </row>
    <row r="43" spans="1:34" x14ac:dyDescent="0.35">
      <c r="A43" t="s">
        <v>159</v>
      </c>
      <c r="B43" s="14">
        <v>1892.3614500000001</v>
      </c>
      <c r="C43" s="14">
        <v>1929.490149357435</v>
      </c>
      <c r="D43" s="14">
        <v>1963.2969392133416</v>
      </c>
      <c r="E43" s="14">
        <v>1996.4623254183909</v>
      </c>
      <c r="F43" s="14">
        <v>2025.7709912942305</v>
      </c>
      <c r="G43" s="14">
        <v>2054.6362021491818</v>
      </c>
      <c r="H43" s="14">
        <v>2096.1515648589475</v>
      </c>
      <c r="I43" s="14">
        <v>2139.4435927431359</v>
      </c>
      <c r="J43" s="14">
        <v>2185.0751432996763</v>
      </c>
      <c r="K43" s="14">
        <v>2229.4900731999569</v>
      </c>
      <c r="L43" s="14">
        <v>2273.7042055866218</v>
      </c>
      <c r="M43" s="14">
        <v>2318.8597437391513</v>
      </c>
      <c r="N43" s="14">
        <v>2363.1501967305435</v>
      </c>
      <c r="O43" s="14">
        <v>2407.4316140619399</v>
      </c>
      <c r="P43" s="14">
        <v>2452.016766068044</v>
      </c>
      <c r="Q43" s="14">
        <v>2497.367796963179</v>
      </c>
      <c r="R43" s="14">
        <v>2541.874387419979</v>
      </c>
      <c r="S43" s="14">
        <v>2586.7407580448903</v>
      </c>
      <c r="T43" s="65">
        <v>2631.4877517220057</v>
      </c>
      <c r="U43" s="14">
        <v>2676.8090758235885</v>
      </c>
      <c r="V43" s="14">
        <v>2722.4719588053404</v>
      </c>
      <c r="W43" s="14">
        <v>2768.5350953595434</v>
      </c>
      <c r="X43" s="14">
        <v>2814.8867404865814</v>
      </c>
      <c r="Y43" s="14">
        <v>2861.5679777247888</v>
      </c>
      <c r="Z43" s="14">
        <v>2908.5932689299311</v>
      </c>
      <c r="AA43" s="14">
        <v>2956.0923421675184</v>
      </c>
      <c r="AB43" s="14">
        <v>3004.2263937750322</v>
      </c>
      <c r="AC43" s="14">
        <v>3052.8038332944566</v>
      </c>
      <c r="AD43" s="14">
        <v>3101.8327786983155</v>
      </c>
      <c r="AE43" s="47">
        <f>AD43/'Forth Pathway 2'!AD43-1</f>
        <v>-1.9033858114702373E-2</v>
      </c>
      <c r="AG43" t="s">
        <v>286</v>
      </c>
      <c r="AH43">
        <v>1892.3614500000001</v>
      </c>
    </row>
    <row r="44" spans="1:34" x14ac:dyDescent="0.35">
      <c r="A44" t="s">
        <v>160</v>
      </c>
      <c r="B44" s="14">
        <v>216.24118000000001</v>
      </c>
      <c r="C44" s="14">
        <v>222.42595886153401</v>
      </c>
      <c r="D44" s="14">
        <v>226.9886492834483</v>
      </c>
      <c r="E44" s="14">
        <v>232.17402338540924</v>
      </c>
      <c r="F44" s="14">
        <v>236.62470654409816</v>
      </c>
      <c r="G44" s="14">
        <v>244.9742459392132</v>
      </c>
      <c r="H44" s="14">
        <v>255.29008693828888</v>
      </c>
      <c r="I44" s="14">
        <v>265.94832042291898</v>
      </c>
      <c r="J44" s="14">
        <v>277.48747231325285</v>
      </c>
      <c r="K44" s="14">
        <v>288.05746961111481</v>
      </c>
      <c r="L44" s="14">
        <v>298.55053905663891</v>
      </c>
      <c r="M44" s="14">
        <v>309.24754516093043</v>
      </c>
      <c r="N44" s="14">
        <v>318.63914570943177</v>
      </c>
      <c r="O44" s="14">
        <v>328.34282293329392</v>
      </c>
      <c r="P44" s="14">
        <v>338.25871051731485</v>
      </c>
      <c r="Q44" s="14">
        <v>348.69345052283717</v>
      </c>
      <c r="R44" s="14">
        <v>358.94904794288959</v>
      </c>
      <c r="S44" s="14">
        <v>369.46431672275736</v>
      </c>
      <c r="T44" s="65">
        <v>380.26660357580232</v>
      </c>
      <c r="U44" s="14">
        <v>391.13633430571485</v>
      </c>
      <c r="V44" s="14">
        <v>402.22176383807374</v>
      </c>
      <c r="W44" s="14">
        <v>413.49004677417372</v>
      </c>
      <c r="X44" s="14">
        <v>424.97258267508317</v>
      </c>
      <c r="Y44" s="14">
        <v>436.61228423374587</v>
      </c>
      <c r="Z44" s="14">
        <v>448.44124620557704</v>
      </c>
      <c r="AA44" s="14">
        <v>460.488485752516</v>
      </c>
      <c r="AB44" s="14">
        <v>472.83183356426355</v>
      </c>
      <c r="AC44" s="14">
        <v>485.32991372176758</v>
      </c>
      <c r="AD44" s="14">
        <v>497.97790247130513</v>
      </c>
      <c r="AE44" s="47">
        <f>AD44/'Forth Pathway 2'!AD44-1</f>
        <v>-7.5334970126082812E-2</v>
      </c>
      <c r="AG44" t="s">
        <v>287</v>
      </c>
      <c r="AH44">
        <v>216.24118000000001</v>
      </c>
    </row>
    <row r="45" spans="1:34" x14ac:dyDescent="0.35">
      <c r="A45" t="s">
        <v>161</v>
      </c>
      <c r="B45" s="14">
        <v>3290.9101559999999</v>
      </c>
      <c r="C45" s="14">
        <v>3342.7311309534853</v>
      </c>
      <c r="D45" s="14">
        <v>3383.8246618387484</v>
      </c>
      <c r="E45" s="14">
        <v>3423.0763511511454</v>
      </c>
      <c r="F45" s="14">
        <v>3450.4025985085673</v>
      </c>
      <c r="G45" s="14">
        <v>3475.7780323548827</v>
      </c>
      <c r="H45" s="14">
        <v>3543.7517378668276</v>
      </c>
      <c r="I45" s="14">
        <v>3614.1745899024122</v>
      </c>
      <c r="J45" s="14">
        <v>3690.8297872844064</v>
      </c>
      <c r="K45" s="14">
        <v>3761.4814964874986</v>
      </c>
      <c r="L45" s="14">
        <v>3830.6299392818773</v>
      </c>
      <c r="M45" s="14">
        <v>3901.2935697718103</v>
      </c>
      <c r="N45" s="14">
        <v>3968.9064985001683</v>
      </c>
      <c r="O45" s="14">
        <v>4035.3813165528982</v>
      </c>
      <c r="P45" s="14">
        <v>4102.3383810478026</v>
      </c>
      <c r="Q45" s="14">
        <v>4170.8101007320329</v>
      </c>
      <c r="R45" s="14">
        <v>4236.3064171488786</v>
      </c>
      <c r="S45" s="14">
        <v>4302.6240995867774</v>
      </c>
      <c r="T45" s="65">
        <v>4368.1892066659211</v>
      </c>
      <c r="U45" s="14">
        <v>4435.6384162060494</v>
      </c>
      <c r="V45" s="14">
        <v>4503.7259094586543</v>
      </c>
      <c r="W45" s="14">
        <v>4572.6369692266899</v>
      </c>
      <c r="X45" s="14">
        <v>4641.9101329919895</v>
      </c>
      <c r="Y45" s="14">
        <v>4711.7690237294655</v>
      </c>
      <c r="Z45" s="14">
        <v>4782.1887676736142</v>
      </c>
      <c r="AA45" s="14">
        <v>4853.4945497317649</v>
      </c>
      <c r="AB45" s="14">
        <v>4925.9805201330992</v>
      </c>
      <c r="AC45" s="14">
        <v>4999.2362542421542</v>
      </c>
      <c r="AD45" s="14">
        <v>5073.2609453059686</v>
      </c>
      <c r="AE45" s="47">
        <f>AD45/'Forth Pathway 2'!AD45-1</f>
        <v>-2.8948932700126995E-2</v>
      </c>
      <c r="AG45" t="s">
        <v>288</v>
      </c>
      <c r="AH45">
        <v>3290.9101559999999</v>
      </c>
    </row>
    <row r="46" spans="1:34" x14ac:dyDescent="0.35">
      <c r="A46" t="s">
        <v>162</v>
      </c>
      <c r="B46" s="14">
        <v>1018.303589</v>
      </c>
      <c r="C46" s="14">
        <v>1036.580101815372</v>
      </c>
      <c r="D46" s="14">
        <v>1054.4469074242922</v>
      </c>
      <c r="E46" s="14">
        <v>1072.9225043574177</v>
      </c>
      <c r="F46" s="14">
        <v>1091.866024094352</v>
      </c>
      <c r="G46" s="14">
        <v>1112.7420657286264</v>
      </c>
      <c r="H46" s="14">
        <v>1134.7015852989546</v>
      </c>
      <c r="I46" s="14">
        <v>1157.1854702713363</v>
      </c>
      <c r="J46" s="14">
        <v>1180.1190347953616</v>
      </c>
      <c r="K46" s="14">
        <v>1202.9996546895879</v>
      </c>
      <c r="L46" s="14">
        <v>1225.2811330938864</v>
      </c>
      <c r="M46" s="14">
        <v>1247.7352675546251</v>
      </c>
      <c r="N46" s="14">
        <v>1269.7385799038441</v>
      </c>
      <c r="O46" s="14">
        <v>1291.9629412417592</v>
      </c>
      <c r="P46" s="14">
        <v>1314.3732012242447</v>
      </c>
      <c r="Q46" s="14">
        <v>1337.1765247669243</v>
      </c>
      <c r="R46" s="14">
        <v>1359.9895585853628</v>
      </c>
      <c r="S46" s="14">
        <v>1383.0397496159144</v>
      </c>
      <c r="T46" s="65">
        <v>1406.3398202776939</v>
      </c>
      <c r="U46" s="14">
        <v>1429.7418774230428</v>
      </c>
      <c r="V46" s="14">
        <v>1453.3097425304841</v>
      </c>
      <c r="W46" s="14">
        <v>1477.0117711214136</v>
      </c>
      <c r="X46" s="14">
        <v>1500.876588813308</v>
      </c>
      <c r="Y46" s="14">
        <v>1524.844687410703</v>
      </c>
      <c r="Z46" s="14">
        <v>1548.9645281916969</v>
      </c>
      <c r="AA46" s="14">
        <v>1573.2637543312514</v>
      </c>
      <c r="AB46" s="14">
        <v>1597.863778373101</v>
      </c>
      <c r="AC46" s="14">
        <v>1622.6357801019749</v>
      </c>
      <c r="AD46" s="14">
        <v>1647.5821825852627</v>
      </c>
      <c r="AE46" s="47">
        <f>AD46/'Forth Pathway 2'!AD46-1</f>
        <v>4.2471247207160889E-3</v>
      </c>
      <c r="AG46" t="s">
        <v>289</v>
      </c>
      <c r="AH46">
        <v>1018.303589</v>
      </c>
    </row>
    <row r="47" spans="1:34" x14ac:dyDescent="0.35">
      <c r="A47" t="s">
        <v>163</v>
      </c>
      <c r="B47" s="14">
        <v>2938.0812989999999</v>
      </c>
      <c r="C47" s="14">
        <v>3001.1977490813774</v>
      </c>
      <c r="D47" s="14">
        <v>3064.3939700837841</v>
      </c>
      <c r="E47" s="14">
        <v>3128.8847540629918</v>
      </c>
      <c r="F47" s="14">
        <v>3194.6154263109206</v>
      </c>
      <c r="G47" s="14">
        <v>3263.4900570560135</v>
      </c>
      <c r="H47" s="14">
        <v>3334.1168771257917</v>
      </c>
      <c r="I47" s="14">
        <v>3406.0121064056939</v>
      </c>
      <c r="J47" s="14">
        <v>3478.8537625157073</v>
      </c>
      <c r="K47" s="14">
        <v>3552.1445141575073</v>
      </c>
      <c r="L47" s="14">
        <v>3624.914812317892</v>
      </c>
      <c r="M47" s="14">
        <v>3698.5241449542254</v>
      </c>
      <c r="N47" s="14">
        <v>3771.8777140259322</v>
      </c>
      <c r="O47" s="14">
        <v>3846.1022324336204</v>
      </c>
      <c r="P47" s="14">
        <v>3920.960458624369</v>
      </c>
      <c r="Q47" s="14">
        <v>3997.0835533522863</v>
      </c>
      <c r="R47" s="14">
        <v>4073.5893313968704</v>
      </c>
      <c r="S47" s="14">
        <v>4150.9761226432829</v>
      </c>
      <c r="T47" s="65">
        <v>4229.2299094097416</v>
      </c>
      <c r="U47" s="14">
        <v>4307.9722494010775</v>
      </c>
      <c r="V47" s="14">
        <v>4387.372485929789</v>
      </c>
      <c r="W47" s="14">
        <v>4467.3591124580234</v>
      </c>
      <c r="X47" s="14">
        <v>4547.9909238146902</v>
      </c>
      <c r="Y47" s="14">
        <v>4629.1257174982666</v>
      </c>
      <c r="Z47" s="14">
        <v>4710.8533949532703</v>
      </c>
      <c r="AA47" s="14">
        <v>4793.2966269623294</v>
      </c>
      <c r="AB47" s="14">
        <v>4876.8394732033184</v>
      </c>
      <c r="AC47" s="14">
        <v>4961.2239142921026</v>
      </c>
      <c r="AD47" s="14">
        <v>5046.4949503189973</v>
      </c>
      <c r="AE47" s="47">
        <f>AD47/'Forth Pathway 2'!AD47-1</f>
        <v>1.2245901186537234E-2</v>
      </c>
      <c r="AG47" t="s">
        <v>290</v>
      </c>
      <c r="AH47">
        <v>2938.0812989999999</v>
      </c>
    </row>
    <row r="48" spans="1:34" x14ac:dyDescent="0.35">
      <c r="A48" t="s">
        <v>164</v>
      </c>
      <c r="B48" s="14">
        <v>1853.2238769999999</v>
      </c>
      <c r="C48" s="14">
        <v>1888.2876140423907</v>
      </c>
      <c r="D48" s="14">
        <v>1922.1532970851954</v>
      </c>
      <c r="E48" s="14">
        <v>1956.1957852685525</v>
      </c>
      <c r="F48" s="14">
        <v>1990.2214635183568</v>
      </c>
      <c r="G48" s="14">
        <v>2026.0902298446165</v>
      </c>
      <c r="H48" s="14">
        <v>2064.6596938960306</v>
      </c>
      <c r="I48" s="14">
        <v>2104.8138150208288</v>
      </c>
      <c r="J48" s="14">
        <v>2146.4268260693166</v>
      </c>
      <c r="K48" s="14">
        <v>2188.6189235466786</v>
      </c>
      <c r="L48" s="14">
        <v>2230.4508724799957</v>
      </c>
      <c r="M48" s="14">
        <v>2272.9396233302164</v>
      </c>
      <c r="N48" s="14">
        <v>2315.0969709939336</v>
      </c>
      <c r="O48" s="14">
        <v>2357.7322598311525</v>
      </c>
      <c r="P48" s="14">
        <v>2400.7773776988897</v>
      </c>
      <c r="Q48" s="14">
        <v>2444.7344110958675</v>
      </c>
      <c r="R48" s="14">
        <v>2488.853066172268</v>
      </c>
      <c r="S48" s="14">
        <v>2533.5409207460043</v>
      </c>
      <c r="T48" s="65">
        <v>2578.7689332008858</v>
      </c>
      <c r="U48" s="14">
        <v>2624.353058002398</v>
      </c>
      <c r="V48" s="14">
        <v>2670.3800116748675</v>
      </c>
      <c r="W48" s="14">
        <v>2716.8099089378584</v>
      </c>
      <c r="X48" s="14">
        <v>2763.6721630571278</v>
      </c>
      <c r="Y48" s="14">
        <v>2810.8701562578171</v>
      </c>
      <c r="Z48" s="14">
        <v>2858.4640908305901</v>
      </c>
      <c r="AA48" s="14">
        <v>2906.5540331554967</v>
      </c>
      <c r="AB48" s="14">
        <v>2955.4384934729287</v>
      </c>
      <c r="AC48" s="14">
        <v>3004.9547966241225</v>
      </c>
      <c r="AD48" s="14">
        <v>3055.1312313226726</v>
      </c>
      <c r="AE48" s="47">
        <f>AD48/'Forth Pathway 2'!AD48-1</f>
        <v>7.2850340014918302E-3</v>
      </c>
      <c r="AG48" t="s">
        <v>291</v>
      </c>
      <c r="AH48">
        <v>1853.2238769999999</v>
      </c>
    </row>
    <row r="49" spans="1:34" x14ac:dyDescent="0.35">
      <c r="A49" t="s">
        <v>165</v>
      </c>
      <c r="B49" s="14">
        <v>1156.033447</v>
      </c>
      <c r="C49" s="14">
        <v>1177.6780924348705</v>
      </c>
      <c r="D49" s="14">
        <v>1198.7240243213464</v>
      </c>
      <c r="E49" s="14">
        <v>1220.068983788022</v>
      </c>
      <c r="F49" s="14">
        <v>1241.6969026498355</v>
      </c>
      <c r="G49" s="14">
        <v>1264.8266117039452</v>
      </c>
      <c r="H49" s="14">
        <v>1289.6454189267836</v>
      </c>
      <c r="I49" s="14">
        <v>1315.5979854081822</v>
      </c>
      <c r="J49" s="14">
        <v>1342.4840720771779</v>
      </c>
      <c r="K49" s="14">
        <v>1369.671388262849</v>
      </c>
      <c r="L49" s="14">
        <v>1396.6319998694148</v>
      </c>
      <c r="M49" s="14">
        <v>1423.8781952388672</v>
      </c>
      <c r="N49" s="14">
        <v>1450.8343452920319</v>
      </c>
      <c r="O49" s="14">
        <v>1477.9682844679869</v>
      </c>
      <c r="P49" s="14">
        <v>1505.2455193292997</v>
      </c>
      <c r="Q49" s="14">
        <v>1532.9759049091438</v>
      </c>
      <c r="R49" s="14">
        <v>1560.769524553099</v>
      </c>
      <c r="S49" s="14">
        <v>1588.8318484506588</v>
      </c>
      <c r="T49" s="65">
        <v>1617.1675522854825</v>
      </c>
      <c r="U49" s="14">
        <v>1645.6439322801673</v>
      </c>
      <c r="V49" s="14">
        <v>1674.3265186334511</v>
      </c>
      <c r="W49" s="14">
        <v>1703.2081487819225</v>
      </c>
      <c r="X49" s="14">
        <v>1732.3147837989015</v>
      </c>
      <c r="Y49" s="14">
        <v>1761.601297533806</v>
      </c>
      <c r="Z49" s="14">
        <v>1791.0973734995823</v>
      </c>
      <c r="AA49" s="14">
        <v>1820.8636207497718</v>
      </c>
      <c r="AB49" s="14">
        <v>1851.0600946908376</v>
      </c>
      <c r="AC49" s="14">
        <v>1881.5924054227157</v>
      </c>
      <c r="AD49" s="14">
        <v>1912.460116992916</v>
      </c>
      <c r="AE49" s="47">
        <f>AD49/'Forth Pathway 2'!AD49-1</f>
        <v>6.3520378302761582E-3</v>
      </c>
      <c r="AG49" t="s">
        <v>292</v>
      </c>
      <c r="AH49">
        <v>1156.033447</v>
      </c>
    </row>
    <row r="50" spans="1:34" x14ac:dyDescent="0.35">
      <c r="A50" t="s">
        <v>166</v>
      </c>
      <c r="B50" s="14">
        <v>87.488990999999999</v>
      </c>
      <c r="C50" s="14">
        <v>87.488990999999999</v>
      </c>
      <c r="D50" s="14">
        <v>87.488990999999999</v>
      </c>
      <c r="E50" s="14">
        <v>87.488990999999999</v>
      </c>
      <c r="F50" s="14">
        <v>87.488990999999999</v>
      </c>
      <c r="G50" s="14">
        <v>87.488990999999999</v>
      </c>
      <c r="H50" s="14">
        <v>87.488990999999999</v>
      </c>
      <c r="I50" s="14">
        <v>87.488990999999999</v>
      </c>
      <c r="J50" s="14">
        <v>87.488990999999999</v>
      </c>
      <c r="K50" s="14">
        <v>87.488990999999999</v>
      </c>
      <c r="L50" s="14">
        <v>87.488990999999999</v>
      </c>
      <c r="M50" s="14">
        <v>87.488990999999999</v>
      </c>
      <c r="N50" s="14">
        <v>87.488990999999999</v>
      </c>
      <c r="O50" s="14">
        <v>87.488990999999999</v>
      </c>
      <c r="P50" s="14">
        <v>87.488990999999999</v>
      </c>
      <c r="Q50" s="14">
        <v>87.488990999999999</v>
      </c>
      <c r="R50" s="14">
        <v>87.488990999999999</v>
      </c>
      <c r="S50" s="14">
        <v>87.488990999999999</v>
      </c>
      <c r="T50" s="65">
        <v>87.488990999999999</v>
      </c>
      <c r="U50" s="14">
        <v>87.488990999999999</v>
      </c>
      <c r="V50" s="14">
        <v>87.488990999999999</v>
      </c>
      <c r="W50" s="14">
        <v>87.488990999999999</v>
      </c>
      <c r="X50" s="14">
        <v>87.488990999999999</v>
      </c>
      <c r="Y50" s="14">
        <v>87.488990999999999</v>
      </c>
      <c r="Z50" s="14">
        <v>87.488990999999999</v>
      </c>
      <c r="AA50" s="14">
        <v>87.488990999999999</v>
      </c>
      <c r="AB50" s="14">
        <v>87.488990999999999</v>
      </c>
      <c r="AC50" s="14">
        <v>87.488990999999999</v>
      </c>
      <c r="AD50" s="14">
        <v>87.488990999999999</v>
      </c>
      <c r="AE50" s="47">
        <f>AD50/'Forth Pathway 2'!AD50-1</f>
        <v>0</v>
      </c>
      <c r="AG50" t="s">
        <v>293</v>
      </c>
      <c r="AH50">
        <v>87.488990999999999</v>
      </c>
    </row>
    <row r="51" spans="1:34" x14ac:dyDescent="0.35">
      <c r="A51" t="s">
        <v>167</v>
      </c>
      <c r="B51" s="14">
        <v>155.145355</v>
      </c>
      <c r="C51" s="14">
        <v>148.16381402499999</v>
      </c>
      <c r="D51" s="14">
        <v>142.97808053412498</v>
      </c>
      <c r="E51" s="14">
        <v>138.68873811810124</v>
      </c>
      <c r="F51" s="14">
        <v>135.22151966514872</v>
      </c>
      <c r="G51" s="14">
        <v>132.51708927184575</v>
      </c>
      <c r="H51" s="14">
        <v>130.52933293276806</v>
      </c>
      <c r="I51" s="14">
        <v>129.22403960344039</v>
      </c>
      <c r="J51" s="14">
        <v>129.22403960344039</v>
      </c>
      <c r="K51" s="14">
        <v>129.22403960344039</v>
      </c>
      <c r="L51" s="14">
        <v>129.22403960344039</v>
      </c>
      <c r="M51" s="14">
        <v>129.22403960344039</v>
      </c>
      <c r="N51" s="14">
        <v>129.22403960344039</v>
      </c>
      <c r="O51" s="14">
        <v>129.22403960344039</v>
      </c>
      <c r="P51" s="14">
        <v>129.22403960344039</v>
      </c>
      <c r="Q51" s="14">
        <v>129.22403960344039</v>
      </c>
      <c r="R51" s="14">
        <v>129.22403960344039</v>
      </c>
      <c r="S51" s="14">
        <v>129.22403960344039</v>
      </c>
      <c r="T51" s="65">
        <v>129.22403960344039</v>
      </c>
      <c r="U51" s="14">
        <v>129.22403960344039</v>
      </c>
      <c r="V51" s="14">
        <v>129.22403960344039</v>
      </c>
      <c r="W51" s="14">
        <v>129.22403960344039</v>
      </c>
      <c r="X51" s="14">
        <v>129.22403960344039</v>
      </c>
      <c r="Y51" s="14">
        <v>129.22403960344039</v>
      </c>
      <c r="Z51" s="14">
        <v>129.22403960344039</v>
      </c>
      <c r="AA51" s="14">
        <v>129.22403960344039</v>
      </c>
      <c r="AB51" s="14">
        <v>129.22403960344039</v>
      </c>
      <c r="AC51" s="14">
        <v>129.22403960344039</v>
      </c>
      <c r="AD51" s="14">
        <v>129.22403960344039</v>
      </c>
      <c r="AE51" s="47">
        <f>AD51/'Forth Pathway 2'!AD51-1</f>
        <v>0</v>
      </c>
      <c r="AG51" t="s">
        <v>294</v>
      </c>
      <c r="AH51">
        <v>155.145355</v>
      </c>
    </row>
    <row r="52" spans="1:34" x14ac:dyDescent="0.35">
      <c r="A52" t="s">
        <v>168</v>
      </c>
      <c r="B52" s="14">
        <v>597.13091999999995</v>
      </c>
      <c r="C52" s="14">
        <v>689.64321917375992</v>
      </c>
      <c r="D52" s="14">
        <v>783.81675932481357</v>
      </c>
      <c r="E52" s="14">
        <v>880.17448881565031</v>
      </c>
      <c r="F52" s="14">
        <v>981.41655939167038</v>
      </c>
      <c r="G52" s="14">
        <v>1077.8716509735227</v>
      </c>
      <c r="H52" s="14">
        <v>1167.5646924531477</v>
      </c>
      <c r="I52" s="14">
        <v>1256.0613091258572</v>
      </c>
      <c r="J52" s="14">
        <v>1331.3983591736553</v>
      </c>
      <c r="K52" s="14">
        <v>1418.7740392911448</v>
      </c>
      <c r="L52" s="14">
        <v>1512.5649347065644</v>
      </c>
      <c r="M52" s="14">
        <v>1607.1471326387004</v>
      </c>
      <c r="N52" s="14">
        <v>1711.8600004922087</v>
      </c>
      <c r="O52" s="14">
        <v>1818.9144181569898</v>
      </c>
      <c r="P52" s="14">
        <v>1928.1313162866679</v>
      </c>
      <c r="Q52" s="14">
        <v>2038.3675967801989</v>
      </c>
      <c r="R52" s="14">
        <v>2154.6654369939351</v>
      </c>
      <c r="S52" s="14">
        <v>2274.466989956235</v>
      </c>
      <c r="T52" s="65">
        <v>2396.8355884828702</v>
      </c>
      <c r="U52" s="14">
        <v>2524.0018577818582</v>
      </c>
      <c r="V52" s="14">
        <v>2655.1540423159195</v>
      </c>
      <c r="W52" s="14">
        <v>2790.6239842859413</v>
      </c>
      <c r="X52" s="14">
        <v>2930.2556459636726</v>
      </c>
      <c r="Y52" s="14">
        <v>3074.4845870113918</v>
      </c>
      <c r="Z52" s="14">
        <v>3223.2776505328538</v>
      </c>
      <c r="AA52" s="14">
        <v>3376.6511933059237</v>
      </c>
      <c r="AB52" s="14">
        <v>3534.3624146009474</v>
      </c>
      <c r="AC52" s="14">
        <v>3696.6691725854598</v>
      </c>
      <c r="AD52" s="14">
        <v>3863.378601595381</v>
      </c>
      <c r="AE52" s="47">
        <f>AD52/'Forth Pathway 2'!AD52-1</f>
        <v>0.20836092028529496</v>
      </c>
      <c r="AG52" t="s">
        <v>295</v>
      </c>
      <c r="AH52">
        <v>597.13091999999995</v>
      </c>
    </row>
    <row r="53" spans="1:34" x14ac:dyDescent="0.35">
      <c r="A53" t="s">
        <v>169</v>
      </c>
      <c r="B53" s="14">
        <v>2167.0878910000001</v>
      </c>
      <c r="C53" s="14">
        <v>2167.0878910000001</v>
      </c>
      <c r="D53" s="14">
        <v>2167.0878910000001</v>
      </c>
      <c r="E53" s="14">
        <v>2167.0878910000001</v>
      </c>
      <c r="F53" s="14">
        <v>2167.0878910000001</v>
      </c>
      <c r="G53" s="14">
        <v>2167.0878910000001</v>
      </c>
      <c r="H53" s="14">
        <v>2167.0878910000001</v>
      </c>
      <c r="I53" s="14">
        <v>2167.0878910000001</v>
      </c>
      <c r="J53" s="14">
        <v>2167.0878910000001</v>
      </c>
      <c r="K53" s="14">
        <v>2167.0878910000001</v>
      </c>
      <c r="L53" s="14">
        <v>2167.0878910000001</v>
      </c>
      <c r="M53" s="14">
        <v>2167.0878910000001</v>
      </c>
      <c r="N53" s="14">
        <v>2167.0878910000001</v>
      </c>
      <c r="O53" s="14">
        <v>2167.0878910000001</v>
      </c>
      <c r="P53" s="14">
        <v>2167.0878910000001</v>
      </c>
      <c r="Q53" s="14">
        <v>2167.0878910000001</v>
      </c>
      <c r="R53" s="14">
        <v>2167.0878910000001</v>
      </c>
      <c r="S53" s="14">
        <v>2167.0878910000001</v>
      </c>
      <c r="T53" s="65">
        <v>2167.0878910000001</v>
      </c>
      <c r="U53" s="14">
        <v>2167.0878910000001</v>
      </c>
      <c r="V53" s="14">
        <v>2167.0878910000001</v>
      </c>
      <c r="W53" s="14">
        <v>2167.0878910000001</v>
      </c>
      <c r="X53" s="14">
        <v>2167.0878910000001</v>
      </c>
      <c r="Y53" s="14">
        <v>2167.0878910000001</v>
      </c>
      <c r="Z53" s="14">
        <v>2167.0878910000001</v>
      </c>
      <c r="AA53" s="14">
        <v>2167.0878910000001</v>
      </c>
      <c r="AB53" s="14">
        <v>2167.0878910000001</v>
      </c>
      <c r="AC53" s="14">
        <v>2167.0878910000001</v>
      </c>
      <c r="AD53" s="14">
        <v>2167.0878910000001</v>
      </c>
      <c r="AE53" s="47">
        <f>AD53/'Forth Pathway 2'!AD53-1</f>
        <v>0</v>
      </c>
      <c r="AG53" t="s">
        <v>296</v>
      </c>
      <c r="AH53">
        <v>2167.0878910000001</v>
      </c>
    </row>
    <row r="54" spans="1:34" x14ac:dyDescent="0.35">
      <c r="A54" t="s">
        <v>170</v>
      </c>
      <c r="B54" s="14">
        <v>173.65542600000001</v>
      </c>
      <c r="C54" s="14">
        <v>200.62029323842802</v>
      </c>
      <c r="D54" s="14">
        <v>228.06494873315171</v>
      </c>
      <c r="E54" s="14">
        <v>256.16323461192218</v>
      </c>
      <c r="F54" s="14">
        <v>285.68476658477317</v>
      </c>
      <c r="G54" s="14">
        <v>313.87762491214482</v>
      </c>
      <c r="H54" s="14">
        <v>340.14073880918119</v>
      </c>
      <c r="I54" s="14">
        <v>366.07405514413568</v>
      </c>
      <c r="J54" s="14">
        <v>388.19752102233849</v>
      </c>
      <c r="K54" s="14">
        <v>413.77426407266421</v>
      </c>
      <c r="L54" s="14">
        <v>441.24076523151325</v>
      </c>
      <c r="M54" s="14">
        <v>468.94896444906783</v>
      </c>
      <c r="N54" s="14">
        <v>499.5991873960802</v>
      </c>
      <c r="O54" s="14">
        <v>530.9458389703849</v>
      </c>
      <c r="P54" s="14">
        <v>562.93596290335734</v>
      </c>
      <c r="Q54" s="14">
        <v>595.23880467544814</v>
      </c>
      <c r="R54" s="14">
        <v>629.31926196102131</v>
      </c>
      <c r="S54" s="14">
        <v>664.43640955311787</v>
      </c>
      <c r="T54" s="65">
        <v>700.31830119641972</v>
      </c>
      <c r="U54" s="14">
        <v>737.61361226297481</v>
      </c>
      <c r="V54" s="14">
        <v>776.08798084677881</v>
      </c>
      <c r="W54" s="14">
        <v>815.83843113776993</v>
      </c>
      <c r="X54" s="14">
        <v>856.82019829758417</v>
      </c>
      <c r="Y54" s="14">
        <v>899.16065385261788</v>
      </c>
      <c r="Z54" s="14">
        <v>942.85060027512043</v>
      </c>
      <c r="AA54" s="14">
        <v>987.89538198832429</v>
      </c>
      <c r="AB54" s="14">
        <v>1034.2243165592779</v>
      </c>
      <c r="AC54" s="14">
        <v>1081.9127100631213</v>
      </c>
      <c r="AD54" s="14">
        <v>1130.9036650176574</v>
      </c>
      <c r="AE54" s="47">
        <f>AD54/'Forth Pathway 2'!AD54-1</f>
        <v>0.20436419353930235</v>
      </c>
      <c r="AG54" t="s">
        <v>297</v>
      </c>
      <c r="AH54">
        <v>173.65542600000001</v>
      </c>
    </row>
    <row r="55" spans="1:34" x14ac:dyDescent="0.35">
      <c r="A55" t="s">
        <v>171</v>
      </c>
      <c r="B55" s="14">
        <v>2053.1286620000001</v>
      </c>
      <c r="C55" s="14">
        <v>2155.0845676005256</v>
      </c>
      <c r="D55" s="14">
        <v>2262.1286956155272</v>
      </c>
      <c r="E55" s="14">
        <v>2373.4041634300725</v>
      </c>
      <c r="F55" s="14">
        <v>2492.0843398990628</v>
      </c>
      <c r="G55" s="14">
        <v>2606.2546981797263</v>
      </c>
      <c r="H55" s="14">
        <v>2713.3754150314908</v>
      </c>
      <c r="I55" s="14">
        <v>2820.206974547194</v>
      </c>
      <c r="J55" s="14">
        <v>2913.0983878334346</v>
      </c>
      <c r="K55" s="14">
        <v>3020.73009051791</v>
      </c>
      <c r="L55" s="14">
        <v>3136.27936001341</v>
      </c>
      <c r="M55" s="14">
        <v>3252.8162875889807</v>
      </c>
      <c r="N55" s="14">
        <v>3381.8028140937763</v>
      </c>
      <c r="O55" s="14">
        <v>3513.6877129589316</v>
      </c>
      <c r="P55" s="14">
        <v>3648.2496544582632</v>
      </c>
      <c r="Q55" s="14">
        <v>3784.0852986676728</v>
      </c>
      <c r="R55" s="14">
        <v>3927.3916361964566</v>
      </c>
      <c r="S55" s="14">
        <v>4075.0281788885359</v>
      </c>
      <c r="T55" s="65">
        <v>4225.8433417779288</v>
      </c>
      <c r="U55" s="14">
        <v>4382.5798713244722</v>
      </c>
      <c r="V55" s="14">
        <v>4544.2418480699662</v>
      </c>
      <c r="W55" s="14">
        <v>4711.2381917446892</v>
      </c>
      <c r="X55" s="14">
        <v>4883.3774127946563</v>
      </c>
      <c r="Y55" s="14">
        <v>5061.1958345267485</v>
      </c>
      <c r="Z55" s="14">
        <v>5244.6535550170902</v>
      </c>
      <c r="AA55" s="14">
        <v>5433.7715664881625</v>
      </c>
      <c r="AB55" s="14">
        <v>5628.2505978700274</v>
      </c>
      <c r="AC55" s="14">
        <v>5828.4091995321978</v>
      </c>
      <c r="AD55" s="14">
        <v>6034.0080825684554</v>
      </c>
      <c r="AE55" s="47">
        <f>AD55/'Forth Pathway 2'!AD55-1</f>
        <v>0.15652807612955688</v>
      </c>
      <c r="AG55" t="s">
        <v>298</v>
      </c>
      <c r="AH55">
        <v>2053.1286620000001</v>
      </c>
    </row>
    <row r="56" spans="1:34" x14ac:dyDescent="0.35">
      <c r="A56" t="s">
        <v>172</v>
      </c>
      <c r="B56" s="14">
        <v>535.37127699999996</v>
      </c>
      <c r="C56" s="14">
        <v>550.19763499672717</v>
      </c>
      <c r="D56" s="14">
        <v>564.59366615594342</v>
      </c>
      <c r="E56" s="14">
        <v>579.0907941811962</v>
      </c>
      <c r="F56" s="14">
        <v>593.49949968569513</v>
      </c>
      <c r="G56" s="14">
        <v>607.39522217173624</v>
      </c>
      <c r="H56" s="14">
        <v>620.84368126488516</v>
      </c>
      <c r="I56" s="14">
        <v>633.63902119828197</v>
      </c>
      <c r="J56" s="14">
        <v>647.33075653223648</v>
      </c>
      <c r="K56" s="14">
        <v>662.00723364356224</v>
      </c>
      <c r="L56" s="14">
        <v>677.58194682587748</v>
      </c>
      <c r="M56" s="14">
        <v>693.35307318741786</v>
      </c>
      <c r="N56" s="14">
        <v>709.62274172037519</v>
      </c>
      <c r="O56" s="14">
        <v>726.16631862265069</v>
      </c>
      <c r="P56" s="14">
        <v>742.95782549132161</v>
      </c>
      <c r="Q56" s="14">
        <v>759.91732377381197</v>
      </c>
      <c r="R56" s="14">
        <v>777.35241090008401</v>
      </c>
      <c r="S56" s="14">
        <v>795.13714576810276</v>
      </c>
      <c r="T56" s="65">
        <v>813.19168882734243</v>
      </c>
      <c r="U56" s="14">
        <v>831.69001072644915</v>
      </c>
      <c r="V56" s="14">
        <v>850.57411460300068</v>
      </c>
      <c r="W56" s="14">
        <v>869.86794241677489</v>
      </c>
      <c r="X56" s="14">
        <v>889.55566355749363</v>
      </c>
      <c r="Y56" s="14">
        <v>909.66922875505941</v>
      </c>
      <c r="Z56" s="14">
        <v>930.20291935497869</v>
      </c>
      <c r="AA56" s="14">
        <v>951.14950775388991</v>
      </c>
      <c r="AB56" s="14">
        <v>972.47504063733822</v>
      </c>
      <c r="AC56" s="14">
        <v>994.18622665209512</v>
      </c>
      <c r="AD56" s="14">
        <v>1016.251096347789</v>
      </c>
      <c r="AE56" s="47">
        <f>AD56/'Forth Pathway 2'!AD56-1</f>
        <v>5.4402350429413104E-2</v>
      </c>
      <c r="AG56" t="s">
        <v>299</v>
      </c>
      <c r="AH56">
        <v>535.37127699999996</v>
      </c>
    </row>
    <row r="57" spans="1:34" x14ac:dyDescent="0.35">
      <c r="A57" t="s">
        <v>173</v>
      </c>
      <c r="B57" s="14">
        <v>2292.6328130000002</v>
      </c>
      <c r="C57" s="14">
        <v>2339.8906239110879</v>
      </c>
      <c r="D57" s="14">
        <v>2386.1657048239276</v>
      </c>
      <c r="E57" s="14">
        <v>2432.4659096940491</v>
      </c>
      <c r="F57" s="14">
        <v>2477.8226420325682</v>
      </c>
      <c r="G57" s="14">
        <v>2524.1418195914039</v>
      </c>
      <c r="H57" s="14">
        <v>2571.6093161655481</v>
      </c>
      <c r="I57" s="14">
        <v>2619.3815881100923</v>
      </c>
      <c r="J57" s="14">
        <v>2668.3585231064162</v>
      </c>
      <c r="K57" s="14">
        <v>2717.0429911963447</v>
      </c>
      <c r="L57" s="14">
        <v>2767.5639602789488</v>
      </c>
      <c r="M57" s="14">
        <v>2818.2660087876552</v>
      </c>
      <c r="N57" s="14">
        <v>2869.2687324018871</v>
      </c>
      <c r="O57" s="14">
        <v>2920.3577837435419</v>
      </c>
      <c r="P57" s="14">
        <v>2971.7835321005955</v>
      </c>
      <c r="Q57" s="14">
        <v>3023.1187151908075</v>
      </c>
      <c r="R57" s="14">
        <v>3075.0329190155499</v>
      </c>
      <c r="S57" s="14">
        <v>3127.1827097924265</v>
      </c>
      <c r="T57" s="65">
        <v>3179.5767797853728</v>
      </c>
      <c r="U57" s="14">
        <v>3232.5720578047676</v>
      </c>
      <c r="V57" s="14">
        <v>3285.9056176720765</v>
      </c>
      <c r="W57" s="14">
        <v>3339.6196596230384</v>
      </c>
      <c r="X57" s="14">
        <v>3393.6680641943776</v>
      </c>
      <c r="Y57" s="14">
        <v>3448.1096266469899</v>
      </c>
      <c r="Z57" s="14">
        <v>3502.9152602967683</v>
      </c>
      <c r="AA57" s="14">
        <v>3557.9789864394775</v>
      </c>
      <c r="AB57" s="14">
        <v>3613.1426042410326</v>
      </c>
      <c r="AC57" s="14">
        <v>3668.5042591659949</v>
      </c>
      <c r="AD57" s="14">
        <v>3723.9801142739548</v>
      </c>
      <c r="AE57" s="47">
        <f>AD57/'Forth Pathway 2'!AD57-1</f>
        <v>5.2263869400388518E-3</v>
      </c>
      <c r="AG57" t="s">
        <v>300</v>
      </c>
      <c r="AH57">
        <v>2292.6328130000002</v>
      </c>
    </row>
    <row r="58" spans="1:34" x14ac:dyDescent="0.35">
      <c r="A58" t="s">
        <v>174</v>
      </c>
      <c r="B58" s="14">
        <v>23387.443359000001</v>
      </c>
      <c r="C58" s="14">
        <v>23752.769256733598</v>
      </c>
      <c r="D58" s="14">
        <v>24104.794798226096</v>
      </c>
      <c r="E58" s="14">
        <v>24476.290664217919</v>
      </c>
      <c r="F58" s="14">
        <v>24855.164062667478</v>
      </c>
      <c r="G58" s="14">
        <v>25274.5974417414</v>
      </c>
      <c r="H58" s="14">
        <v>25744.272758541534</v>
      </c>
      <c r="I58" s="14">
        <v>26226.702409045673</v>
      </c>
      <c r="J58" s="14">
        <v>26737.257624842561</v>
      </c>
      <c r="K58" s="14">
        <v>27245.645188772844</v>
      </c>
      <c r="L58" s="14">
        <v>27743.409503549126</v>
      </c>
      <c r="M58" s="14">
        <v>28236.695647545082</v>
      </c>
      <c r="N58" s="14">
        <v>28718.303552179175</v>
      </c>
      <c r="O58" s="14">
        <v>29198.105993286143</v>
      </c>
      <c r="P58" s="14">
        <v>29681.889411488901</v>
      </c>
      <c r="Q58" s="14">
        <v>30164.849370481119</v>
      </c>
      <c r="R58" s="14">
        <v>30652.3465176424</v>
      </c>
      <c r="S58" s="14">
        <v>31141.423097739298</v>
      </c>
      <c r="T58" s="65">
        <v>31633.843736329989</v>
      </c>
      <c r="U58" s="14">
        <v>32131.516856143055</v>
      </c>
      <c r="V58" s="14">
        <v>32631.942739115682</v>
      </c>
      <c r="W58" s="14">
        <v>33135.225191981059</v>
      </c>
      <c r="X58" s="14">
        <v>33640.259040267156</v>
      </c>
      <c r="Y58" s="14">
        <v>34147.806448537187</v>
      </c>
      <c r="Z58" s="14">
        <v>34656.403877781697</v>
      </c>
      <c r="AA58" s="14">
        <v>35164.525674516568</v>
      </c>
      <c r="AB58" s="14">
        <v>35669.393318983304</v>
      </c>
      <c r="AC58" s="14">
        <v>36174.015360145626</v>
      </c>
      <c r="AD58" s="14">
        <v>36677.282731442116</v>
      </c>
      <c r="AE58" s="47">
        <f>AD58/'Forth Pathway 2'!AD58-1</f>
        <v>-7.3227175354396712E-3</v>
      </c>
      <c r="AG58" t="s">
        <v>301</v>
      </c>
      <c r="AH58">
        <v>23387.443359000001</v>
      </c>
    </row>
    <row r="59" spans="1:34" x14ac:dyDescent="0.35">
      <c r="A59" t="s">
        <v>175</v>
      </c>
      <c r="B59" s="14">
        <v>13664.914062</v>
      </c>
      <c r="C59" s="14">
        <v>13909.326081404337</v>
      </c>
      <c r="D59" s="14">
        <v>14145.941800172932</v>
      </c>
      <c r="E59" s="14">
        <v>14383.098514452829</v>
      </c>
      <c r="F59" s="14">
        <v>14616.454219680865</v>
      </c>
      <c r="G59" s="14">
        <v>14859.353379194365</v>
      </c>
      <c r="H59" s="14">
        <v>15115.244817802135</v>
      </c>
      <c r="I59" s="14">
        <v>15375.753039187992</v>
      </c>
      <c r="J59" s="14">
        <v>15644.458161725537</v>
      </c>
      <c r="K59" s="14">
        <v>15909.5847941923</v>
      </c>
      <c r="L59" s="14">
        <v>16173.193886564231</v>
      </c>
      <c r="M59" s="14">
        <v>16438.070369441437</v>
      </c>
      <c r="N59" s="14">
        <v>16699.941980882933</v>
      </c>
      <c r="O59" s="14">
        <v>16962.074290180062</v>
      </c>
      <c r="P59" s="14">
        <v>17225.463075965406</v>
      </c>
      <c r="Q59" s="14">
        <v>17489.691344272869</v>
      </c>
      <c r="R59" s="14">
        <v>17753.633523256693</v>
      </c>
      <c r="S59" s="14">
        <v>18018.059691678784</v>
      </c>
      <c r="T59" s="65">
        <v>18283.242286997036</v>
      </c>
      <c r="U59" s="14">
        <v>18549.422526480739</v>
      </c>
      <c r="V59" s="14">
        <v>18816.194756429824</v>
      </c>
      <c r="W59" s="14">
        <v>19083.420472741163</v>
      </c>
      <c r="X59" s="14">
        <v>19351.044453108836</v>
      </c>
      <c r="Y59" s="14">
        <v>19618.901610428766</v>
      </c>
      <c r="Z59" s="14">
        <v>19887.133195136706</v>
      </c>
      <c r="AA59" s="14">
        <v>20155.442441352214</v>
      </c>
      <c r="AB59" s="14">
        <v>20423.785955383646</v>
      </c>
      <c r="AC59" s="14">
        <v>20691.793001825976</v>
      </c>
      <c r="AD59" s="14">
        <v>20959.298570932886</v>
      </c>
      <c r="AE59" s="47">
        <f>AD59/'Forth Pathway 2'!AD59-1</f>
        <v>-6.4901156108148061E-3</v>
      </c>
      <c r="AG59" t="s">
        <v>302</v>
      </c>
      <c r="AH59">
        <v>13664.914062</v>
      </c>
    </row>
    <row r="60" spans="1:34" x14ac:dyDescent="0.35">
      <c r="A60" t="s">
        <v>176</v>
      </c>
      <c r="B60" s="14">
        <v>24104.832031000002</v>
      </c>
      <c r="C60" s="14">
        <v>24549.720452896952</v>
      </c>
      <c r="D60" s="14">
        <v>24982.048394988604</v>
      </c>
      <c r="E60" s="14">
        <v>25412.941263910205</v>
      </c>
      <c r="F60" s="14">
        <v>25832.092151940633</v>
      </c>
      <c r="G60" s="14">
        <v>26267.595393530199</v>
      </c>
      <c r="H60" s="14">
        <v>26722.954666715199</v>
      </c>
      <c r="I60" s="14">
        <v>27186.079504862173</v>
      </c>
      <c r="J60" s="14">
        <v>27665.342900453386</v>
      </c>
      <c r="K60" s="14">
        <v>28139.745433976073</v>
      </c>
      <c r="L60" s="14">
        <v>28619.218556425592</v>
      </c>
      <c r="M60" s="14">
        <v>29100.467887983021</v>
      </c>
      <c r="N60" s="14">
        <v>29575.556306628652</v>
      </c>
      <c r="O60" s="14">
        <v>30049.717540447782</v>
      </c>
      <c r="P60" s="14">
        <v>30524.554162106673</v>
      </c>
      <c r="Q60" s="14">
        <v>30998.68595699584</v>
      </c>
      <c r="R60" s="14">
        <v>31472.29318065261</v>
      </c>
      <c r="S60" s="14">
        <v>31945.642764548262</v>
      </c>
      <c r="T60" s="65">
        <v>32419.827912923833</v>
      </c>
      <c r="U60" s="14">
        <v>32895.32628693989</v>
      </c>
      <c r="V60" s="14">
        <v>33371.897326521932</v>
      </c>
      <c r="W60" s="14">
        <v>33849.786233427454</v>
      </c>
      <c r="X60" s="14">
        <v>34328.801328373927</v>
      </c>
      <c r="Y60" s="14">
        <v>34809.483503214222</v>
      </c>
      <c r="Z60" s="14">
        <v>35291.424283264569</v>
      </c>
      <c r="AA60" s="14">
        <v>35774.073330904925</v>
      </c>
      <c r="AB60" s="14">
        <v>36256.028801633547</v>
      </c>
      <c r="AC60" s="14">
        <v>36738.708938672571</v>
      </c>
      <c r="AD60" s="14">
        <v>37222.149935725676</v>
      </c>
      <c r="AE60" s="47">
        <f>AD60/'Forth Pathway 2'!AD60-1</f>
        <v>-1.291897580704271E-2</v>
      </c>
      <c r="AG60" t="s">
        <v>303</v>
      </c>
      <c r="AH60">
        <v>24104.832031000002</v>
      </c>
    </row>
    <row r="61" spans="1:34" x14ac:dyDescent="0.35">
      <c r="A61" t="s">
        <v>177</v>
      </c>
      <c r="B61" s="14">
        <v>2374.7719729999999</v>
      </c>
      <c r="C61" s="14">
        <v>2431.37418802206</v>
      </c>
      <c r="D61" s="14">
        <v>2488.8936934629355</v>
      </c>
      <c r="E61" s="14">
        <v>2548.2333991237401</v>
      </c>
      <c r="F61" s="14">
        <v>2609.1259844292008</v>
      </c>
      <c r="G61" s="14">
        <v>2673.7321184052425</v>
      </c>
      <c r="H61" s="14">
        <v>2740.1936124188655</v>
      </c>
      <c r="I61" s="14">
        <v>2808.3657932247897</v>
      </c>
      <c r="J61" s="14">
        <v>2877.2215865796547</v>
      </c>
      <c r="K61" s="14">
        <v>2946.0389724874672</v>
      </c>
      <c r="L61" s="14">
        <v>3014.4857689547543</v>
      </c>
      <c r="M61" s="14">
        <v>3083.890686402015</v>
      </c>
      <c r="N61" s="14">
        <v>3153.2754513444429</v>
      </c>
      <c r="O61" s="14">
        <v>3223.7565182502585</v>
      </c>
      <c r="P61" s="14">
        <v>3295.0650453069989</v>
      </c>
      <c r="Q61" s="14">
        <v>3367.8859828082836</v>
      </c>
      <c r="R61" s="14">
        <v>3441.3042132905125</v>
      </c>
      <c r="S61" s="14">
        <v>3515.8273766814254</v>
      </c>
      <c r="T61" s="65">
        <v>3591.4282127622064</v>
      </c>
      <c r="U61" s="14">
        <v>3667.6929091458546</v>
      </c>
      <c r="V61" s="14">
        <v>3744.8046854834829</v>
      </c>
      <c r="W61" s="14">
        <v>3822.6767754767061</v>
      </c>
      <c r="X61" s="14">
        <v>3901.3681059706046</v>
      </c>
      <c r="Y61" s="14">
        <v>3980.6981349006005</v>
      </c>
      <c r="Z61" s="14">
        <v>4060.7459936953164</v>
      </c>
      <c r="AA61" s="14">
        <v>4141.6072225931721</v>
      </c>
      <c r="AB61" s="14">
        <v>4223.6474917440764</v>
      </c>
      <c r="AC61" s="14">
        <v>4306.4863123644018</v>
      </c>
      <c r="AD61" s="14">
        <v>4390.0588470394077</v>
      </c>
      <c r="AE61" s="47">
        <f>AD61/'Forth Pathway 2'!AD61-1</f>
        <v>9.3999128854578284E-3</v>
      </c>
      <c r="AG61" t="s">
        <v>304</v>
      </c>
      <c r="AH61">
        <v>2374.7719729999999</v>
      </c>
    </row>
    <row r="62" spans="1:34" x14ac:dyDescent="0.35">
      <c r="A62" t="s">
        <v>178</v>
      </c>
      <c r="B62" s="14">
        <v>5858.6538090000004</v>
      </c>
      <c r="C62" s="14">
        <v>6004.645603266471</v>
      </c>
      <c r="D62" s="14">
        <v>6154.2579535820187</v>
      </c>
      <c r="E62" s="14">
        <v>6307.3906616862287</v>
      </c>
      <c r="F62" s="14">
        <v>6462.5631945278355</v>
      </c>
      <c r="G62" s="14">
        <v>6621.9997985873924</v>
      </c>
      <c r="H62" s="14">
        <v>6782.8137392961271</v>
      </c>
      <c r="I62" s="14">
        <v>6946.2958291661389</v>
      </c>
      <c r="J62" s="14">
        <v>7109.0197552601849</v>
      </c>
      <c r="K62" s="14">
        <v>7269.7845498095903</v>
      </c>
      <c r="L62" s="14">
        <v>7432.5055913448878</v>
      </c>
      <c r="M62" s="14">
        <v>7598.1159376806763</v>
      </c>
      <c r="N62" s="14">
        <v>7766.307072265583</v>
      </c>
      <c r="O62" s="14">
        <v>7937.4182328352736</v>
      </c>
      <c r="P62" s="14">
        <v>8110.5650741663421</v>
      </c>
      <c r="Q62" s="14">
        <v>8285.999029890083</v>
      </c>
      <c r="R62" s="14">
        <v>8462.9241669760049</v>
      </c>
      <c r="S62" s="14">
        <v>8641.7466009166237</v>
      </c>
      <c r="T62" s="65">
        <v>8822.1638014026012</v>
      </c>
      <c r="U62" s="14">
        <v>9003.9550731270629</v>
      </c>
      <c r="V62" s="14">
        <v>9187.2548893192616</v>
      </c>
      <c r="W62" s="14">
        <v>9371.9527054376686</v>
      </c>
      <c r="X62" s="14">
        <v>9558.0337635994038</v>
      </c>
      <c r="Y62" s="14">
        <v>9745.2708660114331</v>
      </c>
      <c r="Z62" s="14">
        <v>9933.7171178016706</v>
      </c>
      <c r="AA62" s="14">
        <v>10123.330916774556</v>
      </c>
      <c r="AB62" s="14">
        <v>10314.288320190764</v>
      </c>
      <c r="AC62" s="14">
        <v>10505.963897189031</v>
      </c>
      <c r="AD62" s="14">
        <v>10698.169456091713</v>
      </c>
      <c r="AE62" s="47">
        <f>AD62/'Forth Pathway 2'!AD62-1</f>
        <v>2.4206542993272517E-3</v>
      </c>
      <c r="AG62" t="s">
        <v>305</v>
      </c>
      <c r="AH62">
        <v>5858.6538090000004</v>
      </c>
    </row>
    <row r="63" spans="1:34" x14ac:dyDescent="0.35">
      <c r="A63" t="s">
        <v>179</v>
      </c>
      <c r="B63" s="14">
        <v>5936.5595700000003</v>
      </c>
      <c r="C63" s="14">
        <v>6023.8186844956026</v>
      </c>
      <c r="D63" s="14">
        <v>6102.6517972377278</v>
      </c>
      <c r="E63" s="14">
        <v>6178.6328634392357</v>
      </c>
      <c r="F63" s="14">
        <v>6251.7013756822671</v>
      </c>
      <c r="G63" s="14">
        <v>6327.7058099869864</v>
      </c>
      <c r="H63" s="14">
        <v>6409.7913408364611</v>
      </c>
      <c r="I63" s="14">
        <v>6491.309144171817</v>
      </c>
      <c r="J63" s="14">
        <v>6581.6370091747967</v>
      </c>
      <c r="K63" s="14">
        <v>6673.4172791040382</v>
      </c>
      <c r="L63" s="14">
        <v>6765.609204131405</v>
      </c>
      <c r="M63" s="14">
        <v>6852.6704164920084</v>
      </c>
      <c r="N63" s="14">
        <v>6935.0545907731594</v>
      </c>
      <c r="O63" s="14">
        <v>7014.2494466724929</v>
      </c>
      <c r="P63" s="14">
        <v>7092.67156118607</v>
      </c>
      <c r="Q63" s="14">
        <v>7167.303488421494</v>
      </c>
      <c r="R63" s="14">
        <v>7244.4466093280716</v>
      </c>
      <c r="S63" s="14">
        <v>7320.1597697314819</v>
      </c>
      <c r="T63" s="65">
        <v>7396.0222455050935</v>
      </c>
      <c r="U63" s="14">
        <v>7472.3662059298695</v>
      </c>
      <c r="V63" s="14">
        <v>7549.0065299209882</v>
      </c>
      <c r="W63" s="14">
        <v>7626.3196802971743</v>
      </c>
      <c r="X63" s="14">
        <v>7703.5033738855582</v>
      </c>
      <c r="Y63" s="14">
        <v>7781.8256630381911</v>
      </c>
      <c r="Z63" s="14">
        <v>7859.2668123969434</v>
      </c>
      <c r="AA63" s="14">
        <v>7935.2116149391486</v>
      </c>
      <c r="AB63" s="14">
        <v>8006.4633877198939</v>
      </c>
      <c r="AC63" s="14">
        <v>8077.2531742794899</v>
      </c>
      <c r="AD63" s="14">
        <v>8147.1813474555611</v>
      </c>
      <c r="AE63" s="47">
        <f>AD63/'Forth Pathway 2'!AD63-1</f>
        <v>-2.0486471966358333E-2</v>
      </c>
      <c r="AG63" t="s">
        <v>306</v>
      </c>
      <c r="AH63">
        <v>5936.5595700000003</v>
      </c>
    </row>
    <row r="64" spans="1:34" x14ac:dyDescent="0.35">
      <c r="A64" t="s">
        <v>180</v>
      </c>
      <c r="B64" s="14">
        <v>828.34167500000001</v>
      </c>
      <c r="C64" s="14">
        <v>848.2719898713375</v>
      </c>
      <c r="D64" s="14">
        <v>868.04783959840699</v>
      </c>
      <c r="E64" s="14">
        <v>888.13507424020179</v>
      </c>
      <c r="F64" s="14">
        <v>908.10345918188148</v>
      </c>
      <c r="G64" s="14">
        <v>929.28324697072651</v>
      </c>
      <c r="H64" s="14">
        <v>951.11740735657656</v>
      </c>
      <c r="I64" s="14">
        <v>973.40465622794113</v>
      </c>
      <c r="J64" s="14">
        <v>996.01577564699448</v>
      </c>
      <c r="K64" s="14">
        <v>1018.3242381852032</v>
      </c>
      <c r="L64" s="14">
        <v>1040.8811383852437</v>
      </c>
      <c r="M64" s="14">
        <v>1063.8172665339041</v>
      </c>
      <c r="N64" s="14">
        <v>1086.7127417442468</v>
      </c>
      <c r="O64" s="14">
        <v>1109.9254692642746</v>
      </c>
      <c r="P64" s="14">
        <v>1133.3706469366377</v>
      </c>
      <c r="Q64" s="14">
        <v>1157.1755106566361</v>
      </c>
      <c r="R64" s="14">
        <v>1181.0806737908829</v>
      </c>
      <c r="S64" s="14">
        <v>1205.2499543751376</v>
      </c>
      <c r="T64" s="65">
        <v>1229.6669926758279</v>
      </c>
      <c r="U64" s="14">
        <v>1254.263775596924</v>
      </c>
      <c r="V64" s="14">
        <v>1279.0933067250182</v>
      </c>
      <c r="W64" s="14">
        <v>1304.1301512015229</v>
      </c>
      <c r="X64" s="14">
        <v>1329.3809800151171</v>
      </c>
      <c r="Y64" s="14">
        <v>1354.7987443530062</v>
      </c>
      <c r="Z64" s="14">
        <v>1380.3957699093141</v>
      </c>
      <c r="AA64" s="14">
        <v>1406.1567157673617</v>
      </c>
      <c r="AB64" s="14">
        <v>1432.097494859838</v>
      </c>
      <c r="AC64" s="14">
        <v>1458.0761730458439</v>
      </c>
      <c r="AD64" s="14">
        <v>1484.0382399602463</v>
      </c>
      <c r="AE64" s="47">
        <f>AD64/'Forth Pathway 2'!AD64-1</f>
        <v>-4.4542702857507388E-3</v>
      </c>
      <c r="AG64" t="s">
        <v>307</v>
      </c>
      <c r="AH64">
        <v>828.34167500000001</v>
      </c>
    </row>
    <row r="65" spans="1:34" x14ac:dyDescent="0.35">
      <c r="A65" t="s">
        <v>181</v>
      </c>
      <c r="B65" s="14">
        <v>403.78109699999999</v>
      </c>
      <c r="C65" s="14">
        <v>410.4237402048567</v>
      </c>
      <c r="D65" s="14">
        <v>416.54894514604803</v>
      </c>
      <c r="E65" s="14">
        <v>422.52938000640438</v>
      </c>
      <c r="F65" s="14">
        <v>428.25004753524911</v>
      </c>
      <c r="G65" s="14">
        <v>434.17407326780898</v>
      </c>
      <c r="H65" s="14">
        <v>440.45275137614942</v>
      </c>
      <c r="I65" s="14">
        <v>446.72695677422752</v>
      </c>
      <c r="J65" s="14">
        <v>453.63326618056567</v>
      </c>
      <c r="K65" s="14">
        <v>460.46915659529378</v>
      </c>
      <c r="L65" s="14">
        <v>467.3142608426611</v>
      </c>
      <c r="M65" s="14">
        <v>474.03036120521364</v>
      </c>
      <c r="N65" s="14">
        <v>480.52633106606152</v>
      </c>
      <c r="O65" s="14">
        <v>486.92117547988869</v>
      </c>
      <c r="P65" s="14">
        <v>493.32847384379346</v>
      </c>
      <c r="Q65" s="14">
        <v>499.6255651481726</v>
      </c>
      <c r="R65" s="14">
        <v>505.99828923163756</v>
      </c>
      <c r="S65" s="14">
        <v>512.33328661315977</v>
      </c>
      <c r="T65" s="65">
        <v>518.69482656637808</v>
      </c>
      <c r="U65" s="14">
        <v>525.10101889136877</v>
      </c>
      <c r="V65" s="14">
        <v>531.52893799392359</v>
      </c>
      <c r="W65" s="14">
        <v>537.99211726835449</v>
      </c>
      <c r="X65" s="14">
        <v>544.46776698627843</v>
      </c>
      <c r="Y65" s="14">
        <v>550.99266870584199</v>
      </c>
      <c r="Z65" s="14">
        <v>557.51063648029776</v>
      </c>
      <c r="AA65" s="14">
        <v>563.99197638469946</v>
      </c>
      <c r="AB65" s="14">
        <v>570.3359837318651</v>
      </c>
      <c r="AC65" s="14">
        <v>576.66979296560089</v>
      </c>
      <c r="AD65" s="14">
        <v>582.97700349220349</v>
      </c>
      <c r="AE65" s="47">
        <f>AD65/'Forth Pathway 2'!AD65-1</f>
        <v>-1.5970855913170712E-2</v>
      </c>
      <c r="AG65" t="s">
        <v>308</v>
      </c>
      <c r="AH65">
        <v>403.78109699999999</v>
      </c>
    </row>
    <row r="66" spans="1:34" x14ac:dyDescent="0.35">
      <c r="A66" t="s">
        <v>182</v>
      </c>
      <c r="B66" s="14">
        <v>664.20715299999995</v>
      </c>
      <c r="C66" s="14">
        <v>676.13764188218602</v>
      </c>
      <c r="D66" s="14">
        <v>687.02028006957232</v>
      </c>
      <c r="E66" s="14">
        <v>697.76919326545692</v>
      </c>
      <c r="F66" s="14">
        <v>707.67444562537605</v>
      </c>
      <c r="G66" s="14">
        <v>718.68911530175683</v>
      </c>
      <c r="H66" s="14">
        <v>731.13027070783403</v>
      </c>
      <c r="I66" s="14">
        <v>743.7383928871094</v>
      </c>
      <c r="J66" s="14">
        <v>757.32917078337141</v>
      </c>
      <c r="K66" s="14">
        <v>770.4626217972625</v>
      </c>
      <c r="L66" s="14">
        <v>783.48313192058743</v>
      </c>
      <c r="M66" s="14">
        <v>796.65105457046354</v>
      </c>
      <c r="N66" s="14">
        <v>809.20882447386873</v>
      </c>
      <c r="O66" s="14">
        <v>821.82349991770946</v>
      </c>
      <c r="P66" s="14">
        <v>834.51648169158852</v>
      </c>
      <c r="Q66" s="14">
        <v>847.39849536122074</v>
      </c>
      <c r="R66" s="14">
        <v>860.14616514648822</v>
      </c>
      <c r="S66" s="14">
        <v>872.97404099501694</v>
      </c>
      <c r="T66" s="65">
        <v>885.93028522444445</v>
      </c>
      <c r="U66" s="14">
        <v>898.94070302113653</v>
      </c>
      <c r="V66" s="14">
        <v>912.05543883158225</v>
      </c>
      <c r="W66" s="14">
        <v>925.27723291169207</v>
      </c>
      <c r="X66" s="14">
        <v>938.62139610929796</v>
      </c>
      <c r="Y66" s="14">
        <v>952.08723410644041</v>
      </c>
      <c r="Z66" s="14">
        <v>965.69018046373617</v>
      </c>
      <c r="AA66" s="14">
        <v>979.45242436356091</v>
      </c>
      <c r="AB66" s="14">
        <v>993.40776045113546</v>
      </c>
      <c r="AC66" s="14">
        <v>1007.5416680445061</v>
      </c>
      <c r="AD66" s="14">
        <v>1021.8783814557786</v>
      </c>
      <c r="AE66" s="47">
        <f>AD66/'Forth Pathway 2'!AD66-1</f>
        <v>-1.9586806638543175E-2</v>
      </c>
      <c r="AG66" t="s">
        <v>309</v>
      </c>
      <c r="AH66">
        <v>664.20715299999995</v>
      </c>
    </row>
    <row r="67" spans="1:34" x14ac:dyDescent="0.35">
      <c r="A67" t="s">
        <v>183</v>
      </c>
      <c r="B67" s="14">
        <v>2646.8623050000001</v>
      </c>
      <c r="C67" s="14">
        <v>2712.5089898299188</v>
      </c>
      <c r="D67" s="14">
        <v>2775.1297011182337</v>
      </c>
      <c r="E67" s="14">
        <v>2839.4569300771841</v>
      </c>
      <c r="F67" s="14">
        <v>2902.6856730504496</v>
      </c>
      <c r="G67" s="14">
        <v>2975.3755984806808</v>
      </c>
      <c r="H67" s="14">
        <v>3052.7773168371173</v>
      </c>
      <c r="I67" s="14">
        <v>3132.2127195653406</v>
      </c>
      <c r="J67" s="14">
        <v>3214.7762807467234</v>
      </c>
      <c r="K67" s="14">
        <v>3295.4092994204129</v>
      </c>
      <c r="L67" s="14">
        <v>3375.1130573589849</v>
      </c>
      <c r="M67" s="14">
        <v>3456.7857306774863</v>
      </c>
      <c r="N67" s="14">
        <v>3535.9430128028434</v>
      </c>
      <c r="O67" s="14">
        <v>3616.8107366942472</v>
      </c>
      <c r="P67" s="14">
        <v>3698.9032983903649</v>
      </c>
      <c r="Q67" s="14">
        <v>3783.4702148304741</v>
      </c>
      <c r="R67" s="14">
        <v>3867.6081605089385</v>
      </c>
      <c r="S67" s="14">
        <v>3953.072245074969</v>
      </c>
      <c r="T67" s="65">
        <v>4039.9236141426131</v>
      </c>
      <c r="U67" s="14">
        <v>4127.2275754213197</v>
      </c>
      <c r="V67" s="14">
        <v>4215.5060842002795</v>
      </c>
      <c r="W67" s="14">
        <v>4304.5274554839871</v>
      </c>
      <c r="X67" s="14">
        <v>4394.4417163323733</v>
      </c>
      <c r="Y67" s="14">
        <v>4484.798469126913</v>
      </c>
      <c r="Z67" s="14">
        <v>4575.8134177392221</v>
      </c>
      <c r="AA67" s="14">
        <v>4667.4399631973747</v>
      </c>
      <c r="AB67" s="14">
        <v>4760.0373046272471</v>
      </c>
      <c r="AC67" s="14">
        <v>4852.4101125571133</v>
      </c>
      <c r="AD67" s="14">
        <v>4944.1910236310741</v>
      </c>
      <c r="AE67" s="47">
        <f>AD67/'Forth Pathway 2'!AD67-1</f>
        <v>-1.4167040527630181E-2</v>
      </c>
      <c r="AG67" t="s">
        <v>310</v>
      </c>
      <c r="AH67">
        <v>2646.8623050000001</v>
      </c>
    </row>
    <row r="68" spans="1:34" x14ac:dyDescent="0.35">
      <c r="A68" t="s">
        <v>184</v>
      </c>
      <c r="B68" s="14">
        <v>6755.451172</v>
      </c>
      <c r="C68" s="14">
        <v>6872.9534630504158</v>
      </c>
      <c r="D68" s="14">
        <v>6983.5557793592088</v>
      </c>
      <c r="E68" s="14">
        <v>7092.988098421768</v>
      </c>
      <c r="F68" s="14">
        <v>7198.6580165144351</v>
      </c>
      <c r="G68" s="14">
        <v>7311.3270925941097</v>
      </c>
      <c r="H68" s="14">
        <v>7429.8912283911623</v>
      </c>
      <c r="I68" s="14">
        <v>7549.9263221096826</v>
      </c>
      <c r="J68" s="14">
        <v>7676.2924589333616</v>
      </c>
      <c r="K68" s="14">
        <v>7799.0501926781326</v>
      </c>
      <c r="L68" s="14">
        <v>7920.6607823325621</v>
      </c>
      <c r="M68" s="14">
        <v>8042.6611362306739</v>
      </c>
      <c r="N68" s="14">
        <v>8161.1029939856016</v>
      </c>
      <c r="O68" s="14">
        <v>8279.8013403713248</v>
      </c>
      <c r="P68" s="14">
        <v>8399.3509079845444</v>
      </c>
      <c r="Q68" s="14">
        <v>8519.5750172059816</v>
      </c>
      <c r="R68" s="14">
        <v>8639.5536363007868</v>
      </c>
      <c r="S68" s="14">
        <v>8759.8818835257298</v>
      </c>
      <c r="T68" s="65">
        <v>8881.1020050181487</v>
      </c>
      <c r="U68" s="14">
        <v>9002.7837598093047</v>
      </c>
      <c r="V68" s="14">
        <v>9124.9992501838442</v>
      </c>
      <c r="W68" s="14">
        <v>9247.7058526008404</v>
      </c>
      <c r="X68" s="14">
        <v>9370.8852945574836</v>
      </c>
      <c r="Y68" s="14">
        <v>9494.4769636188739</v>
      </c>
      <c r="Z68" s="14">
        <v>9618.3571012493867</v>
      </c>
      <c r="AA68" s="14">
        <v>9742.2655866062305</v>
      </c>
      <c r="AB68" s="14">
        <v>9865.8423286660964</v>
      </c>
      <c r="AC68" s="14">
        <v>9989.1022163835187</v>
      </c>
      <c r="AD68" s="14">
        <v>10111.775383972261</v>
      </c>
      <c r="AE68" s="47">
        <f>AD68/'Forth Pathway 2'!AD68-1</f>
        <v>-1.3675865546598831E-2</v>
      </c>
      <c r="AG68" t="s">
        <v>311</v>
      </c>
      <c r="AH68">
        <v>6755.451172</v>
      </c>
    </row>
    <row r="69" spans="1:34" x14ac:dyDescent="0.35">
      <c r="A69" t="s">
        <v>185</v>
      </c>
      <c r="B69" s="14">
        <v>7044.0419920000004</v>
      </c>
      <c r="C69" s="14">
        <v>7177.6843742890214</v>
      </c>
      <c r="D69" s="14">
        <v>7310.3286992943204</v>
      </c>
      <c r="E69" s="14">
        <v>7443.6961429856356</v>
      </c>
      <c r="F69" s="14">
        <v>7577.3514290810144</v>
      </c>
      <c r="G69" s="14">
        <v>7712.6344305552557</v>
      </c>
      <c r="H69" s="14">
        <v>7849.8236867522</v>
      </c>
      <c r="I69" s="14">
        <v>7988.1273753419819</v>
      </c>
      <c r="J69" s="14">
        <v>8128.0562013885856</v>
      </c>
      <c r="K69" s="14">
        <v>8267.7392856263086</v>
      </c>
      <c r="L69" s="14">
        <v>8407.1333699819697</v>
      </c>
      <c r="M69" s="14">
        <v>8547.6964363613824</v>
      </c>
      <c r="N69" s="14">
        <v>8688.7659088078035</v>
      </c>
      <c r="O69" s="14">
        <v>8830.9184634588528</v>
      </c>
      <c r="P69" s="14">
        <v>8974.1020923335273</v>
      </c>
      <c r="Q69" s="14">
        <v>9118.2907854714686</v>
      </c>
      <c r="R69" s="14">
        <v>9262.9105246453601</v>
      </c>
      <c r="S69" s="14">
        <v>9408.2937579117734</v>
      </c>
      <c r="T69" s="65">
        <v>9554.3716309439897</v>
      </c>
      <c r="U69" s="14">
        <v>9701.1420661898992</v>
      </c>
      <c r="V69" s="14">
        <v>9848.4762210917452</v>
      </c>
      <c r="W69" s="14">
        <v>9996.351091551438</v>
      </c>
      <c r="X69" s="14">
        <v>10144.77091474814</v>
      </c>
      <c r="Y69" s="14">
        <v>10293.617022563507</v>
      </c>
      <c r="Z69" s="14">
        <v>10443.020638752398</v>
      </c>
      <c r="AA69" s="14">
        <v>10592.918712698985</v>
      </c>
      <c r="AB69" s="14">
        <v>10743.479044238189</v>
      </c>
      <c r="AC69" s="14">
        <v>10894.349720456426</v>
      </c>
      <c r="AD69" s="14">
        <v>11045.453261644185</v>
      </c>
      <c r="AE69" s="47">
        <f>AD69/'Forth Pathway 2'!AD69-1</f>
        <v>9.1734321973735433E-5</v>
      </c>
      <c r="AG69" t="s">
        <v>312</v>
      </c>
      <c r="AH69">
        <v>7044.0419920000004</v>
      </c>
    </row>
    <row r="70" spans="1:34" x14ac:dyDescent="0.35">
      <c r="A70" t="s">
        <v>186</v>
      </c>
      <c r="B70" s="14">
        <v>23573.167968999998</v>
      </c>
      <c r="C70" s="14">
        <v>24038.733321754156</v>
      </c>
      <c r="D70" s="14">
        <v>24500.426041678431</v>
      </c>
      <c r="E70" s="14">
        <v>24964.199506306573</v>
      </c>
      <c r="F70" s="14">
        <v>25426.803598098086</v>
      </c>
      <c r="G70" s="14">
        <v>25894.905966978349</v>
      </c>
      <c r="H70" s="14">
        <v>26371.242762240916</v>
      </c>
      <c r="I70" s="14">
        <v>26854.817515020677</v>
      </c>
      <c r="J70" s="14">
        <v>27346.478199567428</v>
      </c>
      <c r="K70" s="14">
        <v>27836.981040441791</v>
      </c>
      <c r="L70" s="14">
        <v>28329.987893158534</v>
      </c>
      <c r="M70" s="14">
        <v>28827.958255350528</v>
      </c>
      <c r="N70" s="14">
        <v>29327.976308493762</v>
      </c>
      <c r="O70" s="14">
        <v>29830.968698970213</v>
      </c>
      <c r="P70" s="14">
        <v>30336.335139699469</v>
      </c>
      <c r="Q70" s="14">
        <v>30843.61023500498</v>
      </c>
      <c r="R70" s="14">
        <v>31352.353995304224</v>
      </c>
      <c r="S70" s="14">
        <v>31863.171628478914</v>
      </c>
      <c r="T70" s="65">
        <v>32375.840501029652</v>
      </c>
      <c r="U70" s="14">
        <v>32890.655216004627</v>
      </c>
      <c r="V70" s="14">
        <v>33407.558175248312</v>
      </c>
      <c r="W70" s="14">
        <v>33926.334123884291</v>
      </c>
      <c r="X70" s="14">
        <v>34446.787837778567</v>
      </c>
      <c r="Y70" s="14">
        <v>34968.694564987534</v>
      </c>
      <c r="Z70" s="14">
        <v>35492.025557238769</v>
      </c>
      <c r="AA70" s="14">
        <v>36016.32795558052</v>
      </c>
      <c r="AB70" s="14">
        <v>36541.179496346012</v>
      </c>
      <c r="AC70" s="14">
        <v>37065.914488031493</v>
      </c>
      <c r="AD70" s="14">
        <v>37590.248914379183</v>
      </c>
      <c r="AE70" s="47">
        <f>AD70/'Forth Pathway 2'!AD70-1</f>
        <v>-1.8121105062226528E-3</v>
      </c>
      <c r="AG70" t="s">
        <v>313</v>
      </c>
      <c r="AH70">
        <v>23573.167968999998</v>
      </c>
    </row>
    <row r="71" spans="1:34" x14ac:dyDescent="0.35">
      <c r="A71" t="s">
        <v>187</v>
      </c>
      <c r="B71" s="14">
        <v>21520.464843999998</v>
      </c>
      <c r="C71" s="14">
        <v>21930.388810394994</v>
      </c>
      <c r="D71" s="14">
        <v>22353.110212948646</v>
      </c>
      <c r="E71" s="14">
        <v>22785.895485714605</v>
      </c>
      <c r="F71" s="14">
        <v>23225.095899791304</v>
      </c>
      <c r="G71" s="14">
        <v>23667.41320618365</v>
      </c>
      <c r="H71" s="14">
        <v>24110.334643889451</v>
      </c>
      <c r="I71" s="14">
        <v>24553.205325795734</v>
      </c>
      <c r="J71" s="14">
        <v>24996.250728655988</v>
      </c>
      <c r="K71" s="14">
        <v>25437.92698015612</v>
      </c>
      <c r="L71" s="14">
        <v>25877.171296700573</v>
      </c>
      <c r="M71" s="14">
        <v>26316.068823629656</v>
      </c>
      <c r="N71" s="14">
        <v>26754.152421336621</v>
      </c>
      <c r="O71" s="14">
        <v>27191.614918408377</v>
      </c>
      <c r="P71" s="14">
        <v>27627.578080395218</v>
      </c>
      <c r="Q71" s="14">
        <v>28061.217783187298</v>
      </c>
      <c r="R71" s="14">
        <v>28491.727374173402</v>
      </c>
      <c r="S71" s="14">
        <v>28918.792724957624</v>
      </c>
      <c r="T71" s="65">
        <v>29341.955635143386</v>
      </c>
      <c r="U71" s="14">
        <v>29760.70348659921</v>
      </c>
      <c r="V71" s="14">
        <v>30174.817723474542</v>
      </c>
      <c r="W71" s="14">
        <v>30584.024461586127</v>
      </c>
      <c r="X71" s="14">
        <v>30988.063891943246</v>
      </c>
      <c r="Y71" s="14">
        <v>31386.694345849202</v>
      </c>
      <c r="Z71" s="14">
        <v>31779.705977770183</v>
      </c>
      <c r="AA71" s="14">
        <v>32166.836822079586</v>
      </c>
      <c r="AB71" s="14">
        <v>32547.820837400293</v>
      </c>
      <c r="AC71" s="14">
        <v>32922.299790044999</v>
      </c>
      <c r="AD71" s="14">
        <v>33290.002371940056</v>
      </c>
      <c r="AE71" s="47">
        <f>AD71/'Forth Pathway 2'!AD71-1</f>
        <v>-6.7796876969450359E-4</v>
      </c>
      <c r="AG71" t="s">
        <v>314</v>
      </c>
      <c r="AH71">
        <v>21520.464843999998</v>
      </c>
    </row>
    <row r="72" spans="1:34" x14ac:dyDescent="0.35">
      <c r="A72" t="s">
        <v>188</v>
      </c>
      <c r="B72" s="14">
        <v>27157.4375</v>
      </c>
      <c r="C72" s="14">
        <v>27735.632923093752</v>
      </c>
      <c r="D72" s="14">
        <v>28306.839962454989</v>
      </c>
      <c r="E72" s="14">
        <v>28876.056545892006</v>
      </c>
      <c r="F72" s="14">
        <v>29443.20250969291</v>
      </c>
      <c r="G72" s="14">
        <v>30015.227992371478</v>
      </c>
      <c r="H72" s="14">
        <v>30599.444390014993</v>
      </c>
      <c r="I72" s="14">
        <v>31197.020939507594</v>
      </c>
      <c r="J72" s="14">
        <v>31807.42809061419</v>
      </c>
      <c r="K72" s="14">
        <v>32423.089487993311</v>
      </c>
      <c r="L72" s="14">
        <v>33043.385339914959</v>
      </c>
      <c r="M72" s="14">
        <v>33670.558706682146</v>
      </c>
      <c r="N72" s="14">
        <v>34301.642621465617</v>
      </c>
      <c r="O72" s="14">
        <v>34936.401378504357</v>
      </c>
      <c r="P72" s="14">
        <v>35574.630039807285</v>
      </c>
      <c r="Q72" s="14">
        <v>36216.008602257971</v>
      </c>
      <c r="R72" s="14">
        <v>36860.704257790203</v>
      </c>
      <c r="S72" s="14">
        <v>37509.124592459419</v>
      </c>
      <c r="T72" s="65">
        <v>38161.291990836049</v>
      </c>
      <c r="U72" s="14">
        <v>38817.471590489273</v>
      </c>
      <c r="V72" s="14">
        <v>39477.915933877011</v>
      </c>
      <c r="W72" s="14">
        <v>40142.57796991455</v>
      </c>
      <c r="X72" s="14">
        <v>40811.232891159416</v>
      </c>
      <c r="Y72" s="14">
        <v>41483.712224493363</v>
      </c>
      <c r="Z72" s="14">
        <v>42159.739095646153</v>
      </c>
      <c r="AA72" s="14">
        <v>42838.700613911984</v>
      </c>
      <c r="AB72" s="14">
        <v>43519.664598870724</v>
      </c>
      <c r="AC72" s="14">
        <v>44201.961548485364</v>
      </c>
      <c r="AD72" s="14">
        <v>44885.155906571068</v>
      </c>
      <c r="AE72" s="47">
        <f>AD72/'Forth Pathway 2'!AD72-1</f>
        <v>-3.6098174393903726E-3</v>
      </c>
      <c r="AG72" t="s">
        <v>315</v>
      </c>
      <c r="AH72">
        <v>27157.4375</v>
      </c>
    </row>
    <row r="73" spans="1:34" x14ac:dyDescent="0.35">
      <c r="A73" t="s">
        <v>189</v>
      </c>
      <c r="B73" s="14">
        <v>16750.800781000002</v>
      </c>
      <c r="C73" s="14">
        <v>17030.84904385715</v>
      </c>
      <c r="D73" s="14">
        <v>17303.22000644575</v>
      </c>
      <c r="E73" s="14">
        <v>17588.262870899933</v>
      </c>
      <c r="F73" s="14">
        <v>17880.799653100177</v>
      </c>
      <c r="G73" s="14">
        <v>18201.026894087547</v>
      </c>
      <c r="H73" s="14">
        <v>18544.38380613644</v>
      </c>
      <c r="I73" s="14">
        <v>18893.57269876761</v>
      </c>
      <c r="J73" s="14">
        <v>19258.16008177846</v>
      </c>
      <c r="K73" s="14">
        <v>19622.457066965424</v>
      </c>
      <c r="L73" s="14">
        <v>19974.342665055905</v>
      </c>
      <c r="M73" s="14">
        <v>20327.694779103542</v>
      </c>
      <c r="N73" s="14">
        <v>20674.375482483243</v>
      </c>
      <c r="O73" s="14">
        <v>21024.006048580162</v>
      </c>
      <c r="P73" s="14">
        <v>21378.430844947732</v>
      </c>
      <c r="Q73" s="14">
        <v>21737.323390600377</v>
      </c>
      <c r="R73" s="14">
        <v>22097.328245666144</v>
      </c>
      <c r="S73" s="14">
        <v>22460.511093780617</v>
      </c>
      <c r="T73" s="65">
        <v>22827.522583206319</v>
      </c>
      <c r="U73" s="14">
        <v>23197.698254920106</v>
      </c>
      <c r="V73" s="14">
        <v>23570.39943439313</v>
      </c>
      <c r="W73" s="14">
        <v>23945.248924758056</v>
      </c>
      <c r="X73" s="14">
        <v>24322.484770843588</v>
      </c>
      <c r="Y73" s="14">
        <v>24701.426651324855</v>
      </c>
      <c r="Z73" s="14">
        <v>25082.851260818625</v>
      </c>
      <c r="AA73" s="14">
        <v>25466.393139447802</v>
      </c>
      <c r="AB73" s="14">
        <v>25852.952614190108</v>
      </c>
      <c r="AC73" s="14">
        <v>26241.018359405411</v>
      </c>
      <c r="AD73" s="14">
        <v>26630.120179638674</v>
      </c>
      <c r="AE73" s="47">
        <f>AD73/'Forth Pathway 2'!AD73-1</f>
        <v>-4.8851338590438775E-4</v>
      </c>
      <c r="AG73" t="s">
        <v>316</v>
      </c>
      <c r="AH73">
        <v>16750.800781000002</v>
      </c>
    </row>
    <row r="74" spans="1:34" x14ac:dyDescent="0.35">
      <c r="A74" t="s">
        <v>190</v>
      </c>
      <c r="B74" s="14">
        <v>11607.386719</v>
      </c>
      <c r="C74" s="14">
        <v>11813.826413274759</v>
      </c>
      <c r="D74" s="14">
        <v>12014.373204935948</v>
      </c>
      <c r="E74" s="14">
        <v>12222.726465055946</v>
      </c>
      <c r="F74" s="14">
        <v>12434.459533337464</v>
      </c>
      <c r="G74" s="14">
        <v>12666.196825322415</v>
      </c>
      <c r="H74" s="14">
        <v>12912.130035981287</v>
      </c>
      <c r="I74" s="14">
        <v>13161.917773953353</v>
      </c>
      <c r="J74" s="14">
        <v>13422.361854289009</v>
      </c>
      <c r="K74" s="14">
        <v>13680.723528677478</v>
      </c>
      <c r="L74" s="14">
        <v>13931.180638534035</v>
      </c>
      <c r="M74" s="14">
        <v>14183.856034247383</v>
      </c>
      <c r="N74" s="14">
        <v>14431.426731011552</v>
      </c>
      <c r="O74" s="14">
        <v>14681.670556812638</v>
      </c>
      <c r="P74" s="14">
        <v>14935.115831133729</v>
      </c>
      <c r="Q74" s="14">
        <v>15192.237291770945</v>
      </c>
      <c r="R74" s="14">
        <v>15449.523907202001</v>
      </c>
      <c r="S74" s="14">
        <v>15709.120712462327</v>
      </c>
      <c r="T74" s="65">
        <v>15971.452031975949</v>
      </c>
      <c r="U74" s="14">
        <v>16235.47929980695</v>
      </c>
      <c r="V74" s="14">
        <v>16501.22487208205</v>
      </c>
      <c r="W74" s="14">
        <v>16768.361551413698</v>
      </c>
      <c r="X74" s="14">
        <v>17037.150002902083</v>
      </c>
      <c r="Y74" s="14">
        <v>17306.948606633039</v>
      </c>
      <c r="Z74" s="14">
        <v>17578.350982597676</v>
      </c>
      <c r="AA74" s="14">
        <v>17851.144137991316</v>
      </c>
      <c r="AB74" s="14">
        <v>18126.080319547</v>
      </c>
      <c r="AC74" s="14">
        <v>18401.631179956723</v>
      </c>
      <c r="AD74" s="14">
        <v>18677.436668245035</v>
      </c>
      <c r="AE74" s="47">
        <f>AD74/'Forth Pathway 2'!AD74-1</f>
        <v>-4.0403854593107358E-3</v>
      </c>
      <c r="AG74" t="s">
        <v>317</v>
      </c>
      <c r="AH74">
        <v>11607.386719</v>
      </c>
    </row>
    <row r="75" spans="1:34" x14ac:dyDescent="0.35">
      <c r="A75" t="s">
        <v>191</v>
      </c>
      <c r="B75" s="14">
        <v>14920.959961</v>
      </c>
      <c r="C75" s="14">
        <v>15253.652605250418</v>
      </c>
      <c r="D75" s="14">
        <v>15592.350809158439</v>
      </c>
      <c r="E75" s="14">
        <v>15931.451695320937</v>
      </c>
      <c r="F75" s="14">
        <v>16268.859131340632</v>
      </c>
      <c r="G75" s="14">
        <v>16603.574639108836</v>
      </c>
      <c r="H75" s="14">
        <v>16940.894521834434</v>
      </c>
      <c r="I75" s="14">
        <v>17284.547343567654</v>
      </c>
      <c r="J75" s="14">
        <v>17627.332758030552</v>
      </c>
      <c r="K75" s="14">
        <v>17968.363476700342</v>
      </c>
      <c r="L75" s="14">
        <v>18322.1012579571</v>
      </c>
      <c r="M75" s="14">
        <v>18678.790428616634</v>
      </c>
      <c r="N75" s="14">
        <v>19043.639506300715</v>
      </c>
      <c r="O75" s="14">
        <v>19409.922964200952</v>
      </c>
      <c r="P75" s="14">
        <v>19777.971982455834</v>
      </c>
      <c r="Q75" s="14">
        <v>20145.810616574337</v>
      </c>
      <c r="R75" s="14">
        <v>20517.817111676814</v>
      </c>
      <c r="S75" s="14">
        <v>20891.557357492853</v>
      </c>
      <c r="T75" s="65">
        <v>21266.677804781055</v>
      </c>
      <c r="U75" s="14">
        <v>21645.192769689453</v>
      </c>
      <c r="V75" s="14">
        <v>22026.130846281772</v>
      </c>
      <c r="W75" s="14">
        <v>22409.766575070716</v>
      </c>
      <c r="X75" s="14">
        <v>22795.613454006969</v>
      </c>
      <c r="Y75" s="14">
        <v>23184.173803575897</v>
      </c>
      <c r="Z75" s="14">
        <v>23574.836405835675</v>
      </c>
      <c r="AA75" s="14">
        <v>23967.048601635921</v>
      </c>
      <c r="AB75" s="14">
        <v>24359.429931227325</v>
      </c>
      <c r="AC75" s="14">
        <v>24752.883443476509</v>
      </c>
      <c r="AD75" s="14">
        <v>25146.971625491755</v>
      </c>
      <c r="AE75" s="47">
        <f>AD75/'Forth Pathway 2'!AD75-1</f>
        <v>-1.9930865797302966E-3</v>
      </c>
      <c r="AG75" t="s">
        <v>318</v>
      </c>
      <c r="AH75">
        <v>14920.959961</v>
      </c>
    </row>
    <row r="76" spans="1:34" x14ac:dyDescent="0.35">
      <c r="A76" t="s">
        <v>192</v>
      </c>
      <c r="B76" s="14">
        <v>13843.191406</v>
      </c>
      <c r="C76" s="14">
        <v>14146.678459832019</v>
      </c>
      <c r="D76" s="14">
        <v>14456.101684444695</v>
      </c>
      <c r="E76" s="14">
        <v>14770.997501826785</v>
      </c>
      <c r="F76" s="14">
        <v>15088.048100604996</v>
      </c>
      <c r="G76" s="14">
        <v>15412.733842901156</v>
      </c>
      <c r="H76" s="14">
        <v>15740.78771765377</v>
      </c>
      <c r="I76" s="14">
        <v>16074.053249290708</v>
      </c>
      <c r="J76" s="14">
        <v>16405.426286646136</v>
      </c>
      <c r="K76" s="14">
        <v>16733.05577393149</v>
      </c>
      <c r="L76" s="14">
        <v>17067.198164681125</v>
      </c>
      <c r="M76" s="14">
        <v>17405.268639366761</v>
      </c>
      <c r="N76" s="14">
        <v>17747.652900352336</v>
      </c>
      <c r="O76" s="14">
        <v>18093.439295636352</v>
      </c>
      <c r="P76" s="14">
        <v>18441.701815198758</v>
      </c>
      <c r="Q76" s="14">
        <v>18792.558880573277</v>
      </c>
      <c r="R76" s="14">
        <v>19146.1032907935</v>
      </c>
      <c r="S76" s="14">
        <v>19502.373980828586</v>
      </c>
      <c r="T76" s="65">
        <v>19860.821763884025</v>
      </c>
      <c r="U76" s="14">
        <v>20221.825962839615</v>
      </c>
      <c r="V76" s="14">
        <v>20585.365861269162</v>
      </c>
      <c r="W76" s="14">
        <v>20951.375724819114</v>
      </c>
      <c r="X76" s="14">
        <v>21319.692529511143</v>
      </c>
      <c r="Y76" s="14">
        <v>21690.211729920022</v>
      </c>
      <c r="Z76" s="14">
        <v>22062.830046249488</v>
      </c>
      <c r="AA76" s="14">
        <v>22437.317904605516</v>
      </c>
      <c r="AB76" s="14">
        <v>22813.378571345656</v>
      </c>
      <c r="AC76" s="14">
        <v>23190.43809237286</v>
      </c>
      <c r="AD76" s="14">
        <v>23568.152352802383</v>
      </c>
      <c r="AE76" s="47">
        <f>AD76/'Forth Pathway 2'!AD76-1</f>
        <v>5.2703889849858854E-4</v>
      </c>
      <c r="AG76" t="s">
        <v>319</v>
      </c>
      <c r="AH76">
        <v>13843.191406</v>
      </c>
    </row>
    <row r="77" spans="1:34" x14ac:dyDescent="0.35">
      <c r="A77" t="s">
        <v>193</v>
      </c>
      <c r="B77" s="14">
        <v>16572.544922000001</v>
      </c>
      <c r="C77" s="14">
        <v>16950.377401913203</v>
      </c>
      <c r="D77" s="14">
        <v>17335.937466448082</v>
      </c>
      <c r="E77" s="14">
        <v>17722.374582106422</v>
      </c>
      <c r="F77" s="14">
        <v>18106.930615926092</v>
      </c>
      <c r="G77" s="14">
        <v>18488.545042815105</v>
      </c>
      <c r="H77" s="14">
        <v>18872.524390536812</v>
      </c>
      <c r="I77" s="14">
        <v>19263.614051724591</v>
      </c>
      <c r="J77" s="14">
        <v>19652.916280818703</v>
      </c>
      <c r="K77" s="14">
        <v>20039.636540934513</v>
      </c>
      <c r="L77" s="14">
        <v>20441.513416090071</v>
      </c>
      <c r="M77" s="14">
        <v>20847.162984924329</v>
      </c>
      <c r="N77" s="14">
        <v>21262.624011334588</v>
      </c>
      <c r="O77" s="14">
        <v>21680.111381272342</v>
      </c>
      <c r="P77" s="14">
        <v>22099.777633301906</v>
      </c>
      <c r="Q77" s="14">
        <v>22519.361801470015</v>
      </c>
      <c r="R77" s="14">
        <v>22943.790969150861</v>
      </c>
      <c r="S77" s="14">
        <v>23370.336692679248</v>
      </c>
      <c r="T77" s="65">
        <v>23798.516316394172</v>
      </c>
      <c r="U77" s="14">
        <v>24230.611698041153</v>
      </c>
      <c r="V77" s="14">
        <v>24665.539062715146</v>
      </c>
      <c r="W77" s="14">
        <v>25103.584237145533</v>
      </c>
      <c r="X77" s="14">
        <v>25544.189795883791</v>
      </c>
      <c r="Y77" s="14">
        <v>25987.892372638296</v>
      </c>
      <c r="Z77" s="14">
        <v>26434.003131896243</v>
      </c>
      <c r="AA77" s="14">
        <v>26881.887663961526</v>
      </c>
      <c r="AB77" s="14">
        <v>27329.984537620869</v>
      </c>
      <c r="AC77" s="14">
        <v>27779.240289447189</v>
      </c>
      <c r="AD77" s="14">
        <v>28229.152865175078</v>
      </c>
      <c r="AE77" s="47">
        <f>AD77/'Forth Pathway 2'!AD77-1</f>
        <v>-1.8501513947444259E-3</v>
      </c>
      <c r="AG77" t="s">
        <v>320</v>
      </c>
      <c r="AH77">
        <v>16572.544922000001</v>
      </c>
    </row>
    <row r="78" spans="1:34" x14ac:dyDescent="0.35">
      <c r="A78" t="s">
        <v>194</v>
      </c>
      <c r="B78" s="14">
        <v>2934.1274410000001</v>
      </c>
      <c r="C78" s="14">
        <v>3005.1931812719963</v>
      </c>
      <c r="D78" s="14">
        <v>3077.7565758269898</v>
      </c>
      <c r="E78" s="14">
        <v>3151.2450929149841</v>
      </c>
      <c r="F78" s="14">
        <v>3224.8852789932771</v>
      </c>
      <c r="G78" s="14">
        <v>3299.5720096121217</v>
      </c>
      <c r="H78" s="14">
        <v>3374.8448159102018</v>
      </c>
      <c r="I78" s="14">
        <v>3451.3410734145118</v>
      </c>
      <c r="J78" s="14">
        <v>3527.5742950440917</v>
      </c>
      <c r="K78" s="14">
        <v>3603.03969193797</v>
      </c>
      <c r="L78" s="14">
        <v>3680.4902728518991</v>
      </c>
      <c r="M78" s="14">
        <v>3759.0208938037399</v>
      </c>
      <c r="N78" s="14">
        <v>3838.8869312239408</v>
      </c>
      <c r="O78" s="14">
        <v>3919.6701644724585</v>
      </c>
      <c r="P78" s="14">
        <v>4001.1636348949887</v>
      </c>
      <c r="Q78" s="14">
        <v>4083.3419343266432</v>
      </c>
      <c r="R78" s="14">
        <v>4166.2811423599123</v>
      </c>
      <c r="S78" s="14">
        <v>4249.9538164262694</v>
      </c>
      <c r="T78" s="65">
        <v>4334.2278506337134</v>
      </c>
      <c r="U78" s="14">
        <v>4419.2155574428643</v>
      </c>
      <c r="V78" s="14">
        <v>4504.8860283178965</v>
      </c>
      <c r="W78" s="14">
        <v>4591.2235205164179</v>
      </c>
      <c r="X78" s="14">
        <v>4678.1849669738149</v>
      </c>
      <c r="Y78" s="14">
        <v>4765.7386020862195</v>
      </c>
      <c r="Z78" s="14">
        <v>4853.8556791172132</v>
      </c>
      <c r="AA78" s="14">
        <v>4942.4696099374487</v>
      </c>
      <c r="AB78" s="14">
        <v>5031.5047402317441</v>
      </c>
      <c r="AC78" s="14">
        <v>5120.8003643080583</v>
      </c>
      <c r="AD78" s="14">
        <v>5210.2622829126294</v>
      </c>
      <c r="AE78" s="47">
        <f>AD78/'Forth Pathway 2'!AD78-1</f>
        <v>-8.2721051592837824E-4</v>
      </c>
      <c r="AG78" t="s">
        <v>321</v>
      </c>
      <c r="AH78">
        <v>2934.1274410000001</v>
      </c>
    </row>
    <row r="79" spans="1:34" x14ac:dyDescent="0.35">
      <c r="A79" t="s">
        <v>195</v>
      </c>
      <c r="B79" s="14">
        <v>4280.9575199999999</v>
      </c>
      <c r="C79" s="14">
        <v>4382.3725474572966</v>
      </c>
      <c r="D79" s="14">
        <v>4488.2274416293631</v>
      </c>
      <c r="E79" s="14">
        <v>4596.0373577137652</v>
      </c>
      <c r="F79" s="14">
        <v>4704.8126930662484</v>
      </c>
      <c r="G79" s="14">
        <v>4813.7347526859639</v>
      </c>
      <c r="H79" s="14">
        <v>4923.3545645945542</v>
      </c>
      <c r="I79" s="14">
        <v>5034.9995067140389</v>
      </c>
      <c r="J79" s="14">
        <v>5145.3213809056506</v>
      </c>
      <c r="K79" s="14">
        <v>5254.0836987873718</v>
      </c>
      <c r="L79" s="14">
        <v>5367.7416135846497</v>
      </c>
      <c r="M79" s="14">
        <v>5482.5500918609669</v>
      </c>
      <c r="N79" s="14">
        <v>5600.5022227922736</v>
      </c>
      <c r="O79" s="14">
        <v>5719.4300075937126</v>
      </c>
      <c r="P79" s="14">
        <v>5839.2749439728304</v>
      </c>
      <c r="Q79" s="14">
        <v>5959.4624044346456</v>
      </c>
      <c r="R79" s="14">
        <v>6081.3787025196079</v>
      </c>
      <c r="S79" s="14">
        <v>6204.2134302424502</v>
      </c>
      <c r="T79" s="65">
        <v>6327.7604139642408</v>
      </c>
      <c r="U79" s="14">
        <v>6452.5906747546796</v>
      </c>
      <c r="V79" s="14">
        <v>6578.3807036636845</v>
      </c>
      <c r="W79" s="14">
        <v>6705.1822809171535</v>
      </c>
      <c r="X79" s="14">
        <v>6832.8000037151651</v>
      </c>
      <c r="Y79" s="14">
        <v>6961.3714348250724</v>
      </c>
      <c r="Z79" s="14">
        <v>7090.6608096612181</v>
      </c>
      <c r="AA79" s="14">
        <v>7220.5120810685439</v>
      </c>
      <c r="AB79" s="14">
        <v>7350.5217333954315</v>
      </c>
      <c r="AC79" s="14">
        <v>7481.0037848936281</v>
      </c>
      <c r="AD79" s="14">
        <v>7611.8607549986091</v>
      </c>
      <c r="AE79" s="47">
        <f>AD79/'Forth Pathway 2'!AD79-1</f>
        <v>1.2087853079247868E-3</v>
      </c>
      <c r="AG79" t="s">
        <v>322</v>
      </c>
      <c r="AH79">
        <v>4280.9575199999999</v>
      </c>
    </row>
    <row r="80" spans="1:34" x14ac:dyDescent="0.35">
      <c r="A80" t="s">
        <v>196</v>
      </c>
      <c r="B80" s="14">
        <v>3018.2666020000001</v>
      </c>
      <c r="C80" s="14">
        <v>3086.038156627988</v>
      </c>
      <c r="D80" s="14">
        <v>3155.0145040705961</v>
      </c>
      <c r="E80" s="14">
        <v>3224.3450012931958</v>
      </c>
      <c r="F80" s="14">
        <v>3293.3321196373645</v>
      </c>
      <c r="G80" s="14">
        <v>3362.3330262083705</v>
      </c>
      <c r="H80" s="14">
        <v>3431.9161719524504</v>
      </c>
      <c r="I80" s="14">
        <v>3502.6644374540156</v>
      </c>
      <c r="J80" s="14">
        <v>3573.1653667182027</v>
      </c>
      <c r="K80" s="14">
        <v>3642.6130514692009</v>
      </c>
      <c r="L80" s="14">
        <v>3714.4271677789161</v>
      </c>
      <c r="M80" s="14">
        <v>3786.9257286823417</v>
      </c>
      <c r="N80" s="14">
        <v>3860.9998893982329</v>
      </c>
      <c r="O80" s="14">
        <v>3935.4917046643486</v>
      </c>
      <c r="P80" s="14">
        <v>4010.5415314722973</v>
      </c>
      <c r="Q80" s="14">
        <v>4085.6417290281884</v>
      </c>
      <c r="R80" s="14">
        <v>4161.4982047543626</v>
      </c>
      <c r="S80" s="14">
        <v>4237.7056406289266</v>
      </c>
      <c r="T80" s="65">
        <v>4314.1953799011508</v>
      </c>
      <c r="U80" s="14">
        <v>4391.3711582131264</v>
      </c>
      <c r="V80" s="14">
        <v>4468.9372643919924</v>
      </c>
      <c r="W80" s="14">
        <v>4546.9121755685564</v>
      </c>
      <c r="X80" s="14">
        <v>4625.218642364981</v>
      </c>
      <c r="Y80" s="14">
        <v>4703.8936114716089</v>
      </c>
      <c r="Z80" s="14">
        <v>4782.8875080571352</v>
      </c>
      <c r="AA80" s="14">
        <v>4862.0548186679989</v>
      </c>
      <c r="AB80" s="14">
        <v>4941.2027504446496</v>
      </c>
      <c r="AC80" s="14">
        <v>5020.3889833624498</v>
      </c>
      <c r="AD80" s="14">
        <v>5099.5233667515986</v>
      </c>
      <c r="AE80" s="47">
        <f>AD80/'Forth Pathway 2'!AD80-1</f>
        <v>-2.4532141241133676E-3</v>
      </c>
      <c r="AG80" t="s">
        <v>323</v>
      </c>
      <c r="AH80">
        <v>3018.2666020000001</v>
      </c>
    </row>
    <row r="81" spans="1:34" x14ac:dyDescent="0.35">
      <c r="A81" t="s">
        <v>197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65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s="47" t="e">
        <f>AD81/'Forth Pathway 2'!AD81-1</f>
        <v>#DIV/0!</v>
      </c>
      <c r="AG81" t="s">
        <v>324</v>
      </c>
      <c r="AH81">
        <v>0</v>
      </c>
    </row>
    <row r="82" spans="1:34" x14ac:dyDescent="0.35">
      <c r="A82" t="s">
        <v>198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65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47" t="e">
        <f>AD82/'Forth Pathway 2'!AD82-1</f>
        <v>#DIV/0!</v>
      </c>
      <c r="AG82" t="s">
        <v>325</v>
      </c>
      <c r="AH82">
        <v>0</v>
      </c>
    </row>
    <row r="83" spans="1:34" x14ac:dyDescent="0.35">
      <c r="A83" t="s">
        <v>199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65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47" t="e">
        <f>AD83/'Forth Pathway 2'!AD83-1</f>
        <v>#DIV/0!</v>
      </c>
      <c r="AG83" t="s">
        <v>326</v>
      </c>
      <c r="AH83">
        <v>0</v>
      </c>
    </row>
    <row r="84" spans="1:34" x14ac:dyDescent="0.35">
      <c r="A84" t="s">
        <v>200</v>
      </c>
      <c r="B84" s="14">
        <v>8759.7470699999994</v>
      </c>
      <c r="C84" s="14">
        <v>8710.4229489906556</v>
      </c>
      <c r="D84" s="14">
        <v>8618.8729196275835</v>
      </c>
      <c r="E84" s="14">
        <v>8505.6476479697285</v>
      </c>
      <c r="F84" s="14">
        <v>8347.9342281515437</v>
      </c>
      <c r="G84" s="14">
        <v>8213.2553356619301</v>
      </c>
      <c r="H84" s="14">
        <v>8103.9410137719378</v>
      </c>
      <c r="I84" s="14">
        <v>7987.0951506589681</v>
      </c>
      <c r="J84" s="14">
        <v>7902.6380091168703</v>
      </c>
      <c r="K84" s="14">
        <v>7829.642606248739</v>
      </c>
      <c r="L84" s="14">
        <v>7733.5032076508714</v>
      </c>
      <c r="M84" s="14">
        <v>7625.8830036628815</v>
      </c>
      <c r="N84" s="14">
        <v>7468.4916417619825</v>
      </c>
      <c r="O84" s="14">
        <v>7291.9170812724606</v>
      </c>
      <c r="P84" s="14">
        <v>7097.3964428290201</v>
      </c>
      <c r="Q84" s="14">
        <v>6887.2609873876045</v>
      </c>
      <c r="R84" s="14">
        <v>6644.3362727448639</v>
      </c>
      <c r="S84" s="14">
        <v>6377.1861153593563</v>
      </c>
      <c r="T84" s="65">
        <v>6088.875444239794</v>
      </c>
      <c r="U84" s="14">
        <v>5772.5309649720375</v>
      </c>
      <c r="V84" s="14">
        <v>5429.9808959672455</v>
      </c>
      <c r="W84" s="14">
        <v>5059.9673367676187</v>
      </c>
      <c r="X84" s="14">
        <v>4662.4117750785908</v>
      </c>
      <c r="Y84" s="14">
        <v>4236.1260677596229</v>
      </c>
      <c r="Z84" s="14">
        <v>3780.717098719057</v>
      </c>
      <c r="AA84" s="14">
        <v>3295.8136657886471</v>
      </c>
      <c r="AB84" s="14">
        <v>2781.4525060373417</v>
      </c>
      <c r="AC84" s="14">
        <v>2238.8244995395285</v>
      </c>
      <c r="AD84" s="14">
        <v>1670.0981507460015</v>
      </c>
      <c r="AE84" s="47">
        <f>AD84/'Forth Pathway 2'!AD84-1</f>
        <v>-8.4527879930177074E-2</v>
      </c>
      <c r="AG84" t="s">
        <v>327</v>
      </c>
      <c r="AH84">
        <v>8759.7470699999994</v>
      </c>
    </row>
    <row r="85" spans="1:34" x14ac:dyDescent="0.35">
      <c r="A85" t="s">
        <v>201</v>
      </c>
      <c r="B85" s="14">
        <v>838.55444299999999</v>
      </c>
      <c r="C85" s="14">
        <v>1044.9277227489579</v>
      </c>
      <c r="D85" s="14">
        <v>1273.9821491418659</v>
      </c>
      <c r="E85" s="14">
        <v>1521.4735653270598</v>
      </c>
      <c r="F85" s="14">
        <v>1794.6313218780535</v>
      </c>
      <c r="G85" s="14">
        <v>2073.1868171346773</v>
      </c>
      <c r="H85" s="14">
        <v>2350.7388486522163</v>
      </c>
      <c r="I85" s="14">
        <v>2641.8190865865772</v>
      </c>
      <c r="J85" s="14">
        <v>2922.0606134725949</v>
      </c>
      <c r="K85" s="14">
        <v>3187.0912189084979</v>
      </c>
      <c r="L85" s="14">
        <v>3474.7934490397088</v>
      </c>
      <c r="M85" s="14">
        <v>3774.9256058864094</v>
      </c>
      <c r="N85" s="14">
        <v>4107.689072970903</v>
      </c>
      <c r="O85" s="14">
        <v>4457.7529080719996</v>
      </c>
      <c r="P85" s="14">
        <v>4824.7289464985015</v>
      </c>
      <c r="Q85" s="14">
        <v>5207.6787798586647</v>
      </c>
      <c r="R85" s="14">
        <v>5617.3986363107033</v>
      </c>
      <c r="S85" s="14">
        <v>6049.7743032664475</v>
      </c>
      <c r="T85" s="65">
        <v>6503.5079809888612</v>
      </c>
      <c r="U85" s="14">
        <v>6984.0547871073204</v>
      </c>
      <c r="V85" s="14">
        <v>7491.0950694348758</v>
      </c>
      <c r="W85" s="14">
        <v>8026.363027416769</v>
      </c>
      <c r="X85" s="14">
        <v>8590.7222962361302</v>
      </c>
      <c r="Y85" s="14">
        <v>9186.0713783765095</v>
      </c>
      <c r="Z85" s="14">
        <v>9813.5691584119941</v>
      </c>
      <c r="AA85" s="14">
        <v>10474.292235924977</v>
      </c>
      <c r="AB85" s="14">
        <v>11168.65820654581</v>
      </c>
      <c r="AC85" s="14">
        <v>11897.079211642547</v>
      </c>
      <c r="AD85" s="14">
        <v>12658.903920128394</v>
      </c>
      <c r="AE85" s="47">
        <f>AD85/'Forth Pathway 2'!AD85-1</f>
        <v>-4.8111135680479755E-2</v>
      </c>
      <c r="AG85" t="s">
        <v>328</v>
      </c>
      <c r="AH85">
        <v>838.55444299999999</v>
      </c>
    </row>
    <row r="86" spans="1:34" x14ac:dyDescent="0.35">
      <c r="A86" t="s">
        <v>202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65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E86" s="47" t="e">
        <f>AD86/'Forth Pathway 2'!AD86-1</f>
        <v>#DIV/0!</v>
      </c>
      <c r="AG86" t="s">
        <v>329</v>
      </c>
      <c r="AH86">
        <v>0</v>
      </c>
    </row>
    <row r="87" spans="1:34" x14ac:dyDescent="0.35">
      <c r="A87" t="s">
        <v>203</v>
      </c>
      <c r="B87" s="14">
        <v>1571.7033690000001</v>
      </c>
      <c r="C87" s="14">
        <v>1565.0296493056533</v>
      </c>
      <c r="D87" s="14">
        <v>1548.9477176353182</v>
      </c>
      <c r="E87" s="14">
        <v>1528.6103438923101</v>
      </c>
      <c r="F87" s="14">
        <v>1498.9704364632039</v>
      </c>
      <c r="G87" s="14">
        <v>1475.7578299752656</v>
      </c>
      <c r="H87" s="14">
        <v>1461.6654937901092</v>
      </c>
      <c r="I87" s="14">
        <v>1447.0003115578143</v>
      </c>
      <c r="J87" s="14">
        <v>1445.069636922115</v>
      </c>
      <c r="K87" s="14">
        <v>1448.0785031173289</v>
      </c>
      <c r="L87" s="14">
        <v>1446.9472520268343</v>
      </c>
      <c r="M87" s="14">
        <v>1444.9651223947003</v>
      </c>
      <c r="N87" s="14">
        <v>1431.5642413062387</v>
      </c>
      <c r="O87" s="14">
        <v>1416.0233230590422</v>
      </c>
      <c r="P87" s="14">
        <v>1399.249677183414</v>
      </c>
      <c r="Q87" s="14">
        <v>1381.9529922238789</v>
      </c>
      <c r="R87" s="14">
        <v>1359.7515028179048</v>
      </c>
      <c r="S87" s="14">
        <v>1335.0181668822481</v>
      </c>
      <c r="T87" s="65">
        <v>1309.1945099747948</v>
      </c>
      <c r="U87" s="14">
        <v>1280.1838069893613</v>
      </c>
      <c r="V87" s="14">
        <v>1248.8158472218431</v>
      </c>
      <c r="W87" s="14">
        <v>1214.8980088112978</v>
      </c>
      <c r="X87" s="14">
        <v>1178.5690351436144</v>
      </c>
      <c r="Y87" s="14">
        <v>1139.6305285053115</v>
      </c>
      <c r="Z87" s="14">
        <v>1097.8617020789577</v>
      </c>
      <c r="AA87" s="14">
        <v>1053.0388632234992</v>
      </c>
      <c r="AB87" s="14">
        <v>1004.6879519952743</v>
      </c>
      <c r="AC87" s="14">
        <v>952.86323383629724</v>
      </c>
      <c r="AD87" s="14">
        <v>897.08585986251535</v>
      </c>
      <c r="AE87" s="47">
        <f>AD87/'Forth Pathway 2'!AD87-1</f>
        <v>-0.19254271791768585</v>
      </c>
      <c r="AG87" t="s">
        <v>330</v>
      </c>
      <c r="AH87">
        <v>1571.7033690000001</v>
      </c>
    </row>
    <row r="88" spans="1:34" x14ac:dyDescent="0.35">
      <c r="A88" t="s">
        <v>204</v>
      </c>
      <c r="B88" s="14">
        <v>145.480515</v>
      </c>
      <c r="C88" s="14">
        <v>179.69214934894501</v>
      </c>
      <c r="D88" s="14">
        <v>221.06015720346173</v>
      </c>
      <c r="E88" s="14">
        <v>266.50592538150659</v>
      </c>
      <c r="F88" s="14">
        <v>320.55199451924921</v>
      </c>
      <c r="G88" s="14">
        <v>369.49194973048105</v>
      </c>
      <c r="H88" s="14">
        <v>411.86048313022616</v>
      </c>
      <c r="I88" s="14">
        <v>454.74463221519466</v>
      </c>
      <c r="J88" s="14">
        <v>487.45050280659649</v>
      </c>
      <c r="K88" s="14">
        <v>514.84317377221544</v>
      </c>
      <c r="L88" s="14">
        <v>546.03149800594088</v>
      </c>
      <c r="M88" s="14">
        <v>576.75030183020851</v>
      </c>
      <c r="N88" s="14">
        <v>617.03175408566415</v>
      </c>
      <c r="O88" s="14">
        <v>658.33376179619461</v>
      </c>
      <c r="P88" s="14">
        <v>700.34118330251954</v>
      </c>
      <c r="Q88" s="14">
        <v>741.72861590508364</v>
      </c>
      <c r="R88" s="14">
        <v>787.7799496164746</v>
      </c>
      <c r="S88" s="14">
        <v>835.47734711392332</v>
      </c>
      <c r="T88" s="65">
        <v>883.80670392601428</v>
      </c>
      <c r="U88" s="14">
        <v>934.72307328120303</v>
      </c>
      <c r="V88" s="14">
        <v>987.33040951315695</v>
      </c>
      <c r="W88" s="14">
        <v>1041.827493728809</v>
      </c>
      <c r="X88" s="14">
        <v>1097.8907315523411</v>
      </c>
      <c r="Y88" s="14">
        <v>1155.884394086984</v>
      </c>
      <c r="Z88" s="14">
        <v>1215.5833956843492</v>
      </c>
      <c r="AA88" s="14">
        <v>1277.0003820762822</v>
      </c>
      <c r="AB88" s="14">
        <v>1339.8971203948765</v>
      </c>
      <c r="AC88" s="14">
        <v>1404.9436320118541</v>
      </c>
      <c r="AD88" s="14">
        <v>1472.3847196962297</v>
      </c>
      <c r="AE88" s="47">
        <f>AD88/'Forth Pathway 2'!AD88-1</f>
        <v>4.6102828099656934E-2</v>
      </c>
      <c r="AG88" t="s">
        <v>331</v>
      </c>
      <c r="AH88">
        <v>145.480515</v>
      </c>
    </row>
    <row r="89" spans="1:34" x14ac:dyDescent="0.35">
      <c r="A89" t="s">
        <v>205</v>
      </c>
      <c r="B89" s="14">
        <v>0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65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47" t="e">
        <f>AD89/'Forth Pathway 2'!AD89-1</f>
        <v>#DIV/0!</v>
      </c>
      <c r="AG89" t="s">
        <v>332</v>
      </c>
      <c r="AH89">
        <v>0</v>
      </c>
    </row>
    <row r="90" spans="1:34" x14ac:dyDescent="0.35">
      <c r="AG90" t="s">
        <v>333</v>
      </c>
      <c r="AH90">
        <v>326837.67795600003</v>
      </c>
    </row>
    <row r="91" spans="1:34" ht="20" thickBot="1" x14ac:dyDescent="0.5">
      <c r="A91" s="3" t="s">
        <v>206</v>
      </c>
    </row>
    <row r="92" spans="1:34" ht="15" thickTop="1" x14ac:dyDescent="0.35">
      <c r="B92" s="1">
        <v>2022</v>
      </c>
      <c r="C92" s="2">
        <v>2023</v>
      </c>
      <c r="D92" s="1">
        <v>2024</v>
      </c>
      <c r="E92" s="2">
        <v>2025</v>
      </c>
      <c r="F92" s="1">
        <v>2026</v>
      </c>
      <c r="G92" s="2">
        <v>2027</v>
      </c>
      <c r="H92" s="1">
        <v>2028</v>
      </c>
      <c r="I92" s="2">
        <v>2029</v>
      </c>
      <c r="J92" s="1">
        <v>2030</v>
      </c>
      <c r="K92" s="2">
        <v>2031</v>
      </c>
      <c r="L92" s="1">
        <v>2032</v>
      </c>
      <c r="M92" s="2">
        <v>2033</v>
      </c>
      <c r="N92" s="1">
        <v>2034</v>
      </c>
      <c r="O92" s="2">
        <v>2035</v>
      </c>
      <c r="P92" s="1">
        <v>2036</v>
      </c>
      <c r="Q92" s="2">
        <v>2037</v>
      </c>
      <c r="R92" s="1">
        <v>2038</v>
      </c>
      <c r="S92" s="2">
        <v>2039</v>
      </c>
      <c r="T92" s="62">
        <v>2040</v>
      </c>
      <c r="U92" s="2">
        <v>2041</v>
      </c>
      <c r="V92" s="1">
        <v>2042</v>
      </c>
      <c r="W92" s="2">
        <v>2043</v>
      </c>
      <c r="X92" s="1">
        <v>2044</v>
      </c>
      <c r="Y92" s="2">
        <v>2045</v>
      </c>
      <c r="Z92" s="1">
        <v>2046</v>
      </c>
      <c r="AA92" s="2">
        <v>2047</v>
      </c>
      <c r="AB92" s="1">
        <v>2048</v>
      </c>
      <c r="AC92" s="2">
        <v>2049</v>
      </c>
      <c r="AD92" s="1">
        <v>2050</v>
      </c>
    </row>
    <row r="93" spans="1:34" x14ac:dyDescent="0.35">
      <c r="A93" t="s">
        <v>78</v>
      </c>
      <c r="B93" s="14">
        <v>8705.6149000000005</v>
      </c>
      <c r="C93" s="14">
        <v>8861.3235281014004</v>
      </c>
      <c r="D93" s="14">
        <v>9011.5973970203559</v>
      </c>
      <c r="E93" s="14">
        <v>9161.5945345340187</v>
      </c>
      <c r="F93" s="14">
        <v>9310.5867979707855</v>
      </c>
      <c r="G93" s="14">
        <v>9463.8800232472968</v>
      </c>
      <c r="H93" s="14">
        <v>9624.1934189010954</v>
      </c>
      <c r="I93" s="14">
        <v>9786.2638736560475</v>
      </c>
      <c r="J93" s="14">
        <v>9952.4532281320862</v>
      </c>
      <c r="K93" s="14">
        <v>10121.571284856444</v>
      </c>
      <c r="L93" s="14">
        <v>10290.623792770373</v>
      </c>
      <c r="M93" s="14">
        <v>10456.769001091789</v>
      </c>
      <c r="N93" s="14">
        <v>10621.310444031569</v>
      </c>
      <c r="O93" s="14">
        <v>10784.019360854732</v>
      </c>
      <c r="P93" s="14">
        <v>10946.863445213319</v>
      </c>
      <c r="Q93" s="14">
        <v>11107.000731807966</v>
      </c>
      <c r="R93" s="14">
        <v>11269.517255815706</v>
      </c>
      <c r="S93" s="14">
        <v>11431.372316547184</v>
      </c>
      <c r="T93" s="65">
        <v>11593.973299514984</v>
      </c>
      <c r="U93" s="14">
        <v>11757.699912258746</v>
      </c>
      <c r="V93" s="14">
        <v>11921.982022742799</v>
      </c>
      <c r="W93" s="14">
        <v>12087.221885776216</v>
      </c>
      <c r="X93" s="14">
        <v>12252.818034333541</v>
      </c>
      <c r="Y93" s="14">
        <v>12419.690388424933</v>
      </c>
      <c r="Z93" s="14">
        <v>12586.524089412645</v>
      </c>
      <c r="AA93" s="14">
        <v>12752.703966965162</v>
      </c>
      <c r="AB93" s="14">
        <v>12915.94112828311</v>
      </c>
      <c r="AC93" s="14">
        <v>13079.140502409531</v>
      </c>
      <c r="AD93" s="14">
        <v>13241.971877922379</v>
      </c>
    </row>
    <row r="94" spans="1:34" x14ac:dyDescent="0.35">
      <c r="A94" t="s">
        <v>79</v>
      </c>
      <c r="B94" s="14">
        <v>112588.9596</v>
      </c>
      <c r="C94" s="14">
        <v>114779.89571823216</v>
      </c>
      <c r="D94" s="14">
        <v>116927.8292967553</v>
      </c>
      <c r="E94" s="14">
        <v>119100.66407022811</v>
      </c>
      <c r="F94" s="14">
        <v>121250.99082981686</v>
      </c>
      <c r="G94" s="14">
        <v>123491.36963757755</v>
      </c>
      <c r="H94" s="14">
        <v>125841.52154401332</v>
      </c>
      <c r="I94" s="14">
        <v>128224.30558614491</v>
      </c>
      <c r="J94" s="14">
        <v>130689.77688909418</v>
      </c>
      <c r="K94" s="14">
        <v>133129.87264441277</v>
      </c>
      <c r="L94" s="14">
        <v>135576.70651270624</v>
      </c>
      <c r="M94" s="14">
        <v>138039.36248281499</v>
      </c>
      <c r="N94" s="14">
        <v>140480.89229492101</v>
      </c>
      <c r="O94" s="14">
        <v>142932.93007757195</v>
      </c>
      <c r="P94" s="14">
        <v>145399.80951778076</v>
      </c>
      <c r="Q94" s="14">
        <v>147879.39970937316</v>
      </c>
      <c r="R94" s="14">
        <v>150362.45749783324</v>
      </c>
      <c r="S94" s="14">
        <v>152855.9782755028</v>
      </c>
      <c r="T94" s="65">
        <v>155361.02790427522</v>
      </c>
      <c r="U94" s="14">
        <v>157878.65336146401</v>
      </c>
      <c r="V94" s="14">
        <v>160406.65372268378</v>
      </c>
      <c r="W94" s="14">
        <v>162944.75216387244</v>
      </c>
      <c r="X94" s="14">
        <v>165491.92082417331</v>
      </c>
      <c r="Y94" s="14">
        <v>168047.66220503728</v>
      </c>
      <c r="Z94" s="14">
        <v>170611.41414440356</v>
      </c>
      <c r="AA94" s="14">
        <v>173180.83910255969</v>
      </c>
      <c r="AB94" s="14">
        <v>175753.7175567708</v>
      </c>
      <c r="AC94" s="14">
        <v>178328.63254657979</v>
      </c>
      <c r="AD94" s="14">
        <v>180903.55533764636</v>
      </c>
    </row>
    <row r="95" spans="1:34" x14ac:dyDescent="0.35">
      <c r="A95" t="s">
        <v>80</v>
      </c>
      <c r="B95" s="14">
        <v>24903.765100000001</v>
      </c>
      <c r="C95" s="14">
        <v>25350.700520367154</v>
      </c>
      <c r="D95" s="14">
        <v>25784.238060386262</v>
      </c>
      <c r="E95" s="14">
        <v>26217.823229185913</v>
      </c>
      <c r="F95" s="14">
        <v>26644.271854702562</v>
      </c>
      <c r="G95" s="14">
        <v>27083.795763217739</v>
      </c>
      <c r="H95" s="14">
        <v>27546.17032448739</v>
      </c>
      <c r="I95" s="14">
        <v>28015.799473115509</v>
      </c>
      <c r="J95" s="14">
        <v>28499.114037725962</v>
      </c>
      <c r="K95" s="14">
        <v>28977.810806306239</v>
      </c>
      <c r="L95" s="14">
        <v>29457.468917458704</v>
      </c>
      <c r="M95" s="14">
        <v>29934.27340085047</v>
      </c>
      <c r="N95" s="14">
        <v>30409.459037097589</v>
      </c>
      <c r="O95" s="14">
        <v>30881.146238113815</v>
      </c>
      <c r="P95" s="14">
        <v>31355.301533683061</v>
      </c>
      <c r="Q95" s="14">
        <v>31824.220068119292</v>
      </c>
      <c r="R95" s="14">
        <v>32296.625155654467</v>
      </c>
      <c r="S95" s="14">
        <v>32767.419519873471</v>
      </c>
      <c r="T95" s="65">
        <v>33238.428238277993</v>
      </c>
      <c r="U95" s="14">
        <v>33713.043078935189</v>
      </c>
      <c r="V95" s="14">
        <v>34187.729468095211</v>
      </c>
      <c r="W95" s="14">
        <v>34663.072239846661</v>
      </c>
      <c r="X95" s="14">
        <v>35138.36535378499</v>
      </c>
      <c r="Y95" s="14">
        <v>35614.651840809405</v>
      </c>
      <c r="Z95" s="14">
        <v>36091.015616506149</v>
      </c>
      <c r="AA95" s="14">
        <v>36565.688262996002</v>
      </c>
      <c r="AB95" s="14">
        <v>37035.773094736251</v>
      </c>
      <c r="AC95" s="14">
        <v>37504.671907156779</v>
      </c>
      <c r="AD95" s="14">
        <v>37971.556316327398</v>
      </c>
    </row>
    <row r="96" spans="1:34" x14ac:dyDescent="0.35">
      <c r="A96" t="s">
        <v>81</v>
      </c>
      <c r="B96" s="14">
        <v>21400.743600000002</v>
      </c>
      <c r="C96" s="14">
        <v>21878.444578416122</v>
      </c>
      <c r="D96" s="14">
        <v>22348.376065204837</v>
      </c>
      <c r="E96" s="14">
        <v>22821.421906539425</v>
      </c>
      <c r="F96" s="14">
        <v>23300.178823863571</v>
      </c>
      <c r="G96" s="14">
        <v>23782.331754283659</v>
      </c>
      <c r="H96" s="14">
        <v>24272.592632232339</v>
      </c>
      <c r="I96" s="14">
        <v>24765.872396000883</v>
      </c>
      <c r="J96" s="14">
        <v>25256.375358327117</v>
      </c>
      <c r="K96" s="14">
        <v>25767.170396124067</v>
      </c>
      <c r="L96" s="14">
        <v>26284.35358001283</v>
      </c>
      <c r="M96" s="14">
        <v>26795.46334911761</v>
      </c>
      <c r="N96" s="14">
        <v>27313.245485144285</v>
      </c>
      <c r="O96" s="14">
        <v>27829.711644022882</v>
      </c>
      <c r="P96" s="14">
        <v>28347.97879802719</v>
      </c>
      <c r="Q96" s="14">
        <v>28861.944662422706</v>
      </c>
      <c r="R96" s="14">
        <v>29388.450029343552</v>
      </c>
      <c r="S96" s="14">
        <v>29917.453885251747</v>
      </c>
      <c r="T96" s="65">
        <v>30450.107225970158</v>
      </c>
      <c r="U96" s="14">
        <v>30989.576550639056</v>
      </c>
      <c r="V96" s="14">
        <v>31534.872238581756</v>
      </c>
      <c r="W96" s="14">
        <v>32086.987935222067</v>
      </c>
      <c r="X96" s="14">
        <v>32644.165645922025</v>
      </c>
      <c r="Y96" s="14">
        <v>33209.07619684127</v>
      </c>
      <c r="Z96" s="14">
        <v>33777.937709370301</v>
      </c>
      <c r="AA96" s="14">
        <v>34349.737394502059</v>
      </c>
      <c r="AB96" s="14">
        <v>34918.514086175186</v>
      </c>
      <c r="AC96" s="14">
        <v>35491.802758590602</v>
      </c>
      <c r="AD96" s="14">
        <v>36068.494864893837</v>
      </c>
    </row>
    <row r="97" spans="1:32" x14ac:dyDescent="0.35">
      <c r="A97" t="s">
        <v>82</v>
      </c>
      <c r="B97" s="14">
        <v>2965.2157999999999</v>
      </c>
      <c r="C97" s="14">
        <v>3019.2500379586595</v>
      </c>
      <c r="D97" s="14">
        <v>3071.7629480938631</v>
      </c>
      <c r="E97" s="14">
        <v>3124.2719711048744</v>
      </c>
      <c r="F97" s="14">
        <v>3178.2603280471576</v>
      </c>
      <c r="G97" s="14">
        <v>3232.859344396647</v>
      </c>
      <c r="H97" s="14">
        <v>3288.5918997784388</v>
      </c>
      <c r="I97" s="14">
        <v>3344.4831634111229</v>
      </c>
      <c r="J97" s="14">
        <v>3401.1925543782381</v>
      </c>
      <c r="K97" s="14">
        <v>3461.2181610549269</v>
      </c>
      <c r="L97" s="14">
        <v>3519.7435528183887</v>
      </c>
      <c r="M97" s="14">
        <v>3575.8271465889966</v>
      </c>
      <c r="N97" s="14">
        <v>3630.9885713177082</v>
      </c>
      <c r="O97" s="14">
        <v>3684.9432459932036</v>
      </c>
      <c r="P97" s="14">
        <v>3738.2673227173223</v>
      </c>
      <c r="Q97" s="14">
        <v>3789.8113002164132</v>
      </c>
      <c r="R97" s="14">
        <v>3843.0035757017304</v>
      </c>
      <c r="S97" s="14">
        <v>3895.5989226387846</v>
      </c>
      <c r="T97" s="65">
        <v>3948.1961306125763</v>
      </c>
      <c r="U97" s="14">
        <v>4000.7560967817431</v>
      </c>
      <c r="V97" s="14">
        <v>4053.5444731763396</v>
      </c>
      <c r="W97" s="14">
        <v>4106.649553964975</v>
      </c>
      <c r="X97" s="14">
        <v>4159.6635250519748</v>
      </c>
      <c r="Y97" s="14">
        <v>4213.213369408084</v>
      </c>
      <c r="Z97" s="14">
        <v>4266.1789386389237</v>
      </c>
      <c r="AA97" s="14">
        <v>4318.3543070584774</v>
      </c>
      <c r="AB97" s="14">
        <v>4368.089657283731</v>
      </c>
      <c r="AC97" s="14">
        <v>4417.5333745414227</v>
      </c>
      <c r="AD97" s="14">
        <v>4466.4840618647158</v>
      </c>
    </row>
    <row r="98" spans="1:32" x14ac:dyDescent="0.35">
      <c r="A98" t="s">
        <v>83</v>
      </c>
      <c r="B98" s="14">
        <v>9830.1054000000004</v>
      </c>
      <c r="C98" s="14">
        <v>10017.06810664476</v>
      </c>
      <c r="D98" s="14">
        <v>10199.504961243838</v>
      </c>
      <c r="E98" s="14">
        <v>10382.664611486365</v>
      </c>
      <c r="F98" s="14">
        <v>10565.270763607343</v>
      </c>
      <c r="G98" s="14">
        <v>10752.89201140871</v>
      </c>
      <c r="H98" s="14">
        <v>10948.238725290772</v>
      </c>
      <c r="I98" s="14">
        <v>11145.488763108846</v>
      </c>
      <c r="J98" s="14">
        <v>11346.434123665564</v>
      </c>
      <c r="K98" s="14">
        <v>11548.404054997047</v>
      </c>
      <c r="L98" s="14">
        <v>11750.144280274197</v>
      </c>
      <c r="M98" s="14">
        <v>11949.10359829994</v>
      </c>
      <c r="N98" s="14">
        <v>12147.051253599016</v>
      </c>
      <c r="O98" s="14">
        <v>12343.544384087487</v>
      </c>
      <c r="P98" s="14">
        <v>12540.40169863379</v>
      </c>
      <c r="Q98" s="14">
        <v>12734.736541637007</v>
      </c>
      <c r="R98" s="14">
        <v>12931.681789200731</v>
      </c>
      <c r="S98" s="14">
        <v>13128.020927469808</v>
      </c>
      <c r="T98" s="65">
        <v>13324.635358494246</v>
      </c>
      <c r="U98" s="14">
        <v>13522.364952433087</v>
      </c>
      <c r="V98" s="14">
        <v>13720.559551067909</v>
      </c>
      <c r="W98" s="14">
        <v>13919.456898488055</v>
      </c>
      <c r="X98" s="14">
        <v>14118.449454308842</v>
      </c>
      <c r="Y98" s="14">
        <v>14318.375169651528</v>
      </c>
      <c r="Z98" s="14">
        <v>14517.951841953718</v>
      </c>
      <c r="AA98" s="14">
        <v>14716.5617785372</v>
      </c>
      <c r="AB98" s="14">
        <v>14911.978587425863</v>
      </c>
      <c r="AC98" s="14">
        <v>15106.976566622196</v>
      </c>
      <c r="AD98" s="14">
        <v>15301.140493642364</v>
      </c>
    </row>
    <row r="99" spans="1:32" x14ac:dyDescent="0.35">
      <c r="A99" t="s">
        <v>84</v>
      </c>
      <c r="B99" s="14">
        <v>10096.316800000001</v>
      </c>
      <c r="C99" s="14">
        <v>10270.459081798081</v>
      </c>
      <c r="D99" s="14">
        <v>10437.965134192666</v>
      </c>
      <c r="E99" s="14">
        <v>10604.223130443113</v>
      </c>
      <c r="F99" s="14">
        <v>10764.387195760699</v>
      </c>
      <c r="G99" s="14">
        <v>10926.501019806294</v>
      </c>
      <c r="H99" s="14">
        <v>11097.983712111338</v>
      </c>
      <c r="I99" s="14">
        <v>11271.491809063229</v>
      </c>
      <c r="J99" s="14">
        <v>11458.116153244251</v>
      </c>
      <c r="K99" s="14">
        <v>11635.594351776697</v>
      </c>
      <c r="L99" s="14">
        <v>11815.500420965562</v>
      </c>
      <c r="M99" s="14">
        <v>11996.51743206488</v>
      </c>
      <c r="N99" s="14">
        <v>12176.676332252657</v>
      </c>
      <c r="O99" s="14">
        <v>12355.943796551346</v>
      </c>
      <c r="P99" s="14">
        <v>12536.569160941233</v>
      </c>
      <c r="Q99" s="14">
        <v>12715.707958652671</v>
      </c>
      <c r="R99" s="14">
        <v>12895.313518856252</v>
      </c>
      <c r="S99" s="14">
        <v>13074.352051752052</v>
      </c>
      <c r="T99" s="65">
        <v>13253.451063332977</v>
      </c>
      <c r="U99" s="14">
        <v>13433.944511984084</v>
      </c>
      <c r="V99" s="14">
        <v>13614.257602012836</v>
      </c>
      <c r="W99" s="14">
        <v>13794.518541218047</v>
      </c>
      <c r="X99" s="14">
        <v>13974.632190358878</v>
      </c>
      <c r="Y99" s="14">
        <v>14154.742839881099</v>
      </c>
      <c r="Z99" s="14">
        <v>14334.946870975626</v>
      </c>
      <c r="AA99" s="14">
        <v>14514.546553332704</v>
      </c>
      <c r="AB99" s="14">
        <v>14692.953553747648</v>
      </c>
      <c r="AC99" s="14">
        <v>14870.700090068754</v>
      </c>
      <c r="AD99" s="14">
        <v>15047.51420120968</v>
      </c>
    </row>
    <row r="100" spans="1:32" x14ac:dyDescent="0.35">
      <c r="A100" t="s">
        <v>85</v>
      </c>
      <c r="B100" s="14">
        <v>12588.9625</v>
      </c>
      <c r="C100" s="14">
        <v>12825.021912526248</v>
      </c>
      <c r="D100" s="14">
        <v>13054.220444129389</v>
      </c>
      <c r="E100" s="14">
        <v>13282.73065673774</v>
      </c>
      <c r="F100" s="14">
        <v>13507.742770609009</v>
      </c>
      <c r="G100" s="14">
        <v>13737.729651344229</v>
      </c>
      <c r="H100" s="14">
        <v>13977.292302323265</v>
      </c>
      <c r="I100" s="14">
        <v>14220.253983497629</v>
      </c>
      <c r="J100" s="14">
        <v>14468.324892214348</v>
      </c>
      <c r="K100" s="14">
        <v>14713.850918802738</v>
      </c>
      <c r="L100" s="14">
        <v>14960.434460810586</v>
      </c>
      <c r="M100" s="14">
        <v>15205.486377278665</v>
      </c>
      <c r="N100" s="14">
        <v>15451.103639828123</v>
      </c>
      <c r="O100" s="14">
        <v>15695.03484832118</v>
      </c>
      <c r="P100" s="14">
        <v>15940.765730927405</v>
      </c>
      <c r="Q100" s="14">
        <v>16183.459106951057</v>
      </c>
      <c r="R100" s="14">
        <v>16428.376340383835</v>
      </c>
      <c r="S100" s="14">
        <v>16672.398514030992</v>
      </c>
      <c r="T100" s="65">
        <v>16916.487429995959</v>
      </c>
      <c r="U100" s="14">
        <v>17162.920052281166</v>
      </c>
      <c r="V100" s="14">
        <v>17409.475696584217</v>
      </c>
      <c r="W100" s="14">
        <v>17656.340321014213</v>
      </c>
      <c r="X100" s="14">
        <v>17903.163599263768</v>
      </c>
      <c r="Y100" s="14">
        <v>18150.531610714796</v>
      </c>
      <c r="Z100" s="14">
        <v>18398.015924280051</v>
      </c>
      <c r="AA100" s="14">
        <v>18644.554857070183</v>
      </c>
      <c r="AB100" s="14">
        <v>18888.440550244548</v>
      </c>
      <c r="AC100" s="14">
        <v>19131.661332677882</v>
      </c>
      <c r="AD100" s="14">
        <v>19373.766767344521</v>
      </c>
    </row>
    <row r="101" spans="1:32" x14ac:dyDescent="0.35">
      <c r="A101" t="s">
        <v>86</v>
      </c>
      <c r="B101" s="14">
        <v>40649.554600000003</v>
      </c>
      <c r="C101" s="14">
        <v>41453.610919898922</v>
      </c>
      <c r="D101" s="14">
        <v>42250.241542390992</v>
      </c>
      <c r="E101" s="14">
        <v>43052.670804836547</v>
      </c>
      <c r="F101" s="14">
        <v>43848.456371993147</v>
      </c>
      <c r="G101" s="14">
        <v>44662.897600646553</v>
      </c>
      <c r="H101" s="14">
        <v>45506.544006004689</v>
      </c>
      <c r="I101" s="14">
        <v>46363.272956733737</v>
      </c>
      <c r="J101" s="14">
        <v>47238.092281499754</v>
      </c>
      <c r="K101" s="14">
        <v>48106.418170009056</v>
      </c>
      <c r="L101" s="14">
        <v>48985.534098215066</v>
      </c>
      <c r="M101" s="14">
        <v>49869.958119251525</v>
      </c>
      <c r="N101" s="14">
        <v>50756.007639147887</v>
      </c>
      <c r="O101" s="14">
        <v>51644.933130137637</v>
      </c>
      <c r="P101" s="14">
        <v>52538.844948700556</v>
      </c>
      <c r="Q101" s="14">
        <v>53434.301260352731</v>
      </c>
      <c r="R101" s="14">
        <v>54334.118863286691</v>
      </c>
      <c r="S101" s="14">
        <v>55237.200819501486</v>
      </c>
      <c r="T101" s="65">
        <v>56144.13489603679</v>
      </c>
      <c r="U101" s="14">
        <v>57056.999228551918</v>
      </c>
      <c r="V101" s="14">
        <v>57974.019320153209</v>
      </c>
      <c r="W101" s="14">
        <v>58895.388814404541</v>
      </c>
      <c r="X101" s="14">
        <v>59820.417459740223</v>
      </c>
      <c r="Y101" s="14">
        <v>60749.602022100618</v>
      </c>
      <c r="Z101" s="14">
        <v>61682.254212184722</v>
      </c>
      <c r="AA101" s="14">
        <v>62617.178307504219</v>
      </c>
      <c r="AB101" s="14">
        <v>63552.303248348486</v>
      </c>
      <c r="AC101" s="14">
        <v>64488.682884409653</v>
      </c>
      <c r="AD101" s="14">
        <v>65425.548673881211</v>
      </c>
    </row>
    <row r="102" spans="1:32" x14ac:dyDescent="0.35">
      <c r="A102" t="s">
        <v>87</v>
      </c>
      <c r="B102" s="14">
        <v>2798.1318999999999</v>
      </c>
      <c r="C102" s="14">
        <v>2849.5067209367598</v>
      </c>
      <c r="D102" s="14">
        <v>2899.3024207864742</v>
      </c>
      <c r="E102" s="14">
        <v>2949.1376603066465</v>
      </c>
      <c r="F102" s="14">
        <v>3000.5502720525387</v>
      </c>
      <c r="G102" s="14">
        <v>3052.5819141551206</v>
      </c>
      <c r="H102" s="14">
        <v>3105.9050255479647</v>
      </c>
      <c r="I102" s="14">
        <v>3159.4166632331303</v>
      </c>
      <c r="J102" s="14">
        <v>3214.3007857401508</v>
      </c>
      <c r="K102" s="14">
        <v>3273.0601326839519</v>
      </c>
      <c r="L102" s="14">
        <v>3330.3566868366506</v>
      </c>
      <c r="M102" s="14">
        <v>3385.4264659031751</v>
      </c>
      <c r="N102" s="14">
        <v>3439.4125075843463</v>
      </c>
      <c r="O102" s="14">
        <v>3492.2728384134098</v>
      </c>
      <c r="P102" s="14">
        <v>3544.494540302625</v>
      </c>
      <c r="Q102" s="14">
        <v>3595.173368790418</v>
      </c>
      <c r="R102" s="14">
        <v>3647.4022499055209</v>
      </c>
      <c r="S102" s="14">
        <v>3699.1997387368792</v>
      </c>
      <c r="T102" s="65">
        <v>3751.1265152294504</v>
      </c>
      <c r="U102" s="14">
        <v>3803.0338537218922</v>
      </c>
      <c r="V102" s="14">
        <v>3855.2708055230746</v>
      </c>
      <c r="W102" s="14">
        <v>3907.9916337886029</v>
      </c>
      <c r="X102" s="14">
        <v>3960.7952443468644</v>
      </c>
      <c r="Y102" s="14">
        <v>4014.2897449170132</v>
      </c>
      <c r="Z102" s="14">
        <v>4067.3739096458467</v>
      </c>
      <c r="AA102" s="14">
        <v>4119.880046182855</v>
      </c>
      <c r="AB102" s="14">
        <v>4170.2501116154908</v>
      </c>
      <c r="AC102" s="14">
        <v>4220.508297860636</v>
      </c>
      <c r="AD102" s="14">
        <v>4270.4850248189232</v>
      </c>
    </row>
    <row r="103" spans="1:32" x14ac:dyDescent="0.35">
      <c r="A103" t="s">
        <v>88</v>
      </c>
      <c r="B103" s="14">
        <v>3176.5954999999999</v>
      </c>
      <c r="C103" s="14">
        <v>3239.11058178045</v>
      </c>
      <c r="D103" s="14">
        <v>3300.5237944999494</v>
      </c>
      <c r="E103" s="14">
        <v>3362.5244640320107</v>
      </c>
      <c r="F103" s="14">
        <v>3423.7398944046058</v>
      </c>
      <c r="G103" s="14">
        <v>3487.4255649284046</v>
      </c>
      <c r="H103" s="14">
        <v>3554.0681750188478</v>
      </c>
      <c r="I103" s="14">
        <v>3621.6821896076763</v>
      </c>
      <c r="J103" s="14">
        <v>3691.8099083497063</v>
      </c>
      <c r="K103" s="14">
        <v>3761.1590807540924</v>
      </c>
      <c r="L103" s="14">
        <v>3831.0060615791449</v>
      </c>
      <c r="M103" s="14">
        <v>3901.2460253157737</v>
      </c>
      <c r="N103" s="14">
        <v>3970.8661013851488</v>
      </c>
      <c r="O103" s="14">
        <v>4040.7263428800384</v>
      </c>
      <c r="P103" s="14">
        <v>4110.9533585740255</v>
      </c>
      <c r="Q103" s="14">
        <v>4181.4685415336453</v>
      </c>
      <c r="R103" s="14">
        <v>4252.1002355498149</v>
      </c>
      <c r="S103" s="14">
        <v>4322.9801952162888</v>
      </c>
      <c r="T103" s="65">
        <v>4394.174059157247</v>
      </c>
      <c r="U103" s="14">
        <v>4465.696712065931</v>
      </c>
      <c r="V103" s="14">
        <v>4537.5019892082528</v>
      </c>
      <c r="W103" s="14">
        <v>4609.5892833108046</v>
      </c>
      <c r="X103" s="14">
        <v>4681.9188097141623</v>
      </c>
      <c r="Y103" s="14">
        <v>4754.5021288292801</v>
      </c>
      <c r="Z103" s="14">
        <v>4827.2859492182497</v>
      </c>
      <c r="AA103" s="14">
        <v>4900.2011380240019</v>
      </c>
      <c r="AB103" s="14">
        <v>4973.1293615008717</v>
      </c>
      <c r="AC103" s="14">
        <v>5046.1115268197054</v>
      </c>
      <c r="AD103" s="14">
        <v>5119.0899055540294</v>
      </c>
    </row>
    <row r="104" spans="1:32" x14ac:dyDescent="0.35">
      <c r="A104" t="s">
        <v>89</v>
      </c>
      <c r="B104" s="14">
        <v>3191.7062999999998</v>
      </c>
      <c r="C104" s="14">
        <v>3254.6205762443401</v>
      </c>
      <c r="D104" s="14">
        <v>3316.1771679751955</v>
      </c>
      <c r="E104" s="14">
        <v>3378.110755999734</v>
      </c>
      <c r="F104" s="14">
        <v>3440.3389342360051</v>
      </c>
      <c r="G104" s="14">
        <v>3504.2157072279651</v>
      </c>
      <c r="H104" s="14">
        <v>3570.8441638420563</v>
      </c>
      <c r="I104" s="14">
        <v>3638.210638583852</v>
      </c>
      <c r="J104" s="14">
        <v>3706.6293725688047</v>
      </c>
      <c r="K104" s="14">
        <v>3776.6086818082172</v>
      </c>
      <c r="L104" s="14">
        <v>3846.5465650040192</v>
      </c>
      <c r="M104" s="14">
        <v>3915.2774283368244</v>
      </c>
      <c r="N104" s="14">
        <v>3983.5571259928183</v>
      </c>
      <c r="O104" s="14">
        <v>4051.317831061669</v>
      </c>
      <c r="P104" s="14">
        <v>4118.9959056931211</v>
      </c>
      <c r="Q104" s="14">
        <v>4185.8859278040336</v>
      </c>
      <c r="R104" s="14">
        <v>4254.0149885763785</v>
      </c>
      <c r="S104" s="14">
        <v>4322.0851840145842</v>
      </c>
      <c r="T104" s="65">
        <v>4390.3996302245996</v>
      </c>
      <c r="U104" s="14">
        <v>4459.0887495593533</v>
      </c>
      <c r="V104" s="14">
        <v>4528.1970447266485</v>
      </c>
      <c r="W104" s="14">
        <v>4597.8330173395689</v>
      </c>
      <c r="X104" s="14">
        <v>4667.7219183363368</v>
      </c>
      <c r="Y104" s="14">
        <v>4738.2553974721259</v>
      </c>
      <c r="Z104" s="14">
        <v>4808.7724834250048</v>
      </c>
      <c r="AA104" s="14">
        <v>4879.1507922289229</v>
      </c>
      <c r="AB104" s="14">
        <v>4948.4440038650791</v>
      </c>
      <c r="AC104" s="14">
        <v>5017.9092711025369</v>
      </c>
      <c r="AD104" s="14">
        <v>5087.3952715250571</v>
      </c>
    </row>
    <row r="105" spans="1:32" x14ac:dyDescent="0.35">
      <c r="A105" t="s">
        <v>90</v>
      </c>
      <c r="B105" s="14">
        <v>42883.4329</v>
      </c>
      <c r="C105" s="14">
        <v>43679.696770430492</v>
      </c>
      <c r="D105" s="14">
        <v>44454.740573985662</v>
      </c>
      <c r="E105" s="14">
        <v>45233.085290273404</v>
      </c>
      <c r="F105" s="14">
        <v>45998.677875353926</v>
      </c>
      <c r="G105" s="14">
        <v>46792.380462225367</v>
      </c>
      <c r="H105" s="14">
        <v>47625.556230259666</v>
      </c>
      <c r="I105" s="14">
        <v>48471.324195685971</v>
      </c>
      <c r="J105" s="14">
        <v>49341.762541327262</v>
      </c>
      <c r="K105" s="14">
        <v>50198.710536440019</v>
      </c>
      <c r="L105" s="14">
        <v>51058.514050508165</v>
      </c>
      <c r="M105" s="14">
        <v>51918.620248946005</v>
      </c>
      <c r="N105" s="14">
        <v>52774.851750367576</v>
      </c>
      <c r="O105" s="14">
        <v>53629.519364524072</v>
      </c>
      <c r="P105" s="14">
        <v>54490.155165382079</v>
      </c>
      <c r="Q105" s="14">
        <v>55347.394286443872</v>
      </c>
      <c r="R105" s="14">
        <v>56208.013059161502</v>
      </c>
      <c r="S105" s="14">
        <v>57068.299182237184</v>
      </c>
      <c r="T105" s="65">
        <v>57930.332961874636</v>
      </c>
      <c r="U105" s="14">
        <v>58798.413208275029</v>
      </c>
      <c r="V105" s="14">
        <v>59667.536073271825</v>
      </c>
      <c r="W105" s="14">
        <v>60538.067524320039</v>
      </c>
      <c r="X105" s="14">
        <v>61409.379822584073</v>
      </c>
      <c r="Y105" s="14">
        <v>62282.099223932732</v>
      </c>
      <c r="Z105" s="14">
        <v>63155.991814563575</v>
      </c>
      <c r="AA105" s="14">
        <v>64028.599206667859</v>
      </c>
      <c r="AB105" s="14">
        <v>64897.275212104731</v>
      </c>
      <c r="AC105" s="14">
        <v>65764.341747303581</v>
      </c>
      <c r="AD105" s="14">
        <v>66628.623302980821</v>
      </c>
    </row>
    <row r="106" spans="1:32" x14ac:dyDescent="0.35">
      <c r="A106" t="s">
        <v>91</v>
      </c>
      <c r="B106" s="14">
        <v>2199.4018999999998</v>
      </c>
      <c r="C106" s="14">
        <v>2238.8912813537395</v>
      </c>
      <c r="D106" s="14">
        <v>2276.1188939127051</v>
      </c>
      <c r="E106" s="14">
        <v>2312.9562849274562</v>
      </c>
      <c r="F106" s="14">
        <v>2348.4039590633688</v>
      </c>
      <c r="G106" s="14">
        <v>2386.0213982008336</v>
      </c>
      <c r="H106" s="14">
        <v>2426.0092080175614</v>
      </c>
      <c r="I106" s="14">
        <v>2466.6730039586682</v>
      </c>
      <c r="J106" s="14">
        <v>2508.8913457579229</v>
      </c>
      <c r="K106" s="14">
        <v>2549.852509425305</v>
      </c>
      <c r="L106" s="14">
        <v>2591.4502932935675</v>
      </c>
      <c r="M106" s="14">
        <v>2632.793772982714</v>
      </c>
      <c r="N106" s="14">
        <v>2673.3740765232055</v>
      </c>
      <c r="O106" s="14">
        <v>2713.5901774311596</v>
      </c>
      <c r="P106" s="14">
        <v>2753.9928215829318</v>
      </c>
      <c r="Q106" s="14">
        <v>2793.8833060064321</v>
      </c>
      <c r="R106" s="14">
        <v>2834.0551571218457</v>
      </c>
      <c r="S106" s="14">
        <v>2874.0479264715709</v>
      </c>
      <c r="T106" s="65">
        <v>2914.0423152019716</v>
      </c>
      <c r="U106" s="14">
        <v>2954.3513883354663</v>
      </c>
      <c r="V106" s="14">
        <v>2994.6463777912518</v>
      </c>
      <c r="W106" s="14">
        <v>3034.9824677122733</v>
      </c>
      <c r="X106" s="14">
        <v>3075.3009958028438</v>
      </c>
      <c r="Y106" s="14">
        <v>3115.6935367322162</v>
      </c>
      <c r="Z106" s="14">
        <v>3156.0810257714616</v>
      </c>
      <c r="AA106" s="14">
        <v>3196.2917072965079</v>
      </c>
      <c r="AB106" s="14">
        <v>3236.0558135394713</v>
      </c>
      <c r="AC106" s="14">
        <v>3275.685847454401</v>
      </c>
      <c r="AD106" s="14">
        <v>3315.1054509426676</v>
      </c>
    </row>
    <row r="107" spans="1:32" x14ac:dyDescent="0.35">
      <c r="A107" t="s">
        <v>92</v>
      </c>
      <c r="B107" s="14">
        <v>15505.1698</v>
      </c>
      <c r="C107" s="14">
        <v>15788.399635702639</v>
      </c>
      <c r="D107" s="14">
        <v>16065.239750274903</v>
      </c>
      <c r="E107" s="14">
        <v>16343.82064668852</v>
      </c>
      <c r="F107" s="14">
        <v>16619.37746279169</v>
      </c>
      <c r="G107" s="14">
        <v>16904.467925726163</v>
      </c>
      <c r="H107" s="14">
        <v>17202.583288936723</v>
      </c>
      <c r="I107" s="14">
        <v>17504.660651490452</v>
      </c>
      <c r="J107" s="14">
        <v>17812.93873115598</v>
      </c>
      <c r="K107" s="14">
        <v>18118.092184559413</v>
      </c>
      <c r="L107" s="14">
        <v>18423.742587903715</v>
      </c>
      <c r="M107" s="14">
        <v>18728.729222703871</v>
      </c>
      <c r="N107" s="14">
        <v>19032.453024508457</v>
      </c>
      <c r="O107" s="14">
        <v>19335.632388207665</v>
      </c>
      <c r="P107" s="14">
        <v>19640.363888209056</v>
      </c>
      <c r="Q107" s="14">
        <v>19943.628782970503</v>
      </c>
      <c r="R107" s="14">
        <v>20248.712455552239</v>
      </c>
      <c r="S107" s="14">
        <v>20553.682363587803</v>
      </c>
      <c r="T107" s="65">
        <v>20859.221073395478</v>
      </c>
      <c r="U107" s="14">
        <v>21166.646359497288</v>
      </c>
      <c r="V107" s="14">
        <v>21474.756530564675</v>
      </c>
      <c r="W107" s="14">
        <v>21783.572119376808</v>
      </c>
      <c r="X107" s="14">
        <v>22092.715861466157</v>
      </c>
      <c r="Y107" s="14">
        <v>22402.645735200324</v>
      </c>
      <c r="Z107" s="14">
        <v>22712.765560112704</v>
      </c>
      <c r="AA107" s="14">
        <v>23022.292857889362</v>
      </c>
      <c r="AB107" s="14">
        <v>23329.624351937186</v>
      </c>
      <c r="AC107" s="14">
        <v>23636.336590329669</v>
      </c>
      <c r="AD107" s="14">
        <v>23941.970967878246</v>
      </c>
    </row>
    <row r="108" spans="1:32" x14ac:dyDescent="0.35">
      <c r="A108" t="s">
        <v>93</v>
      </c>
      <c r="B108" s="14">
        <v>7058.8639999999996</v>
      </c>
      <c r="C108" s="14">
        <v>7193.4080654991994</v>
      </c>
      <c r="D108" s="14">
        <v>7322.4837024632907</v>
      </c>
      <c r="E108" s="14">
        <v>7450.4799853339791</v>
      </c>
      <c r="F108" s="14">
        <v>7575.7769423913369</v>
      </c>
      <c r="G108" s="14">
        <v>7703.3340866588514</v>
      </c>
      <c r="H108" s="14">
        <v>7835.0795875425256</v>
      </c>
      <c r="I108" s="14">
        <v>7967.8207224067119</v>
      </c>
      <c r="J108" s="14">
        <v>8101.9828877305954</v>
      </c>
      <c r="K108" s="14">
        <v>8234.4900076611411</v>
      </c>
      <c r="L108" s="14">
        <v>8367.9735610323314</v>
      </c>
      <c r="M108" s="14">
        <v>8499.8913170325814</v>
      </c>
      <c r="N108" s="14">
        <v>8632.8160174048644</v>
      </c>
      <c r="O108" s="14">
        <v>8764.4215710269982</v>
      </c>
      <c r="P108" s="14">
        <v>8897.3200010771088</v>
      </c>
      <c r="Q108" s="14">
        <v>9027.6684082888896</v>
      </c>
      <c r="R108" s="14">
        <v>9159.786529910516</v>
      </c>
      <c r="S108" s="14">
        <v>9291.1149692831077</v>
      </c>
      <c r="T108" s="65">
        <v>9422.3120164298653</v>
      </c>
      <c r="U108" s="14">
        <v>9555.2994704609573</v>
      </c>
      <c r="V108" s="14">
        <v>9688.2499962330585</v>
      </c>
      <c r="W108" s="14">
        <v>9821.2774192813358</v>
      </c>
      <c r="X108" s="14">
        <v>9954.1946593629218</v>
      </c>
      <c r="Y108" s="14">
        <v>10087.400696875049</v>
      </c>
      <c r="Z108" s="14">
        <v>10220.756134087738</v>
      </c>
      <c r="AA108" s="14">
        <v>10353.469586262028</v>
      </c>
      <c r="AB108" s="14">
        <v>10484.440976528243</v>
      </c>
      <c r="AC108" s="14">
        <v>10614.996380900267</v>
      </c>
      <c r="AD108" s="14">
        <v>10744.816725139039</v>
      </c>
    </row>
    <row r="110" spans="1:32" ht="20" thickBot="1" x14ac:dyDescent="0.5">
      <c r="A110" s="3" t="s">
        <v>335</v>
      </c>
    </row>
    <row r="111" spans="1:32" ht="15" thickTop="1" x14ac:dyDescent="0.35">
      <c r="B111" s="1">
        <v>2022</v>
      </c>
      <c r="C111" s="2">
        <v>2023</v>
      </c>
      <c r="D111" s="1">
        <v>2024</v>
      </c>
      <c r="E111" s="2">
        <v>2025</v>
      </c>
      <c r="F111" s="1">
        <v>2026</v>
      </c>
      <c r="G111" s="2">
        <v>2027</v>
      </c>
      <c r="H111" s="1">
        <v>2028</v>
      </c>
      <c r="I111" s="2">
        <v>2029</v>
      </c>
      <c r="J111" s="1">
        <v>2030</v>
      </c>
      <c r="K111" s="2">
        <v>2031</v>
      </c>
      <c r="L111" s="1">
        <v>2032</v>
      </c>
      <c r="M111" s="2">
        <v>2033</v>
      </c>
      <c r="N111" s="1">
        <v>2034</v>
      </c>
      <c r="O111" s="2">
        <v>2035</v>
      </c>
      <c r="P111" s="1">
        <v>2036</v>
      </c>
      <c r="Q111" s="2">
        <v>2037</v>
      </c>
      <c r="R111" s="1">
        <v>2038</v>
      </c>
      <c r="S111" s="2">
        <v>2039</v>
      </c>
      <c r="T111" s="62">
        <v>2040</v>
      </c>
      <c r="U111" s="2">
        <v>2041</v>
      </c>
      <c r="V111" s="1">
        <v>2042</v>
      </c>
      <c r="W111" s="2">
        <v>2043</v>
      </c>
      <c r="X111" s="1">
        <v>2044</v>
      </c>
      <c r="Y111" s="2">
        <v>2045</v>
      </c>
      <c r="Z111" s="1">
        <v>2046</v>
      </c>
      <c r="AA111" s="2">
        <v>2047</v>
      </c>
      <c r="AB111" s="1">
        <v>2048</v>
      </c>
      <c r="AC111" s="2">
        <v>2049</v>
      </c>
      <c r="AD111" s="1">
        <v>2050</v>
      </c>
    </row>
    <row r="112" spans="1:32" x14ac:dyDescent="0.35">
      <c r="A112" t="s">
        <v>208</v>
      </c>
      <c r="B112" s="5">
        <v>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2.9740740000000002E-3</v>
      </c>
      <c r="L112" s="5">
        <v>3.6292770000000002E-2</v>
      </c>
      <c r="M112" s="5">
        <v>6.25193E-2</v>
      </c>
      <c r="N112" s="5">
        <v>7.4350260000000001E-2</v>
      </c>
      <c r="O112" s="5">
        <v>7.9663919999999999E-2</v>
      </c>
      <c r="P112" s="5">
        <v>7.8367019999999996E-2</v>
      </c>
      <c r="Q112" s="5">
        <v>7.0759840000000004E-2</v>
      </c>
      <c r="R112" s="5">
        <v>6.7594829999999995E-2</v>
      </c>
      <c r="S112" s="5">
        <v>6.2354560000000003E-2</v>
      </c>
      <c r="T112" s="64">
        <v>5.3759700000000001E-2</v>
      </c>
      <c r="U112" s="5">
        <v>4.4514980000000003E-2</v>
      </c>
      <c r="V112" s="5">
        <v>3.3646130000000003E-2</v>
      </c>
      <c r="W112" s="5">
        <v>2.133026E-2</v>
      </c>
      <c r="X112" s="5">
        <v>7.0946669999999998E-3</v>
      </c>
      <c r="Y112" s="5">
        <v>-8.9025259999999991E-3</v>
      </c>
      <c r="Z112" s="5">
        <v>-2.7271589999999998E-2</v>
      </c>
      <c r="AA112" s="5">
        <v>-4.8120950000000003E-2</v>
      </c>
      <c r="AB112" s="5">
        <v>-7.194333E-2</v>
      </c>
      <c r="AC112" s="5">
        <v>-9.8903749999999999E-2</v>
      </c>
      <c r="AD112" s="5">
        <v>-0.12966</v>
      </c>
      <c r="AF112" s="5">
        <f>AVERAGE(AD112,AD114,AD116,AD118,AD120,AD122,AD124,AD126,AD128,AD130,AD132,AD134,AD136,AD138,AD140)</f>
        <v>-0.6230308</v>
      </c>
    </row>
    <row r="113" spans="1:32" x14ac:dyDescent="0.35">
      <c r="A113" t="s">
        <v>209</v>
      </c>
      <c r="B113" s="5">
        <v>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3.202262E-3</v>
      </c>
      <c r="L113" s="5">
        <v>3.2011829999999998E-2</v>
      </c>
      <c r="M113" s="5">
        <v>5.4967780000000001E-2</v>
      </c>
      <c r="N113" s="5">
        <v>6.5875600000000006E-2</v>
      </c>
      <c r="O113" s="5">
        <v>7.1301939999999994E-2</v>
      </c>
      <c r="P113" s="5">
        <v>7.1115090000000006E-2</v>
      </c>
      <c r="Q113" s="5">
        <v>6.5488610000000003E-2</v>
      </c>
      <c r="R113" s="5">
        <v>6.3491530000000004E-2</v>
      </c>
      <c r="S113" s="5">
        <v>5.9644099999999999E-2</v>
      </c>
      <c r="T113" s="64">
        <v>5.2843010000000003E-2</v>
      </c>
      <c r="U113" s="5">
        <v>4.5460500000000001E-2</v>
      </c>
      <c r="V113" s="5">
        <v>3.6629639999999998E-2</v>
      </c>
      <c r="W113" s="5">
        <v>2.6527680000000001E-2</v>
      </c>
      <c r="X113" s="5">
        <v>1.476037E-2</v>
      </c>
      <c r="Y113" s="5">
        <v>1.485477E-3</v>
      </c>
      <c r="Z113" s="5">
        <v>-1.379938E-2</v>
      </c>
      <c r="AA113" s="5">
        <v>-3.1202870000000001E-2</v>
      </c>
      <c r="AB113" s="5">
        <v>-5.1129399999999998E-2</v>
      </c>
      <c r="AC113" s="5">
        <v>-7.3735229999999999E-2</v>
      </c>
      <c r="AD113" s="5">
        <v>-9.9590999999999999E-2</v>
      </c>
      <c r="AE113" s="5">
        <f>AD113-AD112</f>
        <v>3.0068999999999999E-2</v>
      </c>
      <c r="AF113" s="5">
        <f>AVERAGE(AD113,AD115,AD117,AD119,AD121,AD123,AD125,AD127,AD129,AD131,AD133,AD135,AD137,AD139,AD141)</f>
        <v>-0.57164706666666665</v>
      </c>
    </row>
    <row r="114" spans="1:32" x14ac:dyDescent="0.35">
      <c r="A114" t="s">
        <v>210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3.9788070000000002E-2</v>
      </c>
      <c r="L114" s="5">
        <v>3.6581950000000002E-2</v>
      </c>
      <c r="M114" s="5">
        <v>2.6774909999999999E-2</v>
      </c>
      <c r="N114" s="5">
        <v>1.421938E-2</v>
      </c>
      <c r="O114" s="5">
        <v>-6.6678629999999996E-3</v>
      </c>
      <c r="P114" s="5">
        <v>-3.3109850000000003E-2</v>
      </c>
      <c r="Q114" s="5">
        <v>-6.1665230000000001E-2</v>
      </c>
      <c r="R114" s="5">
        <v>-0.10159899999999999</v>
      </c>
      <c r="S114" s="5">
        <v>-0.14733599999999999</v>
      </c>
      <c r="T114" s="64">
        <v>-0.19509599999999999</v>
      </c>
      <c r="U114" s="5">
        <v>-0.25104900000000002</v>
      </c>
      <c r="V114" s="5">
        <v>-0.31169000000000002</v>
      </c>
      <c r="W114" s="5">
        <v>-0.37761899999999998</v>
      </c>
      <c r="X114" s="5">
        <v>-0.44823099999999999</v>
      </c>
      <c r="Y114" s="5">
        <v>-0.52449599999999996</v>
      </c>
      <c r="Z114" s="5">
        <v>-0.60697199999999996</v>
      </c>
      <c r="AA114" s="5">
        <v>-0.69630300000000001</v>
      </c>
      <c r="AB114" s="5">
        <v>-0.793713</v>
      </c>
      <c r="AC114" s="5">
        <v>-0.90095000000000003</v>
      </c>
      <c r="AD114" s="5">
        <v>-1.02051</v>
      </c>
    </row>
    <row r="115" spans="1:32" x14ac:dyDescent="0.35">
      <c r="A115" t="s">
        <v>211</v>
      </c>
      <c r="B115" s="5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3.592704E-2</v>
      </c>
      <c r="L115" s="5">
        <v>3.7348979999999997E-2</v>
      </c>
      <c r="M115" s="5">
        <v>3.1954290000000003E-2</v>
      </c>
      <c r="N115" s="5">
        <v>2.240897E-2</v>
      </c>
      <c r="O115" s="5">
        <v>4.8449779999999998E-3</v>
      </c>
      <c r="P115" s="5">
        <v>-1.8265159999999999E-2</v>
      </c>
      <c r="Q115" s="5">
        <v>-4.3872130000000002E-2</v>
      </c>
      <c r="R115" s="5">
        <v>-7.9025869999999998E-2</v>
      </c>
      <c r="S115" s="5">
        <v>-0.11952599999999999</v>
      </c>
      <c r="T115" s="64">
        <v>-0.16219900000000001</v>
      </c>
      <c r="U115" s="5">
        <v>-0.21216099999999999</v>
      </c>
      <c r="V115" s="5">
        <v>-0.26646399999999998</v>
      </c>
      <c r="W115" s="5">
        <v>-0.32561200000000001</v>
      </c>
      <c r="X115" s="5">
        <v>-0.38914900000000002</v>
      </c>
      <c r="Y115" s="5">
        <v>-0.45790999999999998</v>
      </c>
      <c r="Z115" s="5">
        <v>-0.53245399999999998</v>
      </c>
      <c r="AA115" s="5">
        <v>-0.61339100000000002</v>
      </c>
      <c r="AB115" s="5">
        <v>-0.70187600000000006</v>
      </c>
      <c r="AC115" s="5">
        <v>-0.79949000000000003</v>
      </c>
      <c r="AD115" s="5">
        <v>-0.90856499999999996</v>
      </c>
      <c r="AE115" s="5">
        <f>AD115-AD114</f>
        <v>0.11194500000000007</v>
      </c>
    </row>
    <row r="116" spans="1:32" x14ac:dyDescent="0.35">
      <c r="A116" t="s">
        <v>212</v>
      </c>
      <c r="B116" s="5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1.9070400000000001E-2</v>
      </c>
      <c r="L116" s="5">
        <v>3.6008400000000003E-2</v>
      </c>
      <c r="M116" s="5">
        <v>4.6577599999999997E-2</v>
      </c>
      <c r="N116" s="5">
        <v>4.8542380000000003E-2</v>
      </c>
      <c r="O116" s="5">
        <v>4.3521150000000002E-2</v>
      </c>
      <c r="P116" s="5">
        <v>3.2572629999999998E-2</v>
      </c>
      <c r="Q116" s="5">
        <v>1.719766E-2</v>
      </c>
      <c r="R116" s="5">
        <v>-9.5978229999999995E-4</v>
      </c>
      <c r="S116" s="5">
        <v>-2.282526E-2</v>
      </c>
      <c r="T116" s="64">
        <v>-4.7484249999999999E-2</v>
      </c>
      <c r="U116" s="5">
        <v>-7.5985769999999994E-2</v>
      </c>
      <c r="V116" s="5">
        <v>-0.107406</v>
      </c>
      <c r="W116" s="5">
        <v>-0.14183999999999999</v>
      </c>
      <c r="X116" s="5">
        <v>-0.17923800000000001</v>
      </c>
      <c r="Y116" s="5">
        <v>-0.21988199999999999</v>
      </c>
      <c r="Z116" s="5">
        <v>-0.26424199999999998</v>
      </c>
      <c r="AA116" s="5">
        <v>-0.31261</v>
      </c>
      <c r="AB116" s="5">
        <v>-0.36569200000000002</v>
      </c>
      <c r="AC116" s="5">
        <v>-0.42424400000000001</v>
      </c>
      <c r="AD116" s="5">
        <v>-0.48955500000000002</v>
      </c>
    </row>
    <row r="117" spans="1:32" x14ac:dyDescent="0.35">
      <c r="A117" t="s">
        <v>213</v>
      </c>
      <c r="B117" s="5">
        <v>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1.675463E-2</v>
      </c>
      <c r="L117" s="5">
        <v>3.2918389999999999E-2</v>
      </c>
      <c r="M117" s="5">
        <v>4.284404E-2</v>
      </c>
      <c r="N117" s="5">
        <v>4.4179360000000001E-2</v>
      </c>
      <c r="O117" s="5">
        <v>3.8934990000000003E-2</v>
      </c>
      <c r="P117" s="5">
        <v>2.8110199999999998E-2</v>
      </c>
      <c r="Q117" s="5">
        <v>1.312646E-2</v>
      </c>
      <c r="R117" s="5">
        <v>-3.8228979999999999E-3</v>
      </c>
      <c r="S117" s="5">
        <v>-2.4095410000000001E-2</v>
      </c>
      <c r="T117" s="64">
        <v>-4.6944140000000002E-2</v>
      </c>
      <c r="U117" s="5">
        <v>-7.3241230000000004E-2</v>
      </c>
      <c r="V117" s="5">
        <v>-0.10221</v>
      </c>
      <c r="W117" s="5">
        <v>-0.13397700000000001</v>
      </c>
      <c r="X117" s="5">
        <v>-0.1686</v>
      </c>
      <c r="Y117" s="5">
        <v>-0.20635100000000001</v>
      </c>
      <c r="Z117" s="5">
        <v>-0.24779899999999999</v>
      </c>
      <c r="AA117" s="5">
        <v>-0.29328500000000002</v>
      </c>
      <c r="AB117" s="5">
        <v>-0.343584</v>
      </c>
      <c r="AC117" s="5">
        <v>-0.39951100000000001</v>
      </c>
      <c r="AD117" s="5">
        <v>-0.46245399999999998</v>
      </c>
      <c r="AE117" s="5">
        <f>AD117-AD116</f>
        <v>2.7101000000000042E-2</v>
      </c>
    </row>
    <row r="118" spans="1:32" x14ac:dyDescent="0.35">
      <c r="A118" t="s">
        <v>214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2.3890209999999999E-2</v>
      </c>
      <c r="L118" s="5">
        <v>3.6196440000000003E-2</v>
      </c>
      <c r="M118" s="5">
        <v>4.1026319999999998E-2</v>
      </c>
      <c r="N118" s="5">
        <v>3.775713E-2</v>
      </c>
      <c r="O118" s="5">
        <v>2.686676E-2</v>
      </c>
      <c r="P118" s="5">
        <v>9.9641250000000008E-3</v>
      </c>
      <c r="Q118" s="5">
        <v>-1.0842040000000001E-2</v>
      </c>
      <c r="R118" s="5">
        <v>-3.6116870000000002E-2</v>
      </c>
      <c r="S118" s="5">
        <v>-6.5577269999999993E-2</v>
      </c>
      <c r="T118" s="64">
        <v>-9.7561739999999994E-2</v>
      </c>
      <c r="U118" s="5">
        <v>-0.13436400000000001</v>
      </c>
      <c r="V118" s="5">
        <v>-0.174432</v>
      </c>
      <c r="W118" s="5">
        <v>-0.217997</v>
      </c>
      <c r="X118" s="5">
        <v>-0.264901</v>
      </c>
      <c r="Y118" s="5">
        <v>-0.31561</v>
      </c>
      <c r="Z118" s="5">
        <v>-0.37067899999999998</v>
      </c>
      <c r="AA118" s="5">
        <v>-0.43051699999999998</v>
      </c>
      <c r="AB118" s="5">
        <v>-0.496004</v>
      </c>
      <c r="AC118" s="5">
        <v>-0.56821299999999997</v>
      </c>
      <c r="AD118" s="5">
        <v>-0.64883900000000005</v>
      </c>
    </row>
    <row r="119" spans="1:32" x14ac:dyDescent="0.35">
      <c r="A119" t="s">
        <v>215</v>
      </c>
      <c r="B119" s="5">
        <v>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2.4009260000000001E-2</v>
      </c>
      <c r="L119" s="5">
        <v>3.4265419999999998E-2</v>
      </c>
      <c r="M119" s="5">
        <v>3.8369140000000003E-2</v>
      </c>
      <c r="N119" s="5">
        <v>3.5973409999999997E-2</v>
      </c>
      <c r="O119" s="5">
        <v>2.6643239999999999E-2</v>
      </c>
      <c r="P119" s="5">
        <v>1.191891E-2</v>
      </c>
      <c r="Q119" s="5">
        <v>-6.2374880000000002E-3</v>
      </c>
      <c r="R119" s="5">
        <v>-2.934552E-2</v>
      </c>
      <c r="S119" s="5">
        <v>-5.6482930000000001E-2</v>
      </c>
      <c r="T119" s="64">
        <v>-8.5978579999999999E-2</v>
      </c>
      <c r="U119" s="5">
        <v>-0.120295</v>
      </c>
      <c r="V119" s="5">
        <v>-0.15781899999999999</v>
      </c>
      <c r="W119" s="5">
        <v>-0.19883400000000001</v>
      </c>
      <c r="X119" s="5">
        <v>-0.24315000000000001</v>
      </c>
      <c r="Y119" s="5">
        <v>-0.29125499999999999</v>
      </c>
      <c r="Z119" s="5">
        <v>-0.343665</v>
      </c>
      <c r="AA119" s="5">
        <v>-0.40078900000000001</v>
      </c>
      <c r="AB119" s="5">
        <v>-0.46351799999999999</v>
      </c>
      <c r="AC119" s="5">
        <v>-0.53293500000000005</v>
      </c>
      <c r="AD119" s="5">
        <v>-0.61070800000000003</v>
      </c>
      <c r="AE119" s="5">
        <f>AD119-AD118</f>
        <v>3.8131000000000026E-2</v>
      </c>
    </row>
    <row r="120" spans="1:32" x14ac:dyDescent="0.35">
      <c r="A120" t="s">
        <v>216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2.636633E-2</v>
      </c>
      <c r="L120" s="5">
        <v>3.8031450000000001E-2</v>
      </c>
      <c r="M120" s="5">
        <v>4.1888429999999997E-2</v>
      </c>
      <c r="N120" s="5">
        <v>3.7697599999999998E-2</v>
      </c>
      <c r="O120" s="5">
        <v>2.5504740000000001E-2</v>
      </c>
      <c r="P120" s="5">
        <v>7.1342089999999999E-3</v>
      </c>
      <c r="Q120" s="5">
        <v>-1.507995E-2</v>
      </c>
      <c r="R120" s="5">
        <v>-4.2546540000000001E-2</v>
      </c>
      <c r="S120" s="5">
        <v>-7.4481560000000002E-2</v>
      </c>
      <c r="T120" s="64">
        <v>-0.108988</v>
      </c>
      <c r="U120" s="5">
        <v>-0.14874200000000001</v>
      </c>
      <c r="V120" s="5">
        <v>-0.19200400000000001</v>
      </c>
      <c r="W120" s="5">
        <v>-0.23904400000000001</v>
      </c>
      <c r="X120" s="5">
        <v>-0.28966399999999998</v>
      </c>
      <c r="Y120" s="5">
        <v>-0.34438800000000003</v>
      </c>
      <c r="Z120" s="5">
        <v>-0.40380100000000002</v>
      </c>
      <c r="AA120" s="5">
        <v>-0.468358</v>
      </c>
      <c r="AB120" s="5">
        <v>-0.53900599999999999</v>
      </c>
      <c r="AC120" s="5">
        <v>-0.61692599999999997</v>
      </c>
      <c r="AD120" s="5">
        <v>-0.70395200000000002</v>
      </c>
    </row>
    <row r="121" spans="1:32" x14ac:dyDescent="0.35">
      <c r="A121" t="s">
        <v>217</v>
      </c>
      <c r="B121" s="5">
        <v>0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2.2176669999999999E-2</v>
      </c>
      <c r="L121" s="5">
        <v>3.7001050000000001E-2</v>
      </c>
      <c r="M121" s="5">
        <v>4.4018370000000001E-2</v>
      </c>
      <c r="N121" s="5">
        <v>4.1986599999999999E-2</v>
      </c>
      <c r="O121" s="5">
        <v>3.2326019999999997E-2</v>
      </c>
      <c r="P121" s="5">
        <v>1.650714E-2</v>
      </c>
      <c r="Q121" s="5">
        <v>-3.450004E-3</v>
      </c>
      <c r="R121" s="5">
        <v>-2.698147E-2</v>
      </c>
      <c r="S121" s="5">
        <v>-5.4491869999999998E-2</v>
      </c>
      <c r="T121" s="64">
        <v>-8.4575709999999998E-2</v>
      </c>
      <c r="U121" s="5">
        <v>-0.118987</v>
      </c>
      <c r="V121" s="5">
        <v>-0.15640899999999999</v>
      </c>
      <c r="W121" s="5">
        <v>-0.19703499999999999</v>
      </c>
      <c r="X121" s="5">
        <v>-0.24079500000000001</v>
      </c>
      <c r="Y121" s="5">
        <v>-0.288078</v>
      </c>
      <c r="Z121" s="5">
        <v>-0.339478</v>
      </c>
      <c r="AA121" s="5">
        <v>-0.39541599999999999</v>
      </c>
      <c r="AB121" s="5">
        <v>-0.45678099999999999</v>
      </c>
      <c r="AC121" s="5">
        <v>-0.52460899999999999</v>
      </c>
      <c r="AD121" s="5">
        <v>-0.600576</v>
      </c>
      <c r="AE121" s="5">
        <f>AD121-AD120</f>
        <v>0.10337600000000002</v>
      </c>
    </row>
    <row r="122" spans="1:32" x14ac:dyDescent="0.35">
      <c r="A122" t="s">
        <v>218</v>
      </c>
      <c r="B122" s="5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3.0138930000000001E-3</v>
      </c>
      <c r="L122" s="5">
        <v>3.2923529999999999E-2</v>
      </c>
      <c r="M122" s="5">
        <v>5.6228239999999999E-2</v>
      </c>
      <c r="N122" s="5">
        <v>6.6038429999999995E-2</v>
      </c>
      <c r="O122" s="5">
        <v>6.9398089999999996E-2</v>
      </c>
      <c r="P122" s="5">
        <v>6.6332240000000001E-2</v>
      </c>
      <c r="Q122" s="5">
        <v>5.7220220000000002E-2</v>
      </c>
      <c r="R122" s="5">
        <v>5.2137969999999999E-2</v>
      </c>
      <c r="S122" s="5">
        <v>4.5147069999999997E-2</v>
      </c>
      <c r="T122" s="64">
        <v>3.5165149999999999E-2</v>
      </c>
      <c r="U122" s="5">
        <v>2.466111E-2</v>
      </c>
      <c r="V122" s="5">
        <v>1.283771E-2</v>
      </c>
      <c r="W122" s="5">
        <v>-1.278738E-4</v>
      </c>
      <c r="X122" s="5">
        <v>-1.4668779999999999E-2</v>
      </c>
      <c r="Y122" s="5">
        <v>-3.063683E-2</v>
      </c>
      <c r="Z122" s="5">
        <v>-4.8642350000000001E-2</v>
      </c>
      <c r="AA122" s="5">
        <v>-6.8813399999999997E-2</v>
      </c>
      <c r="AB122" s="5">
        <v>-9.1662560000000004E-2</v>
      </c>
      <c r="AC122" s="5">
        <v>-0.117424</v>
      </c>
      <c r="AD122" s="5">
        <v>-0.14680499999999999</v>
      </c>
    </row>
    <row r="123" spans="1:32" x14ac:dyDescent="0.35">
      <c r="A123" t="s">
        <v>219</v>
      </c>
      <c r="B123" s="5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3.0432229999999998E-3</v>
      </c>
      <c r="L123" s="5">
        <v>3.5650800000000003E-2</v>
      </c>
      <c r="M123" s="5">
        <v>6.0683269999999997E-2</v>
      </c>
      <c r="N123" s="5">
        <v>7.1229589999999995E-2</v>
      </c>
      <c r="O123" s="5">
        <v>7.5306300000000007E-2</v>
      </c>
      <c r="P123" s="5">
        <v>7.2908749999999994E-2</v>
      </c>
      <c r="Q123" s="5">
        <v>6.4386620000000006E-2</v>
      </c>
      <c r="R123" s="5">
        <v>6.04938E-2</v>
      </c>
      <c r="S123" s="5">
        <v>5.4702349999999997E-2</v>
      </c>
      <c r="T123" s="64">
        <v>4.5792050000000001E-2</v>
      </c>
      <c r="U123" s="5">
        <v>3.653667E-2</v>
      </c>
      <c r="V123" s="5">
        <v>2.594233E-2</v>
      </c>
      <c r="W123" s="5">
        <v>1.420573E-2</v>
      </c>
      <c r="X123" s="5">
        <v>8.5427590000000002E-4</v>
      </c>
      <c r="Y123" s="5">
        <v>-1.3954100000000001E-2</v>
      </c>
      <c r="Z123" s="5">
        <v>-3.083963E-2</v>
      </c>
      <c r="AA123" s="5">
        <v>-4.9940190000000002E-2</v>
      </c>
      <c r="AB123" s="5">
        <v>-7.1758600000000006E-2</v>
      </c>
      <c r="AC123" s="5">
        <v>-9.6529119999999996E-2</v>
      </c>
      <c r="AD123" s="5">
        <v>-0.124969</v>
      </c>
      <c r="AE123" s="5">
        <f>AD123-AD122</f>
        <v>2.1835999999999994E-2</v>
      </c>
    </row>
    <row r="124" spans="1:32" x14ac:dyDescent="0.35">
      <c r="A124" t="s">
        <v>220</v>
      </c>
      <c r="B124" s="5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4.4340890000000001E-2</v>
      </c>
      <c r="L124" s="5">
        <v>3.85852E-2</v>
      </c>
      <c r="M124" s="5">
        <v>2.5669210000000001E-2</v>
      </c>
      <c r="N124" s="5">
        <v>1.0474839999999999E-2</v>
      </c>
      <c r="O124" s="5">
        <v>-1.3689089999999999E-2</v>
      </c>
      <c r="P124" s="5">
        <v>-4.3661970000000001E-2</v>
      </c>
      <c r="Q124" s="5">
        <v>-7.5600559999999997E-2</v>
      </c>
      <c r="R124" s="5">
        <v>-0.120533</v>
      </c>
      <c r="S124" s="5">
        <v>-0.171815</v>
      </c>
      <c r="T124" s="64">
        <v>-0.22508700000000001</v>
      </c>
      <c r="U124" s="5">
        <v>-0.287408</v>
      </c>
      <c r="V124" s="5">
        <v>-0.35479100000000002</v>
      </c>
      <c r="W124" s="5">
        <v>-0.42789300000000002</v>
      </c>
      <c r="X124" s="5">
        <v>-0.50598299999999996</v>
      </c>
      <c r="Y124" s="5">
        <v>-0.59013199999999999</v>
      </c>
      <c r="Z124" s="5">
        <v>-0.68089900000000003</v>
      </c>
      <c r="AA124" s="5">
        <v>-0.77896299999999996</v>
      </c>
      <c r="AB124" s="5">
        <v>-0.88559399999999999</v>
      </c>
      <c r="AC124" s="5">
        <v>-1.0026999999999999</v>
      </c>
      <c r="AD124" s="5">
        <v>-1.1329400000000001</v>
      </c>
    </row>
    <row r="125" spans="1:32" x14ac:dyDescent="0.35">
      <c r="A125" t="s">
        <v>221</v>
      </c>
      <c r="B125" s="5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3.5464349999999999E-2</v>
      </c>
      <c r="L125" s="5">
        <v>3.8886410000000003E-2</v>
      </c>
      <c r="M125" s="5">
        <v>3.491408E-2</v>
      </c>
      <c r="N125" s="5">
        <v>2.6036360000000001E-2</v>
      </c>
      <c r="O125" s="5">
        <v>9.0225319999999998E-3</v>
      </c>
      <c r="P125" s="5">
        <v>-1.372378E-2</v>
      </c>
      <c r="Q125" s="5">
        <v>-3.9192789999999998E-2</v>
      </c>
      <c r="R125" s="5">
        <v>-7.3658559999999998E-2</v>
      </c>
      <c r="S125" s="5">
        <v>-0.1135</v>
      </c>
      <c r="T125" s="64">
        <v>-0.15563399999999999</v>
      </c>
      <c r="U125" s="5">
        <v>-0.204899</v>
      </c>
      <c r="V125" s="5">
        <v>-0.25847599999999998</v>
      </c>
      <c r="W125" s="5">
        <v>-0.31685999999999998</v>
      </c>
      <c r="X125" s="5">
        <v>-0.37961499999999998</v>
      </c>
      <c r="Y125" s="5">
        <v>-0.44752500000000001</v>
      </c>
      <c r="Z125" s="5">
        <v>-0.52119099999999996</v>
      </c>
      <c r="AA125" s="5">
        <v>-0.60118199999999999</v>
      </c>
      <c r="AB125" s="5">
        <v>-0.68865500000000002</v>
      </c>
      <c r="AC125" s="5">
        <v>-0.785161</v>
      </c>
      <c r="AD125" s="5">
        <v>-0.89298500000000003</v>
      </c>
      <c r="AE125" s="5">
        <f>AD125-AD124</f>
        <v>0.23995500000000003</v>
      </c>
    </row>
    <row r="126" spans="1:32" x14ac:dyDescent="0.35">
      <c r="A126" t="s">
        <v>222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1.840468E-2</v>
      </c>
      <c r="L126" s="5">
        <v>3.6335939999999997E-2</v>
      </c>
      <c r="M126" s="5">
        <v>4.6448540000000003E-2</v>
      </c>
      <c r="N126" s="5">
        <v>4.6654769999999998E-2</v>
      </c>
      <c r="O126" s="5">
        <v>3.9495139999999998E-2</v>
      </c>
      <c r="P126" s="5">
        <v>2.6126139999999999E-2</v>
      </c>
      <c r="Q126" s="5">
        <v>8.2048880000000005E-3</v>
      </c>
      <c r="R126" s="5">
        <v>-1.182881E-2</v>
      </c>
      <c r="S126" s="5">
        <v>-3.54702E-2</v>
      </c>
      <c r="T126" s="64">
        <v>-6.1844400000000001E-2</v>
      </c>
      <c r="U126" s="5">
        <v>-9.1773259999999995E-2</v>
      </c>
      <c r="V126" s="5">
        <v>-0.124461</v>
      </c>
      <c r="W126" s="5">
        <v>-0.16000300000000001</v>
      </c>
      <c r="X126" s="5">
        <v>-0.19839999999999999</v>
      </c>
      <c r="Y126" s="5">
        <v>-0.23993100000000001</v>
      </c>
      <c r="Z126" s="5">
        <v>-0.28516599999999998</v>
      </c>
      <c r="AA126" s="5">
        <v>-0.334424</v>
      </c>
      <c r="AB126" s="5">
        <v>-0.38848199999999999</v>
      </c>
      <c r="AC126" s="5">
        <v>-0.44817299999999999</v>
      </c>
      <c r="AD126" s="5">
        <v>-0.51489200000000002</v>
      </c>
    </row>
    <row r="127" spans="1:32" x14ac:dyDescent="0.35">
      <c r="A127" t="s">
        <v>223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1.7482930000000001E-2</v>
      </c>
      <c r="L127" s="5">
        <v>3.5503930000000003E-2</v>
      </c>
      <c r="M127" s="5">
        <v>4.6393219999999999E-2</v>
      </c>
      <c r="N127" s="5">
        <v>4.7866140000000001E-2</v>
      </c>
      <c r="O127" s="5">
        <v>4.2503159999999998E-2</v>
      </c>
      <c r="P127" s="5">
        <v>3.1362479999999998E-2</v>
      </c>
      <c r="Q127" s="5">
        <v>1.5924790000000001E-2</v>
      </c>
      <c r="R127" s="5">
        <v>-1.370659E-3</v>
      </c>
      <c r="S127" s="5">
        <v>-2.2019170000000001E-2</v>
      </c>
      <c r="T127" s="64">
        <v>-4.5293239999999999E-2</v>
      </c>
      <c r="U127" s="5">
        <v>-7.1868559999999998E-2</v>
      </c>
      <c r="V127" s="5">
        <v>-0.101047</v>
      </c>
      <c r="W127" s="5">
        <v>-0.132936</v>
      </c>
      <c r="X127" s="5">
        <v>-0.16756299999999999</v>
      </c>
      <c r="Y127" s="5">
        <v>-0.20519999999999999</v>
      </c>
      <c r="Z127" s="5">
        <v>-0.246388</v>
      </c>
      <c r="AA127" s="5">
        <v>-0.29146699999999998</v>
      </c>
      <c r="AB127" s="5">
        <v>-0.341192</v>
      </c>
      <c r="AC127" s="5">
        <v>-0.39638099999999998</v>
      </c>
      <c r="AD127" s="5">
        <v>-0.45840999999999998</v>
      </c>
      <c r="AE127" s="5">
        <f>AD127-AD126</f>
        <v>5.6482000000000032E-2</v>
      </c>
    </row>
    <row r="128" spans="1:32" x14ac:dyDescent="0.35">
      <c r="A128" t="s">
        <v>224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2.340093E-2</v>
      </c>
      <c r="L128" s="5">
        <v>3.5698430000000003E-2</v>
      </c>
      <c r="M128" s="5">
        <v>4.0833029999999999E-2</v>
      </c>
      <c r="N128" s="5">
        <v>3.8162420000000002E-2</v>
      </c>
      <c r="O128" s="5">
        <v>2.809586E-2</v>
      </c>
      <c r="P128" s="5">
        <v>1.2173689999999999E-2</v>
      </c>
      <c r="Q128" s="5">
        <v>-7.5737010000000004E-3</v>
      </c>
      <c r="R128" s="5">
        <v>-3.163349E-2</v>
      </c>
      <c r="S128" s="5">
        <v>-5.9732159999999999E-2</v>
      </c>
      <c r="T128" s="64">
        <v>-9.0306700000000004E-2</v>
      </c>
      <c r="U128" s="5">
        <v>-0.125475</v>
      </c>
      <c r="V128" s="5">
        <v>-0.163772</v>
      </c>
      <c r="W128" s="5">
        <v>-0.20542099999999999</v>
      </c>
      <c r="X128" s="5">
        <v>-0.25027300000000002</v>
      </c>
      <c r="Y128" s="5">
        <v>-0.29874600000000001</v>
      </c>
      <c r="Z128" s="5">
        <v>-0.351406</v>
      </c>
      <c r="AA128" s="5">
        <v>-0.40865200000000002</v>
      </c>
      <c r="AB128" s="5">
        <v>-0.47133399999999998</v>
      </c>
      <c r="AC128" s="5">
        <v>-0.54050900000000002</v>
      </c>
      <c r="AD128" s="5">
        <v>-0.61782300000000001</v>
      </c>
    </row>
    <row r="129" spans="1:31" x14ac:dyDescent="0.35">
      <c r="A129" t="s">
        <v>225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2.4866059999999999E-2</v>
      </c>
      <c r="L129" s="5">
        <v>3.8866959999999999E-2</v>
      </c>
      <c r="M129" s="5">
        <v>4.4628210000000001E-2</v>
      </c>
      <c r="N129" s="5">
        <v>4.1546199999999998E-2</v>
      </c>
      <c r="O129" s="5">
        <v>3.0589330000000001E-2</v>
      </c>
      <c r="P129" s="5">
        <v>1.345437E-2</v>
      </c>
      <c r="Q129" s="5">
        <v>-7.6619430000000001E-3</v>
      </c>
      <c r="R129" s="5">
        <v>-3.3285420000000003E-2</v>
      </c>
      <c r="S129" s="5">
        <v>-6.3142569999999995E-2</v>
      </c>
      <c r="T129" s="64">
        <v>-9.5602039999999999E-2</v>
      </c>
      <c r="U129" s="5">
        <v>-0.13283</v>
      </c>
      <c r="V129" s="5">
        <v>-0.17333100000000001</v>
      </c>
      <c r="W129" s="5">
        <v>-0.21732000000000001</v>
      </c>
      <c r="X129" s="5">
        <v>-0.26464599999999999</v>
      </c>
      <c r="Y129" s="5">
        <v>-0.31577499999999997</v>
      </c>
      <c r="Z129" s="5">
        <v>-0.37129400000000001</v>
      </c>
      <c r="AA129" s="5">
        <v>-0.43162899999999998</v>
      </c>
      <c r="AB129" s="5">
        <v>-0.49768000000000001</v>
      </c>
      <c r="AC129" s="5">
        <v>-0.57056899999999999</v>
      </c>
      <c r="AD129" s="5">
        <v>-0.65203900000000004</v>
      </c>
      <c r="AE129" s="5">
        <f>AD129-AD128</f>
        <v>-3.4216000000000024E-2</v>
      </c>
    </row>
    <row r="130" spans="1:31" x14ac:dyDescent="0.35">
      <c r="A130" t="s">
        <v>226</v>
      </c>
      <c r="B130" s="5">
        <v>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2.6625739999999998E-2</v>
      </c>
      <c r="L130" s="5">
        <v>3.8371479999999999E-2</v>
      </c>
      <c r="M130" s="5">
        <v>4.2719979999999998E-2</v>
      </c>
      <c r="N130" s="5">
        <v>3.9274290000000003E-2</v>
      </c>
      <c r="O130" s="5">
        <v>2.7913429999999999E-2</v>
      </c>
      <c r="P130" s="5">
        <v>1.043263E-2</v>
      </c>
      <c r="Q130" s="5">
        <v>-1.0853109999999999E-2</v>
      </c>
      <c r="R130" s="5">
        <v>-3.7628559999999998E-2</v>
      </c>
      <c r="S130" s="5">
        <v>-6.8834389999999995E-2</v>
      </c>
      <c r="T130" s="64">
        <v>-0.102573</v>
      </c>
      <c r="U130" s="5">
        <v>-0.141542</v>
      </c>
      <c r="V130" s="5">
        <v>-0.18395</v>
      </c>
      <c r="W130" s="5">
        <v>-0.23005100000000001</v>
      </c>
      <c r="X130" s="5">
        <v>-0.27963500000000002</v>
      </c>
      <c r="Y130" s="5">
        <v>-0.33320699999999998</v>
      </c>
      <c r="Z130" s="5">
        <v>-0.391314</v>
      </c>
      <c r="AA130" s="5">
        <v>-0.45438099999999998</v>
      </c>
      <c r="AB130" s="5">
        <v>-0.52333799999999997</v>
      </c>
      <c r="AC130" s="5">
        <v>-0.59934399999999999</v>
      </c>
      <c r="AD130" s="5">
        <v>-0.68416999999999994</v>
      </c>
    </row>
    <row r="131" spans="1:31" x14ac:dyDescent="0.35">
      <c r="A131" t="s">
        <v>227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2.5249879999999999E-2</v>
      </c>
      <c r="L131" s="5">
        <v>3.7828729999999998E-2</v>
      </c>
      <c r="M131" s="5">
        <v>4.2176859999999997E-2</v>
      </c>
      <c r="N131" s="5">
        <v>3.8054280000000003E-2</v>
      </c>
      <c r="O131" s="5">
        <v>2.6095670000000001E-2</v>
      </c>
      <c r="P131" s="5">
        <v>8.0275899999999994E-3</v>
      </c>
      <c r="Q131" s="5">
        <v>-1.3884189999999999E-2</v>
      </c>
      <c r="R131" s="5">
        <v>-4.0528839999999997E-2</v>
      </c>
      <c r="S131" s="5">
        <v>-7.1436340000000001E-2</v>
      </c>
      <c r="T131" s="64">
        <v>-0.104847</v>
      </c>
      <c r="U131" s="5">
        <v>-0.14310400000000001</v>
      </c>
      <c r="V131" s="5">
        <v>-0.184615</v>
      </c>
      <c r="W131" s="5">
        <v>-0.22962199999999999</v>
      </c>
      <c r="X131" s="5">
        <v>-0.27794600000000003</v>
      </c>
      <c r="Y131" s="5">
        <v>-0.33007199999999998</v>
      </c>
      <c r="Z131" s="5">
        <v>-0.38657599999999998</v>
      </c>
      <c r="AA131" s="5">
        <v>-0.44791599999999998</v>
      </c>
      <c r="AB131" s="5">
        <v>-0.51501799999999998</v>
      </c>
      <c r="AC131" s="5">
        <v>-0.58903499999999998</v>
      </c>
      <c r="AD131" s="5">
        <v>-0.67176599999999997</v>
      </c>
      <c r="AE131" s="5">
        <f>AD131-AD130</f>
        <v>1.2403999999999971E-2</v>
      </c>
    </row>
    <row r="132" spans="1:31" x14ac:dyDescent="0.35">
      <c r="A132" t="s">
        <v>228</v>
      </c>
      <c r="B132" s="5">
        <v>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3.4848090000000002E-3</v>
      </c>
      <c r="L132" s="5">
        <v>3.5707269999999999E-2</v>
      </c>
      <c r="M132" s="5">
        <v>5.8920800000000002E-2</v>
      </c>
      <c r="N132" s="5">
        <v>6.6932610000000003E-2</v>
      </c>
      <c r="O132" s="5">
        <v>6.8081829999999996E-2</v>
      </c>
      <c r="P132" s="5">
        <v>6.2501520000000005E-2</v>
      </c>
      <c r="Q132" s="5">
        <v>5.0737740000000003E-2</v>
      </c>
      <c r="R132" s="5">
        <v>4.3798910000000003E-2</v>
      </c>
      <c r="S132" s="5">
        <v>3.4843350000000002E-2</v>
      </c>
      <c r="T132" s="64">
        <v>2.2769439999999998E-2</v>
      </c>
      <c r="U132" s="5">
        <v>1.0350720000000001E-2</v>
      </c>
      <c r="V132" s="5">
        <v>-3.4459349999999998E-3</v>
      </c>
      <c r="W132" s="5">
        <v>-1.8413829999999999E-2</v>
      </c>
      <c r="X132" s="5">
        <v>-3.504492E-2</v>
      </c>
      <c r="Y132" s="5">
        <v>-5.3171179999999998E-2</v>
      </c>
      <c r="Z132" s="5">
        <v>-7.3481309999999994E-2</v>
      </c>
      <c r="AA132" s="5">
        <v>-9.6113229999999994E-2</v>
      </c>
      <c r="AB132" s="5">
        <v>-0.121629</v>
      </c>
      <c r="AC132" s="5">
        <v>-0.15029000000000001</v>
      </c>
      <c r="AD132" s="5">
        <v>-0.18291199999999999</v>
      </c>
    </row>
    <row r="133" spans="1:31" x14ac:dyDescent="0.35">
      <c r="A133" t="s">
        <v>229</v>
      </c>
      <c r="B133" s="5">
        <v>0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2.2676419999999998E-3</v>
      </c>
      <c r="L133" s="5">
        <v>3.2988400000000001E-2</v>
      </c>
      <c r="M133" s="5">
        <v>5.4993800000000002E-2</v>
      </c>
      <c r="N133" s="5">
        <v>6.22102E-2</v>
      </c>
      <c r="O133" s="5">
        <v>6.2828990000000001E-2</v>
      </c>
      <c r="P133" s="5">
        <v>5.6983609999999997E-2</v>
      </c>
      <c r="Q133" s="5">
        <v>4.516133E-2</v>
      </c>
      <c r="R133" s="5">
        <v>3.8163849999999999E-2</v>
      </c>
      <c r="S133" s="5">
        <v>2.9326680000000001E-2</v>
      </c>
      <c r="T133" s="64">
        <v>1.7508929999999999E-2</v>
      </c>
      <c r="U133" s="5">
        <v>5.5134509999999999E-3</v>
      </c>
      <c r="V133" s="5">
        <v>-7.732147E-3</v>
      </c>
      <c r="W133" s="5">
        <v>-2.2030939999999999E-2</v>
      </c>
      <c r="X133" s="5">
        <v>-3.7874779999999997E-2</v>
      </c>
      <c r="Y133" s="5">
        <v>-5.5115629999999999E-2</v>
      </c>
      <c r="Z133" s="5">
        <v>-7.4422539999999995E-2</v>
      </c>
      <c r="AA133" s="5">
        <v>-9.598247E-2</v>
      </c>
      <c r="AB133" s="5">
        <v>-0.120367</v>
      </c>
      <c r="AC133" s="5">
        <v>-0.147868</v>
      </c>
      <c r="AD133" s="5">
        <v>-0.17929200000000001</v>
      </c>
      <c r="AE133" s="5">
        <f>AD133-AD132</f>
        <v>3.6199999999999843E-3</v>
      </c>
    </row>
    <row r="134" spans="1:31" x14ac:dyDescent="0.35">
      <c r="A134" t="s">
        <v>230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3.9676940000000001E-2</v>
      </c>
      <c r="L134" s="5">
        <v>3.9324110000000002E-2</v>
      </c>
      <c r="M134" s="5">
        <v>2.8678019999999999E-2</v>
      </c>
      <c r="N134" s="5">
        <v>1.1943189999999999E-2</v>
      </c>
      <c r="O134" s="5">
        <v>-1.4492140000000001E-2</v>
      </c>
      <c r="P134" s="5">
        <v>-4.7527340000000001E-2</v>
      </c>
      <c r="Q134" s="5">
        <v>-8.3321859999999998E-2</v>
      </c>
      <c r="R134" s="5">
        <v>-0.129218</v>
      </c>
      <c r="S134" s="5">
        <v>-0.18102799999999999</v>
      </c>
      <c r="T134" s="64">
        <v>-0.23488600000000001</v>
      </c>
      <c r="U134" s="5">
        <v>-0.29652200000000001</v>
      </c>
      <c r="V134" s="5">
        <v>-0.36260199999999998</v>
      </c>
      <c r="W134" s="5">
        <v>-0.43366500000000002</v>
      </c>
      <c r="X134" s="5">
        <v>-0.50917500000000004</v>
      </c>
      <c r="Y134" s="5">
        <v>-0.59007200000000004</v>
      </c>
      <c r="Z134" s="5">
        <v>-0.67708800000000002</v>
      </c>
      <c r="AA134" s="5">
        <v>-0.770868</v>
      </c>
      <c r="AB134" s="5">
        <v>-0.87278</v>
      </c>
      <c r="AC134" s="5">
        <v>-0.98464499999999999</v>
      </c>
      <c r="AD134" s="5">
        <v>-1.1091500000000001</v>
      </c>
    </row>
    <row r="135" spans="1:31" x14ac:dyDescent="0.35">
      <c r="A135" t="s">
        <v>231</v>
      </c>
      <c r="B135" s="5">
        <v>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3.8249930000000001E-2</v>
      </c>
      <c r="L135" s="5">
        <v>3.4064480000000001E-2</v>
      </c>
      <c r="M135" s="5">
        <v>2.122108E-2</v>
      </c>
      <c r="N135" s="5">
        <v>4.2289750000000003E-3</v>
      </c>
      <c r="O135" s="5">
        <v>-2.1562729999999999E-2</v>
      </c>
      <c r="P135" s="5">
        <v>-5.3219660000000002E-2</v>
      </c>
      <c r="Q135" s="5">
        <v>-8.7077260000000004E-2</v>
      </c>
      <c r="R135" s="5">
        <v>-0.13117599999999999</v>
      </c>
      <c r="S135" s="5">
        <v>-0.18082899999999999</v>
      </c>
      <c r="T135" s="64">
        <v>-0.23216700000000001</v>
      </c>
      <c r="U135" s="5">
        <v>-0.29108400000000001</v>
      </c>
      <c r="V135" s="5">
        <v>-0.35417199999999999</v>
      </c>
      <c r="W135" s="5">
        <v>-0.42201300000000003</v>
      </c>
      <c r="X135" s="5">
        <v>-0.49406299999999997</v>
      </c>
      <c r="Y135" s="5">
        <v>-0.57127899999999998</v>
      </c>
      <c r="Z135" s="5">
        <v>-0.65436899999999998</v>
      </c>
      <c r="AA135" s="5">
        <v>-0.74400599999999995</v>
      </c>
      <c r="AB135" s="5">
        <v>-0.84153999999999995</v>
      </c>
      <c r="AC135" s="5">
        <v>-0.94881700000000002</v>
      </c>
      <c r="AD135" s="5">
        <v>-1.0685199999999999</v>
      </c>
      <c r="AE135" s="5">
        <f>AD135-AD134</f>
        <v>4.0630000000000166E-2</v>
      </c>
    </row>
    <row r="136" spans="1:31" x14ac:dyDescent="0.35">
      <c r="A136" t="s">
        <v>232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1.6250420000000002E-2</v>
      </c>
      <c r="L136" s="5">
        <v>3.3183219999999999E-2</v>
      </c>
      <c r="M136" s="5">
        <v>4.1132710000000003E-2</v>
      </c>
      <c r="N136" s="5">
        <v>3.8188649999999998E-2</v>
      </c>
      <c r="O136" s="5">
        <v>2.7557580000000002E-2</v>
      </c>
      <c r="P136" s="5">
        <v>1.0396219999999999E-2</v>
      </c>
      <c r="Q136" s="5">
        <v>-1.1512420000000001E-2</v>
      </c>
      <c r="R136" s="5">
        <v>-3.4381830000000002E-2</v>
      </c>
      <c r="S136" s="5">
        <v>-6.0778159999999998E-2</v>
      </c>
      <c r="T136" s="64">
        <v>-8.9777469999999998E-2</v>
      </c>
      <c r="U136" s="5">
        <v>-0.12218999999999999</v>
      </c>
      <c r="V136" s="5">
        <v>-0.15720100000000001</v>
      </c>
      <c r="W136" s="5">
        <v>-0.19491700000000001</v>
      </c>
      <c r="X136" s="5">
        <v>-0.235425</v>
      </c>
      <c r="Y136" s="5">
        <v>-0.27900399999999997</v>
      </c>
      <c r="Z136" s="5">
        <v>-0.32638099999999998</v>
      </c>
      <c r="AA136" s="5">
        <v>-0.377886</v>
      </c>
      <c r="AB136" s="5">
        <v>-0.43439</v>
      </c>
      <c r="AC136" s="5">
        <v>-0.49676599999999999</v>
      </c>
      <c r="AD136" s="5">
        <v>-0.56654300000000002</v>
      </c>
    </row>
    <row r="137" spans="1:31" x14ac:dyDescent="0.35">
      <c r="A137" t="s">
        <v>233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1.5966149999999998E-2</v>
      </c>
      <c r="L137" s="5">
        <v>3.6805829999999998E-2</v>
      </c>
      <c r="M137" s="5">
        <v>4.8407560000000002E-2</v>
      </c>
      <c r="N137" s="5">
        <v>4.839773E-2</v>
      </c>
      <c r="O137" s="5">
        <v>4.0945849999999999E-2</v>
      </c>
      <c r="P137" s="5">
        <v>2.7139199999999999E-2</v>
      </c>
      <c r="Q137" s="5">
        <v>8.5750700000000006E-3</v>
      </c>
      <c r="R137" s="5">
        <v>-1.0519260000000001E-2</v>
      </c>
      <c r="S137" s="5">
        <v>-3.2906030000000003E-2</v>
      </c>
      <c r="T137" s="64">
        <v>-5.8005500000000002E-2</v>
      </c>
      <c r="U137" s="5">
        <v>-8.5961709999999997E-2</v>
      </c>
      <c r="V137" s="5">
        <v>-0.116343</v>
      </c>
      <c r="W137" s="5">
        <v>-0.14918600000000001</v>
      </c>
      <c r="X137" s="5">
        <v>-0.18462799999999999</v>
      </c>
      <c r="Y137" s="5">
        <v>-0.22287299999999999</v>
      </c>
      <c r="Z137" s="5">
        <v>-0.26457700000000001</v>
      </c>
      <c r="AA137" s="5">
        <v>-0.31007200000000001</v>
      </c>
      <c r="AB137" s="5">
        <v>-0.36017199999999999</v>
      </c>
      <c r="AC137" s="5">
        <v>-0.415682</v>
      </c>
      <c r="AD137" s="5">
        <v>-0.47802899999999998</v>
      </c>
      <c r="AE137" s="5">
        <f>AD137-AD136</f>
        <v>8.8514000000000037E-2</v>
      </c>
    </row>
    <row r="138" spans="1:31" x14ac:dyDescent="0.35">
      <c r="A138" t="s">
        <v>234</v>
      </c>
      <c r="B138" s="5">
        <v>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2.2713649999999998E-2</v>
      </c>
      <c r="L138" s="5">
        <v>3.696646E-2</v>
      </c>
      <c r="M138" s="5">
        <v>4.2530329999999998E-2</v>
      </c>
      <c r="N138" s="5">
        <v>3.8693539999999998E-2</v>
      </c>
      <c r="O138" s="5">
        <v>2.69444E-2</v>
      </c>
      <c r="P138" s="5">
        <v>8.8713400000000001E-3</v>
      </c>
      <c r="Q138" s="5">
        <v>-1.3378910000000001E-2</v>
      </c>
      <c r="R138" s="5">
        <v>-3.9133109999999999E-2</v>
      </c>
      <c r="S138" s="5">
        <v>-6.8992410000000004E-2</v>
      </c>
      <c r="T138" s="64">
        <v>-0.10144400000000001</v>
      </c>
      <c r="U138" s="5">
        <v>-0.13835700000000001</v>
      </c>
      <c r="V138" s="5">
        <v>-0.17840600000000001</v>
      </c>
      <c r="W138" s="5">
        <v>-0.22179499999999999</v>
      </c>
      <c r="X138" s="5">
        <v>-0.26844200000000001</v>
      </c>
      <c r="Y138" s="5">
        <v>-0.318774</v>
      </c>
      <c r="Z138" s="5">
        <v>-0.37343700000000002</v>
      </c>
      <c r="AA138" s="5">
        <v>-0.43284699999999998</v>
      </c>
      <c r="AB138" s="5">
        <v>-0.49794300000000002</v>
      </c>
      <c r="AC138" s="5">
        <v>-0.56979999999999997</v>
      </c>
      <c r="AD138" s="5">
        <v>-0.65016700000000005</v>
      </c>
    </row>
    <row r="139" spans="1:31" x14ac:dyDescent="0.35">
      <c r="A139" t="s">
        <v>235</v>
      </c>
      <c r="B139" s="5">
        <v>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2.5231179999999999E-2</v>
      </c>
      <c r="L139" s="5">
        <v>3.8383279999999999E-2</v>
      </c>
      <c r="M139" s="5">
        <v>4.2189949999999997E-2</v>
      </c>
      <c r="N139" s="5">
        <v>3.659755E-2</v>
      </c>
      <c r="O139" s="5">
        <v>2.2769890000000001E-2</v>
      </c>
      <c r="P139" s="5">
        <v>2.570517E-3</v>
      </c>
      <c r="Q139" s="5">
        <v>-2.1609E-2</v>
      </c>
      <c r="R139" s="5">
        <v>-5.0154999999999998E-2</v>
      </c>
      <c r="S139" s="5">
        <v>-8.3059649999999999E-2</v>
      </c>
      <c r="T139" s="64">
        <v>-0.11852500000000001</v>
      </c>
      <c r="U139" s="5">
        <v>-0.15885199999999999</v>
      </c>
      <c r="V139" s="5">
        <v>-0.20249900000000001</v>
      </c>
      <c r="W139" s="5">
        <v>-0.24971699999999999</v>
      </c>
      <c r="X139" s="5">
        <v>-0.30036600000000002</v>
      </c>
      <c r="Y139" s="5">
        <v>-0.35494100000000001</v>
      </c>
      <c r="Z139" s="5">
        <v>-0.414105</v>
      </c>
      <c r="AA139" s="5">
        <v>-0.47832400000000003</v>
      </c>
      <c r="AB139" s="5">
        <v>-0.54861300000000002</v>
      </c>
      <c r="AC139" s="5">
        <v>-0.62616099999999997</v>
      </c>
      <c r="AD139" s="5">
        <v>-0.71288200000000002</v>
      </c>
      <c r="AE139" s="5">
        <f>AD139-AD138</f>
        <v>-6.2714999999999965E-2</v>
      </c>
    </row>
    <row r="140" spans="1:31" x14ac:dyDescent="0.35">
      <c r="A140" t="s">
        <v>236</v>
      </c>
      <c r="B140" s="5">
        <v>0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2.6349310000000001E-2</v>
      </c>
      <c r="L140" s="5">
        <v>3.7588740000000002E-2</v>
      </c>
      <c r="M140" s="5">
        <v>3.9678339999999999E-2</v>
      </c>
      <c r="N140" s="5">
        <v>3.2947940000000002E-2</v>
      </c>
      <c r="O140" s="5">
        <v>1.7913760000000001E-2</v>
      </c>
      <c r="P140" s="5">
        <v>-3.4722780000000001E-3</v>
      </c>
      <c r="Q140" s="5">
        <v>-2.870089E-2</v>
      </c>
      <c r="R140" s="5">
        <v>-5.8854759999999999E-2</v>
      </c>
      <c r="S140" s="5">
        <v>-9.3464640000000002E-2</v>
      </c>
      <c r="T140" s="64">
        <v>-0.130526</v>
      </c>
      <c r="U140" s="5">
        <v>-0.17271300000000001</v>
      </c>
      <c r="V140" s="5">
        <v>-0.21828700000000001</v>
      </c>
      <c r="W140" s="5">
        <v>-0.26751900000000001</v>
      </c>
      <c r="X140" s="5">
        <v>-0.32022800000000001</v>
      </c>
      <c r="Y140" s="5">
        <v>-0.37695000000000001</v>
      </c>
      <c r="Z140" s="5">
        <v>-0.43835499999999999</v>
      </c>
      <c r="AA140" s="5">
        <v>-0.50492899999999996</v>
      </c>
      <c r="AB140" s="5">
        <v>-0.57768799999999998</v>
      </c>
      <c r="AC140" s="5">
        <v>-0.65790499999999996</v>
      </c>
      <c r="AD140" s="5">
        <v>-0.74754399999999999</v>
      </c>
    </row>
    <row r="141" spans="1:31" x14ac:dyDescent="0.35">
      <c r="A141" t="s">
        <v>237</v>
      </c>
      <c r="B141" s="5">
        <v>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2.0869349999999998E-2</v>
      </c>
      <c r="L141" s="5">
        <v>3.766423E-2</v>
      </c>
      <c r="M141" s="5">
        <v>4.3813820000000003E-2</v>
      </c>
      <c r="N141" s="5">
        <v>3.8449079999999997E-2</v>
      </c>
      <c r="O141" s="5">
        <v>2.4783619999999999E-2</v>
      </c>
      <c r="P141" s="5">
        <v>4.4933890000000004E-3</v>
      </c>
      <c r="Q141" s="5">
        <v>-2.0207389999999999E-2</v>
      </c>
      <c r="R141" s="5">
        <v>-4.7104409999999999E-2</v>
      </c>
      <c r="S141" s="5">
        <v>-7.7858709999999998E-2</v>
      </c>
      <c r="T141" s="64">
        <v>-0.11118400000000001</v>
      </c>
      <c r="U141" s="5">
        <v>-0.14835899999999999</v>
      </c>
      <c r="V141" s="5">
        <v>-0.188385</v>
      </c>
      <c r="W141" s="5">
        <v>-0.231433</v>
      </c>
      <c r="X141" s="5">
        <v>-0.27752300000000002</v>
      </c>
      <c r="Y141" s="5">
        <v>-0.32707000000000003</v>
      </c>
      <c r="Z141" s="5">
        <v>-0.38081900000000002</v>
      </c>
      <c r="AA141" s="5">
        <v>-0.439245</v>
      </c>
      <c r="AB141" s="5">
        <v>-0.50335399999999997</v>
      </c>
      <c r="AC141" s="5">
        <v>-0.57430000000000003</v>
      </c>
      <c r="AD141" s="5">
        <v>-0.65391999999999995</v>
      </c>
      <c r="AE141" s="5">
        <f>AD141-AD140</f>
        <v>9.3624000000000041E-2</v>
      </c>
    </row>
  </sheetData>
  <conditionalFormatting sqref="AE18:AE8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42B38A-1EA1-4668-A4A4-F031975B2523}">
  <sheetPr codeName="Sheet24">
    <tabColor theme="8" tint="0.59999389629810485"/>
  </sheetPr>
  <dimension ref="A1:AF62"/>
  <sheetViews>
    <sheetView workbookViewId="0">
      <selection activeCell="E18" sqref="E18"/>
    </sheetView>
  </sheetViews>
  <sheetFormatPr defaultRowHeight="14.5" x14ac:dyDescent="0.35"/>
  <sheetData>
    <row r="1" spans="1:32" ht="17.5" thickBot="1" x14ac:dyDescent="0.45">
      <c r="A1" s="17" t="s">
        <v>238</v>
      </c>
      <c r="B1" s="1"/>
      <c r="C1" s="2"/>
      <c r="D1" s="1">
        <v>2022</v>
      </c>
      <c r="E1" s="2">
        <v>2023</v>
      </c>
      <c r="F1" s="1">
        <v>2024</v>
      </c>
      <c r="G1" s="2">
        <v>2025</v>
      </c>
      <c r="H1" s="1">
        <v>2026</v>
      </c>
      <c r="I1" s="2">
        <v>2027</v>
      </c>
      <c r="J1" s="1">
        <v>2028</v>
      </c>
      <c r="K1" s="2">
        <v>2029</v>
      </c>
      <c r="L1" s="1">
        <v>2030</v>
      </c>
      <c r="M1" s="2">
        <v>2031</v>
      </c>
      <c r="N1" s="1">
        <v>2032</v>
      </c>
      <c r="O1" s="2">
        <v>2033</v>
      </c>
      <c r="P1" s="1">
        <v>2034</v>
      </c>
      <c r="Q1" s="2">
        <v>2035</v>
      </c>
      <c r="R1" s="1">
        <v>2036</v>
      </c>
      <c r="S1" s="2">
        <v>2037</v>
      </c>
      <c r="T1" s="1">
        <v>2038</v>
      </c>
      <c r="U1" s="2">
        <v>2039</v>
      </c>
      <c r="V1" s="1">
        <v>2040</v>
      </c>
      <c r="W1" s="2">
        <v>2041</v>
      </c>
      <c r="X1" s="1">
        <v>2042</v>
      </c>
      <c r="Y1" s="2">
        <v>2043</v>
      </c>
      <c r="Z1" s="1">
        <v>2044</v>
      </c>
      <c r="AA1" s="2">
        <v>2045</v>
      </c>
      <c r="AB1" s="1">
        <v>2046</v>
      </c>
      <c r="AC1" s="2">
        <v>2047</v>
      </c>
      <c r="AD1" s="1">
        <v>2048</v>
      </c>
      <c r="AE1" s="2">
        <v>2049</v>
      </c>
      <c r="AF1" s="1">
        <v>2050</v>
      </c>
    </row>
    <row r="2" spans="1:32" ht="15" thickTop="1" x14ac:dyDescent="0.35">
      <c r="A2" s="4" t="s">
        <v>239</v>
      </c>
      <c r="B2" s="19"/>
      <c r="C2" s="19"/>
      <c r="D2" s="19">
        <v>28.9099</v>
      </c>
      <c r="E2" s="19">
        <v>28.353200000000001</v>
      </c>
      <c r="F2" s="19">
        <v>27.690000000000005</v>
      </c>
      <c r="G2" s="19">
        <v>27.041399999999996</v>
      </c>
      <c r="H2" s="19">
        <v>26.296099999999999</v>
      </c>
      <c r="I2" s="19">
        <v>25.7057</v>
      </c>
      <c r="J2" s="19">
        <v>25.243099999999998</v>
      </c>
      <c r="K2" s="19">
        <v>24.781000000000002</v>
      </c>
      <c r="L2" s="19">
        <v>24.495900000000002</v>
      </c>
      <c r="M2" s="19">
        <v>24.0029</v>
      </c>
      <c r="N2" s="19">
        <v>23.5458</v>
      </c>
      <c r="O2" s="19">
        <v>23.094800000000003</v>
      </c>
      <c r="P2" s="19">
        <v>22.523999999999997</v>
      </c>
      <c r="Q2" s="19">
        <v>21.946099999999998</v>
      </c>
      <c r="R2" s="19">
        <v>21.364500000000003</v>
      </c>
      <c r="S2" s="19">
        <v>20.785999999999998</v>
      </c>
      <c r="T2" s="19">
        <v>20.180999999999997</v>
      </c>
      <c r="U2" s="19">
        <v>19.567399999999999</v>
      </c>
      <c r="V2" s="19">
        <v>18.9512</v>
      </c>
      <c r="W2" s="19">
        <v>18.323900000000002</v>
      </c>
      <c r="X2" s="19">
        <v>17.689100000000003</v>
      </c>
      <c r="Y2" s="19">
        <v>17.046299999999999</v>
      </c>
      <c r="Z2" s="19">
        <v>16.3964</v>
      </c>
      <c r="AA2" s="19">
        <v>15.738799999999999</v>
      </c>
      <c r="AB2" s="19">
        <v>15.073400000000001</v>
      </c>
      <c r="AC2" s="19">
        <v>14.4002</v>
      </c>
      <c r="AD2" s="19">
        <v>13.718800000000002</v>
      </c>
      <c r="AE2" s="19">
        <v>13.030399999999998</v>
      </c>
      <c r="AF2" s="19">
        <v>12.335599999999999</v>
      </c>
    </row>
    <row r="3" spans="1:32" x14ac:dyDescent="0.35">
      <c r="A3" s="4" t="s">
        <v>240</v>
      </c>
      <c r="B3" s="19"/>
      <c r="C3" s="19"/>
      <c r="D3" s="19">
        <v>27.685600000000001</v>
      </c>
      <c r="E3" s="19">
        <v>27.200700000000001</v>
      </c>
      <c r="F3" s="19">
        <v>26.657200000000003</v>
      </c>
      <c r="G3" s="19">
        <v>26.099199999999996</v>
      </c>
      <c r="H3" s="19">
        <v>25.4739</v>
      </c>
      <c r="I3" s="19">
        <v>24.920100000000001</v>
      </c>
      <c r="J3" s="19">
        <v>24.456099999999999</v>
      </c>
      <c r="K3" s="19">
        <v>23.993400000000001</v>
      </c>
      <c r="L3" s="19">
        <v>23.670900000000003</v>
      </c>
      <c r="M3" s="19">
        <v>23.1936</v>
      </c>
      <c r="N3" s="19">
        <v>22.6952</v>
      </c>
      <c r="O3" s="19">
        <v>22.198900000000002</v>
      </c>
      <c r="P3" s="19">
        <v>21.627099999999999</v>
      </c>
      <c r="Q3" s="19">
        <v>21.048499999999997</v>
      </c>
      <c r="R3" s="19">
        <v>20.468600000000002</v>
      </c>
      <c r="S3" s="19">
        <v>19.892099999999999</v>
      </c>
      <c r="T3" s="19">
        <v>19.289099999999998</v>
      </c>
      <c r="U3" s="19">
        <v>18.677099999999999</v>
      </c>
      <c r="V3" s="19">
        <v>18.064</v>
      </c>
      <c r="W3" s="19">
        <v>17.438600000000001</v>
      </c>
      <c r="X3" s="19">
        <v>16.805700000000002</v>
      </c>
      <c r="Y3" s="19">
        <v>16.1646</v>
      </c>
      <c r="Z3" s="19">
        <v>15.5166</v>
      </c>
      <c r="AA3" s="19">
        <v>14.860799999999999</v>
      </c>
      <c r="AB3" s="19">
        <v>14.197400000000002</v>
      </c>
      <c r="AC3" s="19">
        <v>13.526199999999999</v>
      </c>
      <c r="AD3" s="19">
        <v>12.846900000000002</v>
      </c>
      <c r="AE3" s="19">
        <v>12.160599999999999</v>
      </c>
      <c r="AF3" s="19">
        <v>11.468</v>
      </c>
    </row>
    <row r="4" spans="1:32" x14ac:dyDescent="0.35">
      <c r="A4" s="4" t="s">
        <v>241</v>
      </c>
      <c r="B4" s="19"/>
      <c r="C4" s="19"/>
      <c r="D4" s="19">
        <v>14.796099999999999</v>
      </c>
      <c r="E4" s="19">
        <v>14.488900000000001</v>
      </c>
      <c r="F4" s="19">
        <v>14.181000000000001</v>
      </c>
      <c r="G4" s="19">
        <v>13.881699999999999</v>
      </c>
      <c r="H4" s="19">
        <v>13.5695</v>
      </c>
      <c r="I4" s="19">
        <v>13.283200000000001</v>
      </c>
      <c r="J4" s="19">
        <v>13.035499999999999</v>
      </c>
      <c r="K4" s="19">
        <v>12.791</v>
      </c>
      <c r="L4" s="19">
        <v>12.623800000000001</v>
      </c>
      <c r="M4" s="19">
        <v>12.334</v>
      </c>
      <c r="N4" s="19">
        <v>12.046100000000001</v>
      </c>
      <c r="O4" s="19">
        <v>11.7646</v>
      </c>
      <c r="P4" s="19">
        <v>11.4651</v>
      </c>
      <c r="Q4" s="19">
        <v>11.168699999999999</v>
      </c>
      <c r="R4" s="19">
        <v>10.8771</v>
      </c>
      <c r="S4" s="19">
        <v>10.591099999999999</v>
      </c>
      <c r="T4" s="19">
        <v>10.3019</v>
      </c>
      <c r="U4" s="19">
        <v>10.0146</v>
      </c>
      <c r="V4" s="19">
        <v>9.7309000000000001</v>
      </c>
      <c r="W4" s="19">
        <v>9.4481999999999999</v>
      </c>
      <c r="X4" s="19">
        <v>9.1670999999999996</v>
      </c>
      <c r="Y4" s="19">
        <v>8.8874999999999993</v>
      </c>
      <c r="Z4" s="19">
        <v>8.6095000000000006</v>
      </c>
      <c r="AA4" s="19">
        <v>8.3325999999999993</v>
      </c>
      <c r="AB4" s="19">
        <v>8.0569000000000006</v>
      </c>
      <c r="AC4" s="19">
        <v>7.7820999999999998</v>
      </c>
      <c r="AD4" s="19">
        <v>7.5080000000000009</v>
      </c>
      <c r="AE4" s="19">
        <v>7.2345999999999995</v>
      </c>
      <c r="AF4" s="19">
        <v>6.9619999999999997</v>
      </c>
    </row>
    <row r="5" spans="1:32" x14ac:dyDescent="0.35">
      <c r="A5" s="4" t="s">
        <v>242</v>
      </c>
      <c r="B5" s="19"/>
      <c r="C5" s="19"/>
      <c r="D5" s="19">
        <v>4.1014999999999997</v>
      </c>
      <c r="E5" s="19">
        <v>3.883</v>
      </c>
      <c r="F5" s="19">
        <v>3.7002999999999999</v>
      </c>
      <c r="G5" s="19">
        <v>3.5375999999999999</v>
      </c>
      <c r="H5" s="19">
        <v>3.3927999999999998</v>
      </c>
      <c r="I5" s="19">
        <v>3.2643</v>
      </c>
      <c r="J5" s="19">
        <v>3.1505999999999998</v>
      </c>
      <c r="K5" s="19">
        <v>3.0505</v>
      </c>
      <c r="L5" s="19">
        <v>2.9723000000000002</v>
      </c>
      <c r="M5" s="19">
        <v>2.8574000000000002</v>
      </c>
      <c r="N5" s="19">
        <v>2.7475999999999998</v>
      </c>
      <c r="O5" s="19">
        <v>2.6427999999999998</v>
      </c>
      <c r="P5" s="19">
        <v>2.5426000000000002</v>
      </c>
      <c r="Q5" s="19">
        <v>2.4468000000000001</v>
      </c>
      <c r="R5" s="19">
        <v>2.3553000000000002</v>
      </c>
      <c r="S5" s="19">
        <v>2.2677999999999998</v>
      </c>
      <c r="T5" s="19">
        <v>2.1840000000000002</v>
      </c>
      <c r="U5" s="19">
        <v>2.1038999999999999</v>
      </c>
      <c r="V5" s="19">
        <v>2.0272000000000001</v>
      </c>
      <c r="W5" s="19">
        <v>1.9538</v>
      </c>
      <c r="X5" s="19">
        <v>1.8835</v>
      </c>
      <c r="Y5" s="19">
        <v>1.8162</v>
      </c>
      <c r="Z5" s="19">
        <v>1.7517</v>
      </c>
      <c r="AA5" s="19">
        <v>1.6899</v>
      </c>
      <c r="AB5" s="19">
        <v>1.6306</v>
      </c>
      <c r="AC5" s="19">
        <v>1.5737000000000001</v>
      </c>
      <c r="AD5" s="19">
        <v>1.5192000000000001</v>
      </c>
      <c r="AE5" s="19">
        <v>1.4669000000000001</v>
      </c>
      <c r="AF5" s="19">
        <v>1.4167000000000001</v>
      </c>
    </row>
    <row r="6" spans="1:32" x14ac:dyDescent="0.35">
      <c r="A6" s="4" t="s">
        <v>243</v>
      </c>
      <c r="B6" s="19"/>
      <c r="C6" s="19"/>
      <c r="D6" s="19">
        <v>10.694599999999999</v>
      </c>
      <c r="E6" s="19">
        <v>10.6059</v>
      </c>
      <c r="F6" s="19">
        <v>10.480700000000001</v>
      </c>
      <c r="G6" s="19">
        <v>10.344099999999999</v>
      </c>
      <c r="H6" s="19">
        <v>10.1767</v>
      </c>
      <c r="I6" s="19">
        <v>10.0189</v>
      </c>
      <c r="J6" s="19">
        <v>9.8849</v>
      </c>
      <c r="K6" s="19">
        <v>9.7405000000000008</v>
      </c>
      <c r="L6" s="19">
        <v>9.6515000000000004</v>
      </c>
      <c r="M6" s="19">
        <v>9.4765999999999995</v>
      </c>
      <c r="N6" s="19">
        <v>9.2985000000000007</v>
      </c>
      <c r="O6" s="19">
        <v>9.1218000000000004</v>
      </c>
      <c r="P6" s="19">
        <v>8.9224999999999994</v>
      </c>
      <c r="Q6" s="19">
        <v>8.7218999999999998</v>
      </c>
      <c r="R6" s="19">
        <v>8.5218000000000007</v>
      </c>
      <c r="S6" s="19">
        <v>8.3232999999999997</v>
      </c>
      <c r="T6" s="19">
        <v>8.1179000000000006</v>
      </c>
      <c r="U6" s="19">
        <v>7.9107000000000003</v>
      </c>
      <c r="V6" s="19">
        <v>7.7037000000000004</v>
      </c>
      <c r="W6" s="19">
        <v>7.4943999999999997</v>
      </c>
      <c r="X6" s="19">
        <v>7.2835999999999999</v>
      </c>
      <c r="Y6" s="19">
        <v>7.0712999999999999</v>
      </c>
      <c r="Z6" s="19">
        <v>6.8578000000000001</v>
      </c>
      <c r="AA6" s="19">
        <v>6.6426999999999996</v>
      </c>
      <c r="AB6" s="19">
        <v>6.4263000000000003</v>
      </c>
      <c r="AC6" s="19">
        <v>6.2084000000000001</v>
      </c>
      <c r="AD6" s="19">
        <v>5.9888000000000003</v>
      </c>
      <c r="AE6" s="19">
        <v>5.7676999999999996</v>
      </c>
      <c r="AF6" s="19">
        <v>5.5453000000000001</v>
      </c>
    </row>
    <row r="7" spans="1:32" x14ac:dyDescent="0.35">
      <c r="A7" s="4" t="s">
        <v>244</v>
      </c>
      <c r="B7" s="19"/>
      <c r="C7" s="19"/>
      <c r="D7" s="19">
        <v>12.8895</v>
      </c>
      <c r="E7" s="19">
        <v>12.7118</v>
      </c>
      <c r="F7" s="19">
        <v>12.4762</v>
      </c>
      <c r="G7" s="19">
        <v>12.217499999999999</v>
      </c>
      <c r="H7" s="19">
        <v>11.904400000000001</v>
      </c>
      <c r="I7" s="19">
        <v>11.636900000000001</v>
      </c>
      <c r="J7" s="19">
        <v>11.4206</v>
      </c>
      <c r="K7" s="19">
        <v>11.202400000000001</v>
      </c>
      <c r="L7" s="19">
        <v>11.0471</v>
      </c>
      <c r="M7" s="19">
        <v>10.8596</v>
      </c>
      <c r="N7" s="19">
        <v>10.649100000000001</v>
      </c>
      <c r="O7" s="19">
        <v>10.4343</v>
      </c>
      <c r="P7" s="19">
        <v>10.162000000000001</v>
      </c>
      <c r="Q7" s="19">
        <v>9.8797999999999995</v>
      </c>
      <c r="R7" s="19">
        <v>9.5914999999999999</v>
      </c>
      <c r="S7" s="19">
        <v>9.3010000000000002</v>
      </c>
      <c r="T7" s="19">
        <v>8.9871999999999996</v>
      </c>
      <c r="U7" s="19">
        <v>8.6624999999999996</v>
      </c>
      <c r="V7" s="19">
        <v>8.3331</v>
      </c>
      <c r="W7" s="19">
        <v>7.9904000000000002</v>
      </c>
      <c r="X7" s="19">
        <v>7.6386000000000003</v>
      </c>
      <c r="Y7" s="19">
        <v>7.2770999999999999</v>
      </c>
      <c r="Z7" s="19">
        <v>6.9070999999999998</v>
      </c>
      <c r="AA7" s="19">
        <v>6.5282</v>
      </c>
      <c r="AB7" s="19">
        <v>6.1405000000000003</v>
      </c>
      <c r="AC7" s="19">
        <v>5.7441000000000004</v>
      </c>
      <c r="AD7" s="19">
        <v>5.3388999999999998</v>
      </c>
      <c r="AE7" s="19">
        <v>4.9260000000000002</v>
      </c>
      <c r="AF7" s="19">
        <v>4.5060000000000002</v>
      </c>
    </row>
    <row r="8" spans="1:32" x14ac:dyDescent="0.35">
      <c r="A8" s="4" t="s">
        <v>245</v>
      </c>
      <c r="B8" s="19"/>
      <c r="C8" s="19"/>
      <c r="D8" s="19">
        <v>1.2242999999999999</v>
      </c>
      <c r="E8" s="19">
        <v>1.1525000000000001</v>
      </c>
      <c r="F8" s="19">
        <v>1.0327999999999999</v>
      </c>
      <c r="G8" s="19">
        <v>0.94220000000000004</v>
      </c>
      <c r="H8" s="19">
        <v>0.82220000000000004</v>
      </c>
      <c r="I8" s="19">
        <v>0.78559999999999997</v>
      </c>
      <c r="J8" s="19">
        <v>0.78700000000000003</v>
      </c>
      <c r="K8" s="19">
        <v>0.78759999999999997</v>
      </c>
      <c r="L8" s="19">
        <v>0.82499999999999996</v>
      </c>
      <c r="M8" s="19">
        <v>0.80930000000000002</v>
      </c>
      <c r="N8" s="19">
        <v>0.85060000000000002</v>
      </c>
      <c r="O8" s="19">
        <v>0.89590000000000003</v>
      </c>
      <c r="P8" s="19">
        <v>0.89690000000000003</v>
      </c>
      <c r="Q8" s="19">
        <v>0.89759999999999995</v>
      </c>
      <c r="R8" s="19">
        <v>0.89590000000000003</v>
      </c>
      <c r="S8" s="19">
        <v>0.89390000000000003</v>
      </c>
      <c r="T8" s="19">
        <v>0.89190000000000003</v>
      </c>
      <c r="U8" s="19">
        <v>0.89029999999999998</v>
      </c>
      <c r="V8" s="19">
        <v>0.88719999999999999</v>
      </c>
      <c r="W8" s="19">
        <v>0.88529999999999998</v>
      </c>
      <c r="X8" s="19">
        <v>0.88339999999999996</v>
      </c>
      <c r="Y8" s="19">
        <v>0.88170000000000004</v>
      </c>
      <c r="Z8" s="19">
        <v>0.87980000000000003</v>
      </c>
      <c r="AA8" s="19">
        <v>0.878</v>
      </c>
      <c r="AB8" s="19">
        <v>0.876</v>
      </c>
      <c r="AC8" s="19">
        <v>0.874</v>
      </c>
      <c r="AD8" s="19">
        <v>0.87190000000000001</v>
      </c>
      <c r="AE8" s="19">
        <v>0.86980000000000002</v>
      </c>
      <c r="AF8" s="19">
        <v>0.86760000000000004</v>
      </c>
    </row>
    <row r="9" spans="1:32" x14ac:dyDescent="0.35">
      <c r="A9" s="4" t="s">
        <v>246</v>
      </c>
      <c r="B9" s="19"/>
      <c r="C9" s="19"/>
      <c r="D9" s="19">
        <v>4.4701000000000004</v>
      </c>
      <c r="E9" s="19">
        <v>4.3564999999999996</v>
      </c>
      <c r="F9" s="19">
        <v>4.3155999999999999</v>
      </c>
      <c r="G9" s="19">
        <v>4.2695999999999996</v>
      </c>
      <c r="H9" s="19">
        <v>4.0144000000000002</v>
      </c>
      <c r="I9" s="19">
        <v>3.2181000000000002</v>
      </c>
      <c r="J9" s="19">
        <v>3.1779999999999999</v>
      </c>
      <c r="K9" s="19">
        <v>3.1564000000000001</v>
      </c>
      <c r="L9" s="19">
        <v>3.0754999999999999</v>
      </c>
      <c r="M9" s="19">
        <v>2.8485999999999998</v>
      </c>
      <c r="N9" s="19">
        <v>2.5853000000000002</v>
      </c>
      <c r="O9" s="19">
        <v>2.3210000000000002</v>
      </c>
      <c r="P9" s="19">
        <v>2.1175000000000002</v>
      </c>
      <c r="Q9" s="19">
        <v>1.9198</v>
      </c>
      <c r="R9" s="19">
        <v>1.7557</v>
      </c>
      <c r="S9" s="19">
        <v>1.6167</v>
      </c>
      <c r="T9" s="19">
        <v>1.4542999999999999</v>
      </c>
      <c r="U9" s="19">
        <v>1.3080000000000001</v>
      </c>
      <c r="V9" s="19">
        <v>1.1464000000000001</v>
      </c>
      <c r="W9" s="19">
        <v>1.0136000000000001</v>
      </c>
      <c r="X9" s="19">
        <v>0.89159999999999995</v>
      </c>
      <c r="Y9" s="19">
        <v>0.78249999999999997</v>
      </c>
      <c r="Z9" s="19">
        <v>0.67969999999999997</v>
      </c>
      <c r="AA9" s="19">
        <v>0.58550000000000002</v>
      </c>
      <c r="AB9" s="19">
        <v>0.49840000000000001</v>
      </c>
      <c r="AC9" s="19">
        <v>0.4194</v>
      </c>
      <c r="AD9" s="19">
        <v>0.34789999999999999</v>
      </c>
      <c r="AE9" s="19">
        <v>0.2833</v>
      </c>
      <c r="AF9" s="19">
        <v>0.2253</v>
      </c>
    </row>
    <row r="10" spans="1:32" x14ac:dyDescent="0.35">
      <c r="A10" s="4" t="s">
        <v>247</v>
      </c>
      <c r="B10" s="19"/>
      <c r="C10" s="19"/>
      <c r="D10" s="19">
        <v>39.362499999999997</v>
      </c>
      <c r="E10" s="19">
        <v>39.323099999999997</v>
      </c>
      <c r="F10" s="19">
        <v>39.283799999999999</v>
      </c>
      <c r="G10" s="19">
        <v>39.244599999999998</v>
      </c>
      <c r="H10" s="19">
        <v>39.205399999999997</v>
      </c>
      <c r="I10" s="19">
        <v>39.1661</v>
      </c>
      <c r="J10" s="19">
        <v>39.126899999999999</v>
      </c>
      <c r="K10" s="19">
        <v>38.999499999999998</v>
      </c>
      <c r="L10" s="19">
        <v>38.806199999999997</v>
      </c>
      <c r="M10" s="19">
        <v>38.115900000000003</v>
      </c>
      <c r="N10" s="19">
        <v>37.213799999999999</v>
      </c>
      <c r="O10" s="19">
        <v>36.0884</v>
      </c>
      <c r="P10" s="19">
        <v>35.119199999999999</v>
      </c>
      <c r="Q10" s="19">
        <v>34.159100000000002</v>
      </c>
      <c r="R10" s="19">
        <v>33.505800000000001</v>
      </c>
      <c r="S10" s="19">
        <v>32.745600000000003</v>
      </c>
      <c r="T10" s="19">
        <v>32.041200000000003</v>
      </c>
      <c r="U10" s="19">
        <v>31.313099999999999</v>
      </c>
      <c r="V10" s="19">
        <v>30.5839</v>
      </c>
      <c r="W10" s="19">
        <v>30.113199999999999</v>
      </c>
      <c r="X10" s="19">
        <v>29.640899999999998</v>
      </c>
      <c r="Y10" s="19">
        <v>29.163699999999999</v>
      </c>
      <c r="Z10" s="19">
        <v>28.687899999999999</v>
      </c>
      <c r="AA10" s="19">
        <v>28.206199999999999</v>
      </c>
      <c r="AB10" s="19">
        <v>27.809899999999999</v>
      </c>
      <c r="AC10" s="19">
        <v>27.412800000000001</v>
      </c>
      <c r="AD10" s="19">
        <v>27.016300000000001</v>
      </c>
      <c r="AE10" s="19">
        <v>26.6143</v>
      </c>
      <c r="AF10" s="19">
        <v>26.212299999999999</v>
      </c>
    </row>
    <row r="11" spans="1:32" x14ac:dyDescent="0.35">
      <c r="A11" s="4" t="s">
        <v>248</v>
      </c>
      <c r="B11" s="19"/>
      <c r="C11" s="19"/>
      <c r="D11" s="19">
        <v>0.39319999999999999</v>
      </c>
      <c r="E11" s="19">
        <v>0.38490000000000002</v>
      </c>
      <c r="F11" s="19">
        <v>0.36870000000000003</v>
      </c>
      <c r="G11" s="19">
        <v>0.35709999999999997</v>
      </c>
      <c r="H11" s="19">
        <v>0.34320000000000001</v>
      </c>
      <c r="I11" s="19">
        <v>0.33979999999999999</v>
      </c>
      <c r="J11" s="19">
        <v>0.3427</v>
      </c>
      <c r="K11" s="19">
        <v>0.34549999999999997</v>
      </c>
      <c r="L11" s="19">
        <v>0.35420000000000001</v>
      </c>
      <c r="M11" s="19">
        <v>0.35809999999999997</v>
      </c>
      <c r="N11" s="19">
        <v>0.34699999999999998</v>
      </c>
      <c r="O11" s="19">
        <v>0.33589999999999998</v>
      </c>
      <c r="P11" s="19">
        <v>0.32169999999999999</v>
      </c>
      <c r="Q11" s="19">
        <v>0.30740000000000001</v>
      </c>
      <c r="R11" s="19">
        <v>0.29389999999999999</v>
      </c>
      <c r="S11" s="19">
        <v>0.28170000000000001</v>
      </c>
      <c r="T11" s="19">
        <v>0.26619999999999999</v>
      </c>
      <c r="U11" s="19">
        <v>0.2505</v>
      </c>
      <c r="V11" s="19">
        <v>0.2356</v>
      </c>
      <c r="W11" s="19">
        <v>0.22</v>
      </c>
      <c r="X11" s="19">
        <v>0.20430000000000001</v>
      </c>
      <c r="Y11" s="19">
        <v>0.18859999999999999</v>
      </c>
      <c r="Z11" s="19">
        <v>0.17319999999999999</v>
      </c>
      <c r="AA11" s="19">
        <v>0.1578</v>
      </c>
      <c r="AB11" s="19">
        <v>0.1426</v>
      </c>
      <c r="AC11" s="19">
        <v>0.12770000000000001</v>
      </c>
      <c r="AD11" s="19">
        <v>0.11310000000000001</v>
      </c>
      <c r="AE11" s="19">
        <v>9.8599999999999993E-2</v>
      </c>
      <c r="AF11" s="19">
        <v>8.4400000000000003E-2</v>
      </c>
    </row>
    <row r="12" spans="1:32" x14ac:dyDescent="0.35">
      <c r="A12" s="4" t="s">
        <v>249</v>
      </c>
      <c r="B12" s="19"/>
      <c r="C12" s="19"/>
      <c r="D12" s="19">
        <v>31.450399999999998</v>
      </c>
      <c r="E12" s="19">
        <v>31.468900000000001</v>
      </c>
      <c r="F12" s="19">
        <v>31.482900000000001</v>
      </c>
      <c r="G12" s="19">
        <v>31.468499999999999</v>
      </c>
      <c r="H12" s="19">
        <v>31.4696</v>
      </c>
      <c r="I12" s="19">
        <v>31.433599999999998</v>
      </c>
      <c r="J12" s="19">
        <v>31.3766</v>
      </c>
      <c r="K12" s="19">
        <v>31.238</v>
      </c>
      <c r="L12" s="19">
        <v>31.069500000000001</v>
      </c>
      <c r="M12" s="19">
        <v>30.4268</v>
      </c>
      <c r="N12" s="19">
        <v>29.855399999999999</v>
      </c>
      <c r="O12" s="19">
        <v>29.063800000000001</v>
      </c>
      <c r="P12" s="19">
        <v>28.372199999999999</v>
      </c>
      <c r="Q12" s="19">
        <v>27.689599999999999</v>
      </c>
      <c r="R12" s="19">
        <v>27.331800000000001</v>
      </c>
      <c r="S12" s="19">
        <v>26.894400000000001</v>
      </c>
      <c r="T12" s="19">
        <v>26.465299999999999</v>
      </c>
      <c r="U12" s="19">
        <v>26.019200000000001</v>
      </c>
      <c r="V12" s="19">
        <v>25.557099999999998</v>
      </c>
      <c r="W12" s="19">
        <v>25.371600000000001</v>
      </c>
      <c r="X12" s="19">
        <v>25.188199999999998</v>
      </c>
      <c r="Y12" s="19">
        <v>25.0045</v>
      </c>
      <c r="Z12" s="19">
        <v>24.822299999999998</v>
      </c>
      <c r="AA12" s="19">
        <v>24.6357</v>
      </c>
      <c r="AB12" s="19">
        <v>24.5351</v>
      </c>
      <c r="AC12" s="19">
        <v>24.434200000000001</v>
      </c>
      <c r="AD12" s="19">
        <v>24.334199999999999</v>
      </c>
      <c r="AE12" s="19">
        <v>24.229500000000002</v>
      </c>
      <c r="AF12" s="19">
        <v>24.126300000000001</v>
      </c>
    </row>
    <row r="13" spans="1:32" x14ac:dyDescent="0.35">
      <c r="A13" s="4" t="s">
        <v>250</v>
      </c>
      <c r="B13" s="19"/>
      <c r="C13" s="19"/>
      <c r="D13" s="19">
        <v>7.5189000000000004</v>
      </c>
      <c r="E13" s="19">
        <v>7.4692999999999996</v>
      </c>
      <c r="F13" s="19">
        <v>7.4321999999999999</v>
      </c>
      <c r="G13" s="19">
        <v>7.4189999999999996</v>
      </c>
      <c r="H13" s="19">
        <v>7.3925999999999998</v>
      </c>
      <c r="I13" s="19">
        <v>7.3926999999999996</v>
      </c>
      <c r="J13" s="19">
        <v>7.4077000000000002</v>
      </c>
      <c r="K13" s="19">
        <v>7.4160000000000004</v>
      </c>
      <c r="L13" s="19">
        <v>7.3825000000000003</v>
      </c>
      <c r="M13" s="19">
        <v>7.3308999999999997</v>
      </c>
      <c r="N13" s="19">
        <v>7.0114000000000001</v>
      </c>
      <c r="O13" s="19">
        <v>6.6887999999999996</v>
      </c>
      <c r="P13" s="19">
        <v>6.4253</v>
      </c>
      <c r="Q13" s="19">
        <v>6.1619999999999999</v>
      </c>
      <c r="R13" s="19">
        <v>5.8800999999999997</v>
      </c>
      <c r="S13" s="19">
        <v>5.5694999999999997</v>
      </c>
      <c r="T13" s="19">
        <v>5.3097000000000003</v>
      </c>
      <c r="U13" s="19">
        <v>5.0434000000000001</v>
      </c>
      <c r="V13" s="19">
        <v>4.7911000000000001</v>
      </c>
      <c r="W13" s="19">
        <v>4.5216000000000003</v>
      </c>
      <c r="X13" s="19">
        <v>4.2484000000000002</v>
      </c>
      <c r="Y13" s="19">
        <v>3.9704999999999999</v>
      </c>
      <c r="Z13" s="19">
        <v>3.6924999999999999</v>
      </c>
      <c r="AA13" s="19">
        <v>3.4127000000000001</v>
      </c>
      <c r="AB13" s="19">
        <v>3.1322000000000001</v>
      </c>
      <c r="AC13" s="19">
        <v>2.8508</v>
      </c>
      <c r="AD13" s="19">
        <v>2.5691000000000002</v>
      </c>
      <c r="AE13" s="19">
        <v>2.2862</v>
      </c>
      <c r="AF13" s="19">
        <v>2.0015000000000001</v>
      </c>
    </row>
    <row r="14" spans="1:32" x14ac:dyDescent="0.35">
      <c r="A14" s="4" t="s">
        <v>251</v>
      </c>
      <c r="B14" s="19"/>
      <c r="C14" s="19"/>
      <c r="D14" s="19">
        <v>3.4866999999999999</v>
      </c>
      <c r="E14" s="19">
        <v>3.4607999999999999</v>
      </c>
      <c r="F14" s="19">
        <v>3.4272</v>
      </c>
      <c r="G14" s="19">
        <v>3.3858999999999999</v>
      </c>
      <c r="H14" s="19">
        <v>3.2650000000000001</v>
      </c>
      <c r="I14" s="19">
        <v>3.2294999999999998</v>
      </c>
      <c r="J14" s="19">
        <v>3.2077</v>
      </c>
      <c r="K14" s="19">
        <v>3.1884999999999999</v>
      </c>
      <c r="L14" s="19">
        <v>3.1716000000000002</v>
      </c>
      <c r="M14" s="19">
        <v>3.0623</v>
      </c>
      <c r="N14" s="19">
        <v>3.056</v>
      </c>
      <c r="O14" s="19">
        <v>3.0491999999999999</v>
      </c>
      <c r="P14" s="19">
        <v>3.0396999999999998</v>
      </c>
      <c r="Q14" s="19">
        <v>3.0308999999999999</v>
      </c>
      <c r="R14" s="19">
        <v>3.0186999999999999</v>
      </c>
      <c r="S14" s="19">
        <v>3.0064000000000002</v>
      </c>
      <c r="T14" s="19">
        <v>2.9950000000000001</v>
      </c>
      <c r="U14" s="19">
        <v>2.9849999999999999</v>
      </c>
      <c r="V14" s="19">
        <v>2.9729000000000001</v>
      </c>
      <c r="W14" s="19">
        <v>2.9641000000000002</v>
      </c>
      <c r="X14" s="19">
        <v>2.9563000000000001</v>
      </c>
      <c r="Y14" s="19">
        <v>2.9493999999999998</v>
      </c>
      <c r="Z14" s="19">
        <v>2.9430999999999998</v>
      </c>
      <c r="AA14" s="19">
        <v>2.9373999999999998</v>
      </c>
      <c r="AB14" s="19">
        <v>2.9319000000000002</v>
      </c>
      <c r="AC14" s="19">
        <v>2.9270999999999998</v>
      </c>
      <c r="AD14" s="19">
        <v>2.9224000000000001</v>
      </c>
      <c r="AE14" s="19">
        <v>2.9182999999999999</v>
      </c>
      <c r="AF14" s="19">
        <v>2.9144000000000001</v>
      </c>
    </row>
    <row r="15" spans="1:32" x14ac:dyDescent="0.35">
      <c r="A15" s="4" t="s">
        <v>252</v>
      </c>
      <c r="B15" s="19"/>
      <c r="C15" s="19"/>
      <c r="D15" s="19">
        <v>-21.813600000000001</v>
      </c>
      <c r="E15" s="19">
        <v>-21.242100000000001</v>
      </c>
      <c r="F15" s="19">
        <v>-21.081800000000001</v>
      </c>
      <c r="G15" s="19">
        <v>-21.996500000000001</v>
      </c>
      <c r="H15" s="19">
        <v>-23.4511</v>
      </c>
      <c r="I15" s="19">
        <v>-25.442299999999999</v>
      </c>
      <c r="J15" s="19">
        <v>-27.851400000000002</v>
      </c>
      <c r="K15" s="19">
        <v>-30.134499999999999</v>
      </c>
      <c r="L15" s="19">
        <v>-31.936900000000001</v>
      </c>
      <c r="M15" s="19">
        <v>-32.866100000000003</v>
      </c>
      <c r="N15" s="19">
        <v>-33.311799999999998</v>
      </c>
      <c r="O15" s="19">
        <v>-34.049999999999997</v>
      </c>
      <c r="P15" s="19">
        <v>-34.5749</v>
      </c>
      <c r="Q15" s="19">
        <v>-35.359200000000001</v>
      </c>
      <c r="R15" s="19">
        <v>-36.600099999999998</v>
      </c>
      <c r="S15" s="19">
        <v>-38.8675</v>
      </c>
      <c r="T15" s="19">
        <v>-40.1691</v>
      </c>
      <c r="U15" s="19">
        <v>-41.562199999999997</v>
      </c>
      <c r="V15" s="19">
        <v>-42.874299999999998</v>
      </c>
      <c r="W15" s="19">
        <v>-44.1599</v>
      </c>
      <c r="X15" s="19">
        <v>-45.083599999999997</v>
      </c>
      <c r="Y15" s="19">
        <v>-45.466099999999997</v>
      </c>
      <c r="Z15" s="19">
        <v>-45.508499999999998</v>
      </c>
      <c r="AA15" s="19">
        <v>-44.831699999999998</v>
      </c>
      <c r="AB15" s="19">
        <v>-44.044899999999998</v>
      </c>
      <c r="AC15" s="19">
        <v>-43.258400000000002</v>
      </c>
      <c r="AD15" s="19">
        <v>-43.356200000000001</v>
      </c>
      <c r="AE15" s="19">
        <v>-43.46</v>
      </c>
      <c r="AF15" s="19">
        <v>-43.601700000000001</v>
      </c>
    </row>
    <row r="16" spans="1:32" x14ac:dyDescent="0.35">
      <c r="A16" s="4" t="s">
        <v>253</v>
      </c>
      <c r="B16" s="19"/>
      <c r="C16" s="19"/>
      <c r="D16" s="19">
        <v>-6.2055999999999996</v>
      </c>
      <c r="E16" s="19">
        <v>-5.6341000000000001</v>
      </c>
      <c r="F16" s="19">
        <v>-5.4737999999999998</v>
      </c>
      <c r="G16" s="19">
        <v>-6.3884999999999996</v>
      </c>
      <c r="H16" s="19">
        <v>-7.8430999999999997</v>
      </c>
      <c r="I16" s="19">
        <v>-9.8343000000000007</v>
      </c>
      <c r="J16" s="19">
        <v>-12.243399999999999</v>
      </c>
      <c r="K16" s="19">
        <v>-14.5265</v>
      </c>
      <c r="L16" s="19">
        <v>-16.328900000000001</v>
      </c>
      <c r="M16" s="19">
        <v>-17.258099999999999</v>
      </c>
      <c r="N16" s="19">
        <v>-17.703800000000001</v>
      </c>
      <c r="O16" s="19">
        <v>-18.442</v>
      </c>
      <c r="P16" s="19">
        <v>-18.966899999999999</v>
      </c>
      <c r="Q16" s="19">
        <v>-19.751200000000001</v>
      </c>
      <c r="R16" s="19">
        <v>-20.992100000000001</v>
      </c>
      <c r="S16" s="19">
        <v>-23.259499999999999</v>
      </c>
      <c r="T16" s="19">
        <v>-24.5611</v>
      </c>
      <c r="U16" s="19">
        <v>-25.9542</v>
      </c>
      <c r="V16" s="19">
        <v>-27.266300000000001</v>
      </c>
      <c r="W16" s="19">
        <v>-28.5519</v>
      </c>
      <c r="X16" s="19">
        <v>-29.4756</v>
      </c>
      <c r="Y16" s="19">
        <v>-29.8581</v>
      </c>
      <c r="Z16" s="19">
        <v>-29.900500000000001</v>
      </c>
      <c r="AA16" s="19">
        <v>-29.223700000000001</v>
      </c>
      <c r="AB16" s="19">
        <v>-28.436900000000001</v>
      </c>
      <c r="AC16" s="19">
        <v>-27.650400000000001</v>
      </c>
      <c r="AD16" s="19">
        <v>-27.748200000000001</v>
      </c>
      <c r="AE16" s="19">
        <v>-27.852</v>
      </c>
      <c r="AF16" s="19">
        <v>-27.9937</v>
      </c>
    </row>
    <row r="17" spans="1:32" x14ac:dyDescent="0.35">
      <c r="A17" s="4" t="s">
        <v>254</v>
      </c>
      <c r="B17" s="19"/>
      <c r="C17" s="19"/>
      <c r="D17" s="19">
        <v>54.415799999999997</v>
      </c>
      <c r="E17" s="19">
        <v>54.2515</v>
      </c>
      <c r="F17" s="19">
        <v>53.634700000000002</v>
      </c>
      <c r="G17" s="19">
        <v>51.945</v>
      </c>
      <c r="H17" s="19">
        <v>49.329799999999999</v>
      </c>
      <c r="I17" s="19">
        <v>45.877200000000002</v>
      </c>
      <c r="J17" s="19">
        <v>42.904400000000003</v>
      </c>
      <c r="K17" s="19">
        <v>39.9908</v>
      </c>
      <c r="L17" s="19">
        <v>37.612299999999998</v>
      </c>
      <c r="M17" s="19">
        <v>35.163600000000002</v>
      </c>
      <c r="N17" s="19">
        <v>33.089199999999998</v>
      </c>
      <c r="O17" s="19">
        <v>30.503299999999999</v>
      </c>
      <c r="P17" s="19">
        <v>28.2256</v>
      </c>
      <c r="Q17" s="19">
        <v>25.696899999999999</v>
      </c>
      <c r="R17" s="19">
        <v>23.044599999999999</v>
      </c>
      <c r="S17" s="19">
        <v>19.287199999999999</v>
      </c>
      <c r="T17" s="19">
        <v>16.502500000000001</v>
      </c>
      <c r="U17" s="19">
        <v>13.6112</v>
      </c>
      <c r="V17" s="19">
        <v>10.780099999999999</v>
      </c>
      <c r="W17" s="19">
        <v>8.2548999999999992</v>
      </c>
      <c r="X17" s="19">
        <v>6.0942999999999996</v>
      </c>
      <c r="Y17" s="19">
        <v>4.4757999999999996</v>
      </c>
      <c r="Z17" s="19">
        <v>3.1985000000000001</v>
      </c>
      <c r="AA17" s="19">
        <v>2.6362000000000001</v>
      </c>
      <c r="AB17" s="19">
        <v>2.2686000000000002</v>
      </c>
      <c r="AC17" s="19">
        <v>1.901</v>
      </c>
      <c r="AD17" s="19">
        <v>0.6492</v>
      </c>
      <c r="AE17" s="19">
        <v>-0.61360000000000003</v>
      </c>
      <c r="AF17" s="19">
        <v>-1.9141999999999999</v>
      </c>
    </row>
    <row r="18" spans="1:32" x14ac:dyDescent="0.35">
      <c r="A18" s="4" t="s">
        <v>255</v>
      </c>
      <c r="B18" s="19"/>
      <c r="C18" s="19"/>
      <c r="D18" s="19">
        <v>70.023799999999994</v>
      </c>
      <c r="E18" s="19">
        <v>69.859499999999997</v>
      </c>
      <c r="F18" s="19">
        <v>69.242699999999999</v>
      </c>
      <c r="G18" s="19">
        <v>67.552999999999997</v>
      </c>
      <c r="H18" s="19">
        <v>64.937799999999996</v>
      </c>
      <c r="I18" s="19">
        <v>61.485199999999999</v>
      </c>
      <c r="J18" s="19">
        <v>58.5124</v>
      </c>
      <c r="K18" s="19">
        <v>55.598799999999997</v>
      </c>
      <c r="L18" s="19">
        <v>53.220300000000002</v>
      </c>
      <c r="M18" s="19">
        <v>50.771599999999999</v>
      </c>
      <c r="N18" s="19">
        <v>48.697200000000002</v>
      </c>
      <c r="O18" s="19">
        <v>46.1113</v>
      </c>
      <c r="P18" s="19">
        <v>43.833500000000001</v>
      </c>
      <c r="Q18" s="19">
        <v>41.304900000000004</v>
      </c>
      <c r="R18" s="19">
        <v>38.6526</v>
      </c>
      <c r="S18" s="19">
        <v>34.895200000000003</v>
      </c>
      <c r="T18" s="19">
        <v>32.110500000000002</v>
      </c>
      <c r="U18" s="19">
        <v>29.219200000000001</v>
      </c>
      <c r="V18" s="19">
        <v>26.388100000000001</v>
      </c>
      <c r="W18" s="19">
        <v>23.8629</v>
      </c>
      <c r="X18" s="19">
        <v>21.702300000000001</v>
      </c>
      <c r="Y18" s="19">
        <v>20.0838</v>
      </c>
      <c r="Z18" s="19">
        <v>18.8065</v>
      </c>
      <c r="AA18" s="19">
        <v>18.244199999999999</v>
      </c>
      <c r="AB18" s="19">
        <v>17.8766</v>
      </c>
      <c r="AC18" s="19">
        <v>17.509</v>
      </c>
      <c r="AD18" s="19">
        <v>16.257200000000001</v>
      </c>
      <c r="AE18" s="19">
        <v>14.994400000000001</v>
      </c>
      <c r="AF18" s="19">
        <v>13.6938</v>
      </c>
    </row>
    <row r="19" spans="1:32" x14ac:dyDescent="0.35">
      <c r="A19" s="4" t="s">
        <v>256</v>
      </c>
      <c r="B19" s="19"/>
      <c r="C19" s="19"/>
      <c r="D19" s="19">
        <v>34.937100000000001</v>
      </c>
      <c r="E19" s="19">
        <v>34.929700000000004</v>
      </c>
      <c r="F19" s="19">
        <v>34.9101</v>
      </c>
      <c r="G19" s="19">
        <v>34.854399999999998</v>
      </c>
      <c r="H19" s="19">
        <v>34.7346</v>
      </c>
      <c r="I19" s="19">
        <v>34.6631</v>
      </c>
      <c r="J19" s="19">
        <v>34.584299999999999</v>
      </c>
      <c r="K19" s="19">
        <v>34.426499999999997</v>
      </c>
      <c r="L19" s="19">
        <v>34.241100000000003</v>
      </c>
      <c r="M19" s="19">
        <v>33.489100000000001</v>
      </c>
      <c r="N19" s="19">
        <v>32.9114</v>
      </c>
      <c r="O19" s="19">
        <v>32.113</v>
      </c>
      <c r="P19" s="19">
        <v>31.411899999999999</v>
      </c>
      <c r="Q19" s="19">
        <v>30.720499999999998</v>
      </c>
      <c r="R19" s="19">
        <v>30.3505</v>
      </c>
      <c r="S19" s="19">
        <v>29.9008</v>
      </c>
      <c r="T19" s="19">
        <v>29.4603</v>
      </c>
      <c r="U19" s="19">
        <v>29.004200000000001</v>
      </c>
      <c r="V19" s="19">
        <v>28.529999999999998</v>
      </c>
      <c r="W19" s="19">
        <v>28.335700000000003</v>
      </c>
      <c r="X19" s="19">
        <v>28.144499999999997</v>
      </c>
      <c r="Y19" s="19">
        <v>27.953900000000001</v>
      </c>
      <c r="Z19" s="19">
        <v>27.7654</v>
      </c>
      <c r="AA19" s="19">
        <v>27.5731</v>
      </c>
      <c r="AB19" s="19">
        <v>27.466999999999999</v>
      </c>
      <c r="AC19" s="19">
        <v>27.3613</v>
      </c>
      <c r="AD19" s="19">
        <v>27.256599999999999</v>
      </c>
      <c r="AE19" s="19">
        <v>27.1478</v>
      </c>
      <c r="AF19" s="19">
        <v>27.040700000000001</v>
      </c>
    </row>
    <row r="20" spans="1:32" x14ac:dyDescent="0.35">
      <c r="A20" s="4" t="s">
        <v>257</v>
      </c>
      <c r="B20" s="19"/>
      <c r="C20" s="19"/>
      <c r="D20" s="19">
        <v>35.086699999999993</v>
      </c>
      <c r="E20" s="19">
        <v>34.929799999999993</v>
      </c>
      <c r="F20" s="19">
        <v>34.332599999999999</v>
      </c>
      <c r="G20" s="19">
        <v>32.698599999999999</v>
      </c>
      <c r="H20" s="19">
        <v>30.203199999999995</v>
      </c>
      <c r="I20" s="19">
        <v>26.822099999999999</v>
      </c>
      <c r="J20" s="19">
        <v>23.928100000000001</v>
      </c>
      <c r="K20" s="19">
        <v>21.1723</v>
      </c>
      <c r="L20" s="19">
        <v>18.979199999999999</v>
      </c>
      <c r="M20" s="19">
        <v>17.282499999999999</v>
      </c>
      <c r="N20" s="19">
        <v>15.785800000000002</v>
      </c>
      <c r="O20" s="19">
        <v>13.9983</v>
      </c>
      <c r="P20" s="19">
        <v>12.421600000000002</v>
      </c>
      <c r="Q20" s="19">
        <v>10.584400000000006</v>
      </c>
      <c r="R20" s="19">
        <v>8.3020999999999994</v>
      </c>
      <c r="S20" s="19">
        <v>4.9944000000000024</v>
      </c>
      <c r="T20" s="19">
        <v>2.6502000000000017</v>
      </c>
      <c r="U20" s="19">
        <v>0.21499999999999986</v>
      </c>
      <c r="V20" s="19">
        <v>-2.1418999999999961</v>
      </c>
      <c r="W20" s="19">
        <v>-4.472800000000003</v>
      </c>
      <c r="X20" s="19">
        <v>-6.4421999999999962</v>
      </c>
      <c r="Y20" s="19">
        <v>-7.8701000000000008</v>
      </c>
      <c r="Z20" s="19">
        <v>-8.9588999999999999</v>
      </c>
      <c r="AA20" s="19">
        <v>-9.3289000000000009</v>
      </c>
      <c r="AB20" s="19">
        <v>-9.5903999999999989</v>
      </c>
      <c r="AC20" s="19">
        <v>-9.8522999999999996</v>
      </c>
      <c r="AD20" s="19">
        <v>-10.999399999999998</v>
      </c>
      <c r="AE20" s="19">
        <v>-12.1534</v>
      </c>
      <c r="AF20" s="19">
        <v>-13.346900000000002</v>
      </c>
    </row>
    <row r="21" spans="1:32" x14ac:dyDescent="0.35"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ht="17.5" thickBot="1" x14ac:dyDescent="0.45">
      <c r="A22" s="8" t="s">
        <v>258</v>
      </c>
      <c r="B22" s="1"/>
      <c r="C22" s="2"/>
      <c r="D22" s="1">
        <v>2022</v>
      </c>
      <c r="E22" s="2">
        <v>2023</v>
      </c>
      <c r="F22" s="1">
        <v>2024</v>
      </c>
      <c r="G22" s="2">
        <v>2025</v>
      </c>
      <c r="H22" s="1">
        <v>2026</v>
      </c>
      <c r="I22" s="2">
        <v>2027</v>
      </c>
      <c r="J22" s="1">
        <v>2028</v>
      </c>
      <c r="K22" s="2">
        <v>2029</v>
      </c>
      <c r="L22" s="1">
        <v>2030</v>
      </c>
      <c r="M22" s="2">
        <v>2031</v>
      </c>
      <c r="N22" s="1">
        <v>2032</v>
      </c>
      <c r="O22" s="2">
        <v>2033</v>
      </c>
      <c r="P22" s="1">
        <v>2034</v>
      </c>
      <c r="Q22" s="2">
        <v>2035</v>
      </c>
      <c r="R22" s="1">
        <v>2036</v>
      </c>
      <c r="S22" s="2">
        <v>2037</v>
      </c>
      <c r="T22" s="1">
        <v>2038</v>
      </c>
      <c r="U22" s="2">
        <v>2039</v>
      </c>
      <c r="V22" s="1">
        <v>2040</v>
      </c>
      <c r="W22" s="2">
        <v>2041</v>
      </c>
      <c r="X22" s="1">
        <v>2042</v>
      </c>
      <c r="Y22" s="2">
        <v>2043</v>
      </c>
      <c r="Z22" s="1">
        <v>2044</v>
      </c>
      <c r="AA22" s="2">
        <v>2045</v>
      </c>
      <c r="AB22" s="1">
        <v>2046</v>
      </c>
      <c r="AC22" s="2">
        <v>2047</v>
      </c>
      <c r="AD22" s="1">
        <v>2048</v>
      </c>
      <c r="AE22" s="2">
        <v>2049</v>
      </c>
      <c r="AF22" s="1">
        <v>2050</v>
      </c>
    </row>
    <row r="23" spans="1:32" ht="15" thickTop="1" x14ac:dyDescent="0.35">
      <c r="A23" s="4" t="s">
        <v>239</v>
      </c>
      <c r="B23" s="15"/>
      <c r="C23" s="15"/>
      <c r="D23" s="15">
        <v>3.5527136788005009E-12</v>
      </c>
      <c r="E23" s="15">
        <v>0</v>
      </c>
      <c r="F23" s="15">
        <v>0</v>
      </c>
      <c r="G23" s="15">
        <v>-0.10000000000331966</v>
      </c>
      <c r="H23" s="15">
        <v>-0.19999999999953388</v>
      </c>
      <c r="I23" s="15">
        <v>-0.39999999999906777</v>
      </c>
      <c r="J23" s="15">
        <v>-0.39999999999906777</v>
      </c>
      <c r="K23" s="15">
        <v>-0.39999999999906777</v>
      </c>
      <c r="L23" s="15">
        <v>-0.499999999995282</v>
      </c>
      <c r="M23" s="15">
        <v>-87.299999999995492</v>
      </c>
      <c r="N23" s="15">
        <v>-279.10000000000321</v>
      </c>
      <c r="O23" s="15">
        <v>-469.39999999999668</v>
      </c>
      <c r="P23" s="15">
        <v>-635.60000000000377</v>
      </c>
      <c r="Q23" s="15">
        <v>-798.80000000000348</v>
      </c>
      <c r="R23" s="15">
        <v>-952.69999999999652</v>
      </c>
      <c r="S23" s="15">
        <v>-1091.9000000000026</v>
      </c>
      <c r="T23" s="15">
        <v>-1252.5000000000048</v>
      </c>
      <c r="U23" s="15">
        <v>-1413.0000000000002</v>
      </c>
      <c r="V23" s="15">
        <v>-1563.8000000000006</v>
      </c>
      <c r="W23" s="15">
        <v>-1720.799999999997</v>
      </c>
      <c r="X23" s="15">
        <v>-1875.3999999999955</v>
      </c>
      <c r="Y23" s="15">
        <v>-2028.6000000000008</v>
      </c>
      <c r="Z23" s="15">
        <v>-2176.9999999999995</v>
      </c>
      <c r="AA23" s="15">
        <v>-2321.8000000000015</v>
      </c>
      <c r="AB23" s="15">
        <v>-2461.2999999999961</v>
      </c>
      <c r="AC23" s="15">
        <v>-2594.3000000000025</v>
      </c>
      <c r="AD23" s="15">
        <v>-2719.299999999997</v>
      </c>
      <c r="AE23" s="15">
        <v>-2835.6000000000013</v>
      </c>
      <c r="AF23" s="15">
        <v>-2941.2000000000003</v>
      </c>
    </row>
    <row r="24" spans="1:32" x14ac:dyDescent="0.35">
      <c r="A24" s="4" t="s">
        <v>240</v>
      </c>
      <c r="B24" s="15"/>
      <c r="C24" s="15"/>
      <c r="D24" s="15">
        <v>0.10000000000331966</v>
      </c>
      <c r="E24" s="15">
        <v>0</v>
      </c>
      <c r="F24" s="15">
        <v>0</v>
      </c>
      <c r="G24" s="15">
        <v>-0.10000000000331966</v>
      </c>
      <c r="H24" s="15">
        <v>-0.19999999999953388</v>
      </c>
      <c r="I24" s="15">
        <v>-0.39999999999906777</v>
      </c>
      <c r="J24" s="15">
        <v>-0.39999999999906777</v>
      </c>
      <c r="K24" s="15">
        <v>-0.39999999999906777</v>
      </c>
      <c r="L24" s="15">
        <v>-0.499999999995282</v>
      </c>
      <c r="M24" s="15">
        <v>-83.499999999997243</v>
      </c>
      <c r="N24" s="15">
        <v>-272.80000000000371</v>
      </c>
      <c r="O24" s="15">
        <v>-460.59999999999945</v>
      </c>
      <c r="P24" s="15">
        <v>-624.30000000000166</v>
      </c>
      <c r="Q24" s="15">
        <v>-785.20000000000323</v>
      </c>
      <c r="R24" s="15">
        <v>-937.19999999999709</v>
      </c>
      <c r="S24" s="15">
        <v>-1074.5000000000005</v>
      </c>
      <c r="T24" s="15">
        <v>-1233.4000000000033</v>
      </c>
      <c r="U24" s="15">
        <v>-1392.7000000000014</v>
      </c>
      <c r="V24" s="15">
        <v>-1542.3000000000009</v>
      </c>
      <c r="W24" s="15">
        <v>-1698.7999999999986</v>
      </c>
      <c r="X24" s="15">
        <v>-1853.1999999999975</v>
      </c>
      <c r="Y24" s="15">
        <v>-2006.4999999999991</v>
      </c>
      <c r="Z24" s="15">
        <v>-2155.4</v>
      </c>
      <c r="AA24" s="15">
        <v>-2301.1</v>
      </c>
      <c r="AB24" s="15">
        <v>-2441.8999999999969</v>
      </c>
      <c r="AC24" s="15">
        <v>-2576.6000000000026</v>
      </c>
      <c r="AD24" s="15">
        <v>-2703.699999999998</v>
      </c>
      <c r="AE24" s="15">
        <v>-2822.6000000000013</v>
      </c>
      <c r="AF24" s="15">
        <v>-2931.3</v>
      </c>
    </row>
    <row r="25" spans="1:32" x14ac:dyDescent="0.35">
      <c r="A25" s="4" t="s">
        <v>241</v>
      </c>
      <c r="B25" s="15"/>
      <c r="C25" s="15"/>
      <c r="D25" s="15">
        <v>0</v>
      </c>
      <c r="E25" s="15">
        <v>0</v>
      </c>
      <c r="F25" s="15">
        <v>0</v>
      </c>
      <c r="G25" s="15">
        <v>-0.1000000000015433</v>
      </c>
      <c r="H25" s="15">
        <v>-9.9999999999766942E-2</v>
      </c>
      <c r="I25" s="15">
        <v>-9.9999999999766942E-2</v>
      </c>
      <c r="J25" s="15">
        <v>-9.9999999999766942E-2</v>
      </c>
      <c r="K25" s="15">
        <v>-9.9999999999766942E-2</v>
      </c>
      <c r="L25" s="15">
        <v>-9.9999999999766942E-2</v>
      </c>
      <c r="M25" s="15">
        <v>-99.899999999999878</v>
      </c>
      <c r="N25" s="15">
        <v>-230.19999999999996</v>
      </c>
      <c r="O25" s="15">
        <v>-356.79999999999978</v>
      </c>
      <c r="P25" s="15">
        <v>-472.50000000000011</v>
      </c>
      <c r="Q25" s="15">
        <v>-584.40000000000043</v>
      </c>
      <c r="R25" s="15">
        <v>-690.50000000000011</v>
      </c>
      <c r="S25" s="15">
        <v>-789.40000000000055</v>
      </c>
      <c r="T25" s="15">
        <v>-891.70000000000016</v>
      </c>
      <c r="U25" s="15">
        <v>-991.20000000000095</v>
      </c>
      <c r="V25" s="15">
        <v>-1085.2000000000003</v>
      </c>
      <c r="W25" s="15">
        <v>-1178.5999999999995</v>
      </c>
      <c r="X25" s="15">
        <v>-1268.9000000000003</v>
      </c>
      <c r="Y25" s="15">
        <v>-1356.4000000000008</v>
      </c>
      <c r="Z25" s="15">
        <v>-1440.4000000000003</v>
      </c>
      <c r="AA25" s="15">
        <v>-1521.4999999999995</v>
      </c>
      <c r="AB25" s="15">
        <v>-1599.1</v>
      </c>
      <c r="AC25" s="15">
        <v>-1673.2000000000014</v>
      </c>
      <c r="AD25" s="15">
        <v>-1743.3999999999994</v>
      </c>
      <c r="AE25" s="15">
        <v>-1809.8000000000002</v>
      </c>
      <c r="AF25" s="15">
        <v>-1871.9</v>
      </c>
    </row>
    <row r="26" spans="1:32" x14ac:dyDescent="0.35">
      <c r="A26" s="4" t="s">
        <v>242</v>
      </c>
      <c r="B26" s="15"/>
      <c r="C26" s="15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-39.099999999999909</v>
      </c>
      <c r="N26" s="15">
        <v>-75.400000000000134</v>
      </c>
      <c r="O26" s="15">
        <v>-108.90000000000022</v>
      </c>
      <c r="P26" s="15">
        <v>-139.89999999999992</v>
      </c>
      <c r="Q26" s="15">
        <v>-168.69999999999985</v>
      </c>
      <c r="R26" s="15">
        <v>-195.0999999999996</v>
      </c>
      <c r="S26" s="15">
        <v>-219.40000000000026</v>
      </c>
      <c r="T26" s="15">
        <v>-241.89999999999978</v>
      </c>
      <c r="U26" s="15">
        <v>-262.50000000000017</v>
      </c>
      <c r="V26" s="15">
        <v>-281.40000000000009</v>
      </c>
      <c r="W26" s="15">
        <v>-298.7</v>
      </c>
      <c r="X26" s="15">
        <v>-314.5</v>
      </c>
      <c r="Y26" s="15">
        <v>-328.89999999999975</v>
      </c>
      <c r="Z26" s="15">
        <v>-342.00000000000006</v>
      </c>
      <c r="AA26" s="15">
        <v>-353.90000000000009</v>
      </c>
      <c r="AB26" s="15">
        <v>-364.70000000000005</v>
      </c>
      <c r="AC26" s="15">
        <v>-374.49999999999983</v>
      </c>
      <c r="AD26" s="15">
        <v>-383.2</v>
      </c>
      <c r="AE26" s="15">
        <v>-391</v>
      </c>
      <c r="AF26" s="15">
        <v>-397.89999999999992</v>
      </c>
    </row>
    <row r="27" spans="1:32" x14ac:dyDescent="0.35">
      <c r="A27" s="4" t="s">
        <v>243</v>
      </c>
      <c r="B27" s="15"/>
      <c r="C27" s="15"/>
      <c r="D27" s="15">
        <v>0</v>
      </c>
      <c r="E27" s="15">
        <v>0</v>
      </c>
      <c r="F27" s="15">
        <v>0</v>
      </c>
      <c r="G27" s="15">
        <v>-0.1000000000015433</v>
      </c>
      <c r="H27" s="15">
        <v>-9.9999999999766942E-2</v>
      </c>
      <c r="I27" s="15">
        <v>-9.9999999999766942E-2</v>
      </c>
      <c r="J27" s="15">
        <v>-9.9999999999766942E-2</v>
      </c>
      <c r="K27" s="15">
        <v>-9.9999999999766942E-2</v>
      </c>
      <c r="L27" s="15">
        <v>-9.9999999999766942E-2</v>
      </c>
      <c r="M27" s="15">
        <v>-60.800000000000409</v>
      </c>
      <c r="N27" s="15">
        <v>-154.79999999999984</v>
      </c>
      <c r="O27" s="15">
        <v>-247.89999999999958</v>
      </c>
      <c r="P27" s="15">
        <v>-332.6000000000011</v>
      </c>
      <c r="Q27" s="15">
        <v>-415.70000000000107</v>
      </c>
      <c r="R27" s="15">
        <v>-495.40000000000009</v>
      </c>
      <c r="S27" s="15">
        <v>-570.00000000000023</v>
      </c>
      <c r="T27" s="15">
        <v>-649.79999999999905</v>
      </c>
      <c r="U27" s="15">
        <v>-728.69999999999993</v>
      </c>
      <c r="V27" s="15">
        <v>-803.79999999999984</v>
      </c>
      <c r="W27" s="15">
        <v>-879.90000000000009</v>
      </c>
      <c r="X27" s="15">
        <v>-954.39999999999964</v>
      </c>
      <c r="Y27" s="15">
        <v>-1027.5000000000007</v>
      </c>
      <c r="Z27" s="15">
        <v>-1098.3999999999999</v>
      </c>
      <c r="AA27" s="15">
        <v>-1167.6000000000001</v>
      </c>
      <c r="AB27" s="15">
        <v>-1234.3999999999999</v>
      </c>
      <c r="AC27" s="15">
        <v>-1298.7000000000003</v>
      </c>
      <c r="AD27" s="15">
        <v>-1360.1999999999998</v>
      </c>
      <c r="AE27" s="15">
        <v>-1418.8</v>
      </c>
      <c r="AF27" s="15">
        <v>-1474.0000000000002</v>
      </c>
    </row>
    <row r="28" spans="1:32" x14ac:dyDescent="0.35">
      <c r="A28" s="4" t="s">
        <v>244</v>
      </c>
      <c r="B28" s="15"/>
      <c r="C28" s="15"/>
      <c r="D28" s="15">
        <v>9.9999999999766942E-2</v>
      </c>
      <c r="E28" s="15">
        <v>0</v>
      </c>
      <c r="F28" s="15">
        <v>0</v>
      </c>
      <c r="G28" s="15">
        <v>0</v>
      </c>
      <c r="H28" s="15">
        <v>-9.9999999999766942E-2</v>
      </c>
      <c r="I28" s="15">
        <v>-0.29999999999930083</v>
      </c>
      <c r="J28" s="15">
        <v>-0.29999999999930083</v>
      </c>
      <c r="K28" s="15">
        <v>-0.29999999999930083</v>
      </c>
      <c r="L28" s="15">
        <v>-0.39999999999906777</v>
      </c>
      <c r="M28" s="15">
        <v>16.400000000000858</v>
      </c>
      <c r="N28" s="15">
        <v>-42.600000000000193</v>
      </c>
      <c r="O28" s="15">
        <v>-103.79999999999967</v>
      </c>
      <c r="P28" s="15">
        <v>-151.79999999999973</v>
      </c>
      <c r="Q28" s="15">
        <v>-200.80000000000098</v>
      </c>
      <c r="R28" s="15">
        <v>-246.70000000000059</v>
      </c>
      <c r="S28" s="15">
        <v>-285.09999999999991</v>
      </c>
      <c r="T28" s="15">
        <v>-341.70000000000124</v>
      </c>
      <c r="U28" s="15">
        <v>-401.5000000000004</v>
      </c>
      <c r="V28" s="15">
        <v>-457.10000000000048</v>
      </c>
      <c r="W28" s="15">
        <v>-520.20000000000005</v>
      </c>
      <c r="X28" s="15">
        <v>-584.29999999999893</v>
      </c>
      <c r="Y28" s="15">
        <v>-650.10000000000014</v>
      </c>
      <c r="Z28" s="15">
        <v>-714.99999999999989</v>
      </c>
      <c r="AA28" s="15">
        <v>-779.60000000000025</v>
      </c>
      <c r="AB28" s="15">
        <v>-842.7999999999995</v>
      </c>
      <c r="AC28" s="15">
        <v>-903.39999999999952</v>
      </c>
      <c r="AD28" s="15">
        <v>-960.30000000000018</v>
      </c>
      <c r="AE28" s="15">
        <v>-1012.7999999999995</v>
      </c>
      <c r="AF28" s="15">
        <v>-1059.4000000000001</v>
      </c>
    </row>
    <row r="29" spans="1:32" x14ac:dyDescent="0.35">
      <c r="A29" s="4" t="s">
        <v>245</v>
      </c>
      <c r="B29" s="15"/>
      <c r="C29" s="15"/>
      <c r="D29" s="15">
        <v>-9.9999999999988987E-2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-3.8000000000000256</v>
      </c>
      <c r="N29" s="15">
        <v>-6.2999999999999723</v>
      </c>
      <c r="O29" s="15">
        <v>-8.799999999999919</v>
      </c>
      <c r="P29" s="15">
        <v>-11.299999999999976</v>
      </c>
      <c r="Q29" s="15">
        <v>-13.600000000000056</v>
      </c>
      <c r="R29" s="15">
        <v>-15.499999999999957</v>
      </c>
      <c r="S29" s="15">
        <v>-17.39999999999997</v>
      </c>
      <c r="T29" s="15">
        <v>-19.100000000000005</v>
      </c>
      <c r="U29" s="15">
        <v>-20.299999999999983</v>
      </c>
      <c r="V29" s="15">
        <v>-21.499999999999964</v>
      </c>
      <c r="W29" s="15">
        <v>-22.000000000000021</v>
      </c>
      <c r="X29" s="15">
        <v>-22.199999999999996</v>
      </c>
      <c r="Y29" s="15">
        <v>-22.100000000000009</v>
      </c>
      <c r="Z29" s="15">
        <v>-21.599999999999952</v>
      </c>
      <c r="AA29" s="15">
        <v>-20.700000000000053</v>
      </c>
      <c r="AB29" s="15">
        <v>-19.399999999999974</v>
      </c>
      <c r="AC29" s="15">
        <v>-17.700000000000049</v>
      </c>
      <c r="AD29" s="15">
        <v>-15.599999999999948</v>
      </c>
      <c r="AE29" s="15">
        <v>-13.000000000000011</v>
      </c>
      <c r="AF29" s="15">
        <v>-9.8999999999999098</v>
      </c>
    </row>
    <row r="30" spans="1:32" x14ac:dyDescent="0.35">
      <c r="A30" s="4" t="s">
        <v>246</v>
      </c>
      <c r="B30" s="15"/>
      <c r="C30" s="15"/>
      <c r="D30" s="15">
        <v>-9.9999999999766942E-2</v>
      </c>
      <c r="E30" s="15">
        <v>0</v>
      </c>
      <c r="F30" s="15">
        <v>0</v>
      </c>
      <c r="G30" s="15">
        <v>0</v>
      </c>
      <c r="H30" s="15">
        <v>9.9999999999766942E-2</v>
      </c>
      <c r="I30" s="15">
        <v>0.10000000000021103</v>
      </c>
      <c r="J30" s="15">
        <v>0.19999999999997797</v>
      </c>
      <c r="K30" s="15">
        <v>0.19999999999997797</v>
      </c>
      <c r="L30" s="15">
        <v>9.9999999999766942E-2</v>
      </c>
      <c r="M30" s="15">
        <v>8.49999999999973</v>
      </c>
      <c r="N30" s="15">
        <v>-224.59999999999968</v>
      </c>
      <c r="O30" s="15">
        <v>-438.9999999999996</v>
      </c>
      <c r="P30" s="15">
        <v>-595.59999999999968</v>
      </c>
      <c r="Q30" s="15">
        <v>-736.69999999999993</v>
      </c>
      <c r="R30" s="15">
        <v>-863.19999999999993</v>
      </c>
      <c r="S30" s="15">
        <v>-967.7</v>
      </c>
      <c r="T30" s="15">
        <v>-1090.1000000000001</v>
      </c>
      <c r="U30" s="15">
        <v>-1209.5999999999997</v>
      </c>
      <c r="V30" s="15">
        <v>-1277.9999999999998</v>
      </c>
      <c r="W30" s="15">
        <v>-1368.1</v>
      </c>
      <c r="X30" s="15">
        <v>-1449.8999999999999</v>
      </c>
      <c r="Y30" s="15">
        <v>-1531.7</v>
      </c>
      <c r="Z30" s="15">
        <v>-1599.0000000000002</v>
      </c>
      <c r="AA30" s="15">
        <v>-1660.6999999999998</v>
      </c>
      <c r="AB30" s="15">
        <v>-1711.3000000000002</v>
      </c>
      <c r="AC30" s="15">
        <v>-1755.7</v>
      </c>
      <c r="AD30" s="15">
        <v>-1793.8999999999999</v>
      </c>
      <c r="AE30" s="15">
        <v>-1826.4</v>
      </c>
      <c r="AF30" s="15">
        <v>-1853.7</v>
      </c>
    </row>
    <row r="31" spans="1:32" x14ac:dyDescent="0.35">
      <c r="A31" s="4" t="s">
        <v>247</v>
      </c>
      <c r="B31" s="15"/>
      <c r="C31" s="15"/>
      <c r="D31" s="15">
        <v>0</v>
      </c>
      <c r="E31" s="15">
        <v>0</v>
      </c>
      <c r="F31" s="15">
        <v>0</v>
      </c>
      <c r="G31" s="15">
        <v>9.9999999996214228E-2</v>
      </c>
      <c r="H31" s="15">
        <v>0.19999999999953388</v>
      </c>
      <c r="I31" s="15">
        <v>0.30000000000285354</v>
      </c>
      <c r="J31" s="15">
        <v>0.29999999999574811</v>
      </c>
      <c r="K31" s="15">
        <v>0.29999999999574811</v>
      </c>
      <c r="L31" s="15">
        <v>0.39999999999906777</v>
      </c>
      <c r="M31" s="15">
        <v>10.699999999999932</v>
      </c>
      <c r="N31" s="15">
        <v>-301.00000000000193</v>
      </c>
      <c r="O31" s="15">
        <v>-604.79999999999734</v>
      </c>
      <c r="P31" s="15">
        <v>-856.00000000000159</v>
      </c>
      <c r="Q31" s="15">
        <v>-1108.7999999999952</v>
      </c>
      <c r="R31" s="15">
        <v>-1344.299999999997</v>
      </c>
      <c r="S31" s="15">
        <v>-1539.6000000000001</v>
      </c>
      <c r="T31" s="15">
        <v>-1812.5999999999963</v>
      </c>
      <c r="U31" s="15">
        <v>-2091.7999999999993</v>
      </c>
      <c r="V31" s="15">
        <v>-2358.6000000000026</v>
      </c>
      <c r="W31" s="15">
        <v>-2646.9000000000024</v>
      </c>
      <c r="X31" s="15">
        <v>-2937.1000000000045</v>
      </c>
      <c r="Y31" s="15">
        <v>-3231.2000000000012</v>
      </c>
      <c r="Z31" s="15">
        <v>-3524.3000000000038</v>
      </c>
      <c r="AA31" s="15">
        <v>-3820.2000000000035</v>
      </c>
      <c r="AB31" s="15">
        <v>-4117.3</v>
      </c>
      <c r="AC31" s="15">
        <v>-4414.5</v>
      </c>
      <c r="AD31" s="15">
        <v>-4711.8999999999996</v>
      </c>
      <c r="AE31" s="15">
        <v>-5011.9000000000005</v>
      </c>
      <c r="AF31" s="15">
        <v>-5313.8</v>
      </c>
    </row>
    <row r="32" spans="1:32" x14ac:dyDescent="0.35">
      <c r="A32" s="4" t="s">
        <v>248</v>
      </c>
      <c r="B32" s="15"/>
      <c r="C32" s="15"/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9.9999999999988987E-2</v>
      </c>
      <c r="K32" s="15">
        <v>0</v>
      </c>
      <c r="L32" s="15">
        <v>0</v>
      </c>
      <c r="M32" s="15">
        <v>0.59999999999998943</v>
      </c>
      <c r="N32" s="15">
        <v>-19.80000000000004</v>
      </c>
      <c r="O32" s="15">
        <v>-40.900000000000048</v>
      </c>
      <c r="P32" s="15">
        <v>-57.800000000000018</v>
      </c>
      <c r="Q32" s="15">
        <v>-74.500000000000014</v>
      </c>
      <c r="R32" s="15">
        <v>-90.399999999999977</v>
      </c>
      <c r="S32" s="15">
        <v>-104.59999999999997</v>
      </c>
      <c r="T32" s="15">
        <v>-122.09999999999998</v>
      </c>
      <c r="U32" s="15">
        <v>-139.69999999999999</v>
      </c>
      <c r="V32" s="15">
        <v>-156.30000000000001</v>
      </c>
      <c r="W32" s="15">
        <v>-173.79999999999998</v>
      </c>
      <c r="X32" s="15">
        <v>-191.20000000000002</v>
      </c>
      <c r="Y32" s="15">
        <v>-208.6</v>
      </c>
      <c r="Z32" s="15">
        <v>-225.4</v>
      </c>
      <c r="AA32" s="15">
        <v>-242.20000000000002</v>
      </c>
      <c r="AB32" s="15">
        <v>-258.7</v>
      </c>
      <c r="AC32" s="15">
        <v>-274.80000000000007</v>
      </c>
      <c r="AD32" s="15">
        <v>-290.39999999999998</v>
      </c>
      <c r="AE32" s="15">
        <v>-305.90000000000003</v>
      </c>
      <c r="AF32" s="15">
        <v>-320.89999999999998</v>
      </c>
    </row>
    <row r="33" spans="1:32" x14ac:dyDescent="0.35">
      <c r="A33" s="4" t="s">
        <v>249</v>
      </c>
      <c r="B33" s="15"/>
      <c r="C33" s="15"/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9.9999999999766942E-2</v>
      </c>
      <c r="J33" s="15">
        <v>9.9999999999766942E-2</v>
      </c>
      <c r="K33" s="15">
        <v>0</v>
      </c>
      <c r="L33" s="15">
        <v>9.9999999999766942E-2</v>
      </c>
      <c r="M33" s="15">
        <v>0.19999999999953388</v>
      </c>
      <c r="N33" s="15">
        <v>-3.700000000002035</v>
      </c>
      <c r="O33" s="15">
        <v>-7.6000000000000512</v>
      </c>
      <c r="P33" s="15">
        <v>-11.200000000002319</v>
      </c>
      <c r="Q33" s="15">
        <v>-14.900000000000801</v>
      </c>
      <c r="R33" s="15">
        <v>-18.699999999999051</v>
      </c>
      <c r="S33" s="15">
        <v>-22.60000000000062</v>
      </c>
      <c r="T33" s="15">
        <v>-26.900000000001256</v>
      </c>
      <c r="U33" s="15">
        <v>-31.599999999997408</v>
      </c>
      <c r="V33" s="15">
        <v>-36.200000000000898</v>
      </c>
      <c r="W33" s="15">
        <v>-41.599999999998971</v>
      </c>
      <c r="X33" s="15">
        <v>-47.299999999999898</v>
      </c>
      <c r="Y33" s="15">
        <v>-53.499999999999659</v>
      </c>
      <c r="Z33" s="15">
        <v>-59.900000000002507</v>
      </c>
      <c r="AA33" s="15">
        <v>-66.70000000000087</v>
      </c>
      <c r="AB33" s="15">
        <v>-74.00000000000162</v>
      </c>
      <c r="AC33" s="15">
        <v>-81.799999999997652</v>
      </c>
      <c r="AD33" s="15">
        <v>-89.900000000000091</v>
      </c>
      <c r="AE33" s="15">
        <v>-98.699999999997345</v>
      </c>
      <c r="AF33" s="15">
        <v>-108.20000000000007</v>
      </c>
    </row>
    <row r="34" spans="1:32" x14ac:dyDescent="0.35">
      <c r="A34" s="4" t="s">
        <v>250</v>
      </c>
      <c r="B34" s="15"/>
      <c r="C34" s="15"/>
      <c r="D34" s="15">
        <v>0</v>
      </c>
      <c r="E34" s="15">
        <v>0</v>
      </c>
      <c r="F34" s="15">
        <v>0</v>
      </c>
      <c r="G34" s="15">
        <v>9.9999999999766942E-2</v>
      </c>
      <c r="H34" s="15">
        <v>9.9999999999766942E-2</v>
      </c>
      <c r="I34" s="15">
        <v>0.19999999999953388</v>
      </c>
      <c r="J34" s="15">
        <v>0.20000000000042206</v>
      </c>
      <c r="K34" s="15">
        <v>0.20000000000042206</v>
      </c>
      <c r="L34" s="15">
        <v>0.300000000000189</v>
      </c>
      <c r="M34" s="15">
        <v>9.7999999999993648</v>
      </c>
      <c r="N34" s="15">
        <v>-277.49999999999989</v>
      </c>
      <c r="O34" s="15">
        <v>-556.1000000000007</v>
      </c>
      <c r="P34" s="15">
        <v>-786.99999999999989</v>
      </c>
      <c r="Q34" s="15">
        <v>-1019.4999999999999</v>
      </c>
      <c r="R34" s="15">
        <v>-1235.2000000000007</v>
      </c>
      <c r="S34" s="15">
        <v>-1412.4000000000008</v>
      </c>
      <c r="T34" s="15">
        <v>-1663.5</v>
      </c>
      <c r="U34" s="15">
        <v>-1920.4999999999995</v>
      </c>
      <c r="V34" s="15">
        <v>-2166.2999999999997</v>
      </c>
      <c r="W34" s="15">
        <v>-2431.5999999999995</v>
      </c>
      <c r="X34" s="15">
        <v>-2698.6</v>
      </c>
      <c r="Y34" s="15">
        <v>-2969.2000000000003</v>
      </c>
      <c r="Z34" s="15">
        <v>-3238.9</v>
      </c>
      <c r="AA34" s="15">
        <v>-3511.4</v>
      </c>
      <c r="AB34" s="15">
        <v>-3784.6000000000004</v>
      </c>
      <c r="AC34" s="15">
        <v>-4058</v>
      </c>
      <c r="AD34" s="15">
        <v>-4331.5</v>
      </c>
      <c r="AE34" s="15">
        <v>-4607.3</v>
      </c>
      <c r="AF34" s="15">
        <v>-4884.8</v>
      </c>
    </row>
    <row r="35" spans="1:32" x14ac:dyDescent="0.35">
      <c r="A35" s="4" t="s">
        <v>251</v>
      </c>
      <c r="B35" s="15"/>
      <c r="C35" s="15"/>
      <c r="D35" s="15">
        <v>0</v>
      </c>
      <c r="E35" s="15">
        <v>0</v>
      </c>
      <c r="F35" s="15">
        <v>0</v>
      </c>
      <c r="G35" s="15">
        <v>0</v>
      </c>
      <c r="H35" s="15">
        <v>-9.9999999999766942E-2</v>
      </c>
      <c r="I35" s="15">
        <v>0</v>
      </c>
      <c r="J35" s="15">
        <v>-0.10000000000021103</v>
      </c>
      <c r="K35" s="15">
        <v>-0.10000000000021103</v>
      </c>
      <c r="L35" s="15">
        <v>0</v>
      </c>
      <c r="M35" s="15">
        <v>-0.19999999999997797</v>
      </c>
      <c r="N35" s="15">
        <v>3.8000000000000256</v>
      </c>
      <c r="O35" s="15">
        <v>7.6999999999998181</v>
      </c>
      <c r="P35" s="15">
        <v>11.099999999999888</v>
      </c>
      <c r="Q35" s="15">
        <v>14.800000000000146</v>
      </c>
      <c r="R35" s="15">
        <v>18.699999999999939</v>
      </c>
      <c r="S35" s="15">
        <v>22.600000000000176</v>
      </c>
      <c r="T35" s="15">
        <v>26.899999999999924</v>
      </c>
      <c r="U35" s="15">
        <v>31.600000000000072</v>
      </c>
      <c r="V35" s="15">
        <v>36.100000000000243</v>
      </c>
      <c r="W35" s="15">
        <v>41.600000000000307</v>
      </c>
      <c r="X35" s="15">
        <v>47.400000000000105</v>
      </c>
      <c r="Y35" s="15">
        <v>53.499999999999659</v>
      </c>
      <c r="Z35" s="15">
        <v>59.899999999999842</v>
      </c>
      <c r="AA35" s="15">
        <v>66.699999999999989</v>
      </c>
      <c r="AB35" s="15">
        <v>74.000000000000284</v>
      </c>
      <c r="AC35" s="15">
        <v>81.699999999999662</v>
      </c>
      <c r="AD35" s="15">
        <v>89.900000000000091</v>
      </c>
      <c r="AE35" s="15">
        <v>98.700000000000017</v>
      </c>
      <c r="AF35" s="15">
        <v>108.20000000000007</v>
      </c>
    </row>
    <row r="36" spans="1:32" x14ac:dyDescent="0.35">
      <c r="A36" s="4" t="s">
        <v>252</v>
      </c>
      <c r="B36" s="15"/>
      <c r="C36" s="15"/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-9.9999999999766942E-2</v>
      </c>
      <c r="J36" s="15">
        <v>0</v>
      </c>
      <c r="K36" s="15">
        <v>0</v>
      </c>
      <c r="L36" s="15">
        <v>0</v>
      </c>
      <c r="M36" s="15">
        <v>0</v>
      </c>
      <c r="N36" s="15">
        <v>-9.9999999996214228E-2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-9.9999999996214228E-2</v>
      </c>
      <c r="AB36" s="15">
        <v>0</v>
      </c>
      <c r="AC36" s="15">
        <v>0</v>
      </c>
      <c r="AD36" s="15">
        <v>0</v>
      </c>
      <c r="AE36" s="15">
        <v>-0.10000000000331966</v>
      </c>
      <c r="AF36" s="15">
        <v>0</v>
      </c>
    </row>
    <row r="37" spans="1:32" x14ac:dyDescent="0.35">
      <c r="A37" s="4" t="s">
        <v>253</v>
      </c>
      <c r="B37" s="15"/>
      <c r="C37" s="15"/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-0.1000000000015433</v>
      </c>
      <c r="J37" s="15">
        <v>0</v>
      </c>
      <c r="K37" s="15">
        <v>0</v>
      </c>
      <c r="L37" s="15">
        <v>0</v>
      </c>
      <c r="M37" s="15">
        <v>0</v>
      </c>
      <c r="N37" s="15">
        <v>-9.9999999999766942E-2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-9.9999999999766942E-2</v>
      </c>
      <c r="AB37" s="15">
        <v>0</v>
      </c>
      <c r="AC37" s="15">
        <v>0</v>
      </c>
      <c r="AD37" s="15">
        <v>0</v>
      </c>
      <c r="AE37" s="15">
        <v>-9.9999999999766942E-2</v>
      </c>
      <c r="AF37" s="15">
        <v>0</v>
      </c>
    </row>
    <row r="38" spans="1:32" x14ac:dyDescent="0.35">
      <c r="A38" s="4" t="s">
        <v>254</v>
      </c>
      <c r="B38" s="15"/>
      <c r="C38" s="15"/>
      <c r="D38" s="15">
        <v>0</v>
      </c>
      <c r="E38" s="15">
        <v>0</v>
      </c>
      <c r="F38" s="15">
        <v>0</v>
      </c>
      <c r="G38" s="15">
        <v>0.10000000000331966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-68.300000000000693</v>
      </c>
      <c r="N38" s="15">
        <v>-800.89999999999861</v>
      </c>
      <c r="O38" s="15">
        <v>-1505.5000000000014</v>
      </c>
      <c r="P38" s="15">
        <v>-2076.0000000000005</v>
      </c>
      <c r="Q38" s="15">
        <v>-2629.2000000000007</v>
      </c>
      <c r="R38" s="15">
        <v>-3141.6000000000004</v>
      </c>
      <c r="S38" s="15">
        <v>-3576.5000000000027</v>
      </c>
      <c r="T38" s="15">
        <v>-4128.0999999999995</v>
      </c>
      <c r="U38" s="15">
        <v>-4682.8999999999996</v>
      </c>
      <c r="V38" s="15">
        <v>-5164.2000000000007</v>
      </c>
      <c r="W38" s="15">
        <v>-5694.3</v>
      </c>
      <c r="X38" s="15">
        <v>-6215.1</v>
      </c>
      <c r="Y38" s="15">
        <v>-6738.0000000000009</v>
      </c>
      <c r="Z38" s="15">
        <v>-7240.5</v>
      </c>
      <c r="AA38" s="15">
        <v>-7736.0999999999985</v>
      </c>
      <c r="AB38" s="15">
        <v>-8215.9000000000015</v>
      </c>
      <c r="AC38" s="15">
        <v>-8682.9</v>
      </c>
      <c r="AD38" s="15">
        <v>-9135.1999999999989</v>
      </c>
      <c r="AE38" s="15">
        <v>-9575.0999999999985</v>
      </c>
      <c r="AF38" s="15">
        <v>-10000.599999999999</v>
      </c>
    </row>
    <row r="39" spans="1:32" x14ac:dyDescent="0.35">
      <c r="A39" s="4" t="s">
        <v>255</v>
      </c>
      <c r="B39" s="15"/>
      <c r="C39" s="15"/>
      <c r="D39" s="15">
        <v>0</v>
      </c>
      <c r="E39" s="15">
        <v>0</v>
      </c>
      <c r="F39" s="15">
        <v>0</v>
      </c>
      <c r="G39" s="15">
        <v>0.10000000000331966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-68.300000000000693</v>
      </c>
      <c r="N39" s="15">
        <v>-800.89999999999861</v>
      </c>
      <c r="O39" s="15">
        <v>-1505.4999999999977</v>
      </c>
      <c r="P39" s="15">
        <v>-2076.0999999999967</v>
      </c>
      <c r="Q39" s="15">
        <v>-2629.1999999999971</v>
      </c>
      <c r="R39" s="15">
        <v>-3141.5999999999967</v>
      </c>
      <c r="S39" s="15">
        <v>-3576.4999999999959</v>
      </c>
      <c r="T39" s="15">
        <v>-4128.0999999999967</v>
      </c>
      <c r="U39" s="15">
        <v>-4682.8999999999969</v>
      </c>
      <c r="V39" s="15">
        <v>-5164.1999999999971</v>
      </c>
      <c r="W39" s="15">
        <v>-5694.300000000002</v>
      </c>
      <c r="X39" s="15">
        <v>-6215.0999999999995</v>
      </c>
      <c r="Y39" s="15">
        <v>-6738</v>
      </c>
      <c r="Z39" s="15">
        <v>-7240.5000000000009</v>
      </c>
      <c r="AA39" s="15">
        <v>-7736.1</v>
      </c>
      <c r="AB39" s="15">
        <v>-8215.9000000000015</v>
      </c>
      <c r="AC39" s="15">
        <v>-8682.9</v>
      </c>
      <c r="AD39" s="15">
        <v>-9135.1999999999971</v>
      </c>
      <c r="AE39" s="15">
        <v>-9575.1</v>
      </c>
      <c r="AF39" s="15">
        <v>-10000.600000000002</v>
      </c>
    </row>
    <row r="40" spans="1:32" x14ac:dyDescent="0.35">
      <c r="A40" s="4" t="s">
        <v>256</v>
      </c>
      <c r="B40" s="15"/>
      <c r="C40" s="15"/>
      <c r="D40" s="15">
        <v>0</v>
      </c>
      <c r="E40" s="15">
        <v>0</v>
      </c>
      <c r="F40" s="15">
        <v>0</v>
      </c>
      <c r="G40" s="15">
        <v>0</v>
      </c>
      <c r="H40" s="15">
        <v>-9.9999999996214228E-2</v>
      </c>
      <c r="I40" s="15">
        <v>0.10000000000331966</v>
      </c>
      <c r="J40" s="15">
        <v>0</v>
      </c>
      <c r="K40" s="15">
        <v>-0.10000000000331966</v>
      </c>
      <c r="L40" s="15">
        <v>0.10000000000331966</v>
      </c>
      <c r="M40" s="15">
        <v>0</v>
      </c>
      <c r="N40" s="15">
        <v>9.9999999996214228E-2</v>
      </c>
      <c r="O40" s="15">
        <v>9.9999999996214228E-2</v>
      </c>
      <c r="P40" s="15">
        <v>-0.10000000000331966</v>
      </c>
      <c r="Q40" s="15">
        <v>-9.9999999999766942E-2</v>
      </c>
      <c r="R40" s="15">
        <v>0</v>
      </c>
      <c r="S40" s="15">
        <v>0</v>
      </c>
      <c r="T40" s="15">
        <v>0</v>
      </c>
      <c r="U40" s="15">
        <v>3.5527136788005009E-12</v>
      </c>
      <c r="V40" s="15">
        <v>-9.9999999999766942E-2</v>
      </c>
      <c r="W40" s="15">
        <v>3.5527136788005009E-12</v>
      </c>
      <c r="X40" s="15">
        <v>9.9999999999766942E-2</v>
      </c>
      <c r="Y40" s="15">
        <v>0</v>
      </c>
      <c r="Z40" s="15">
        <v>0</v>
      </c>
      <c r="AA40" s="15">
        <v>0</v>
      </c>
      <c r="AB40" s="15">
        <v>-3.5527136788005009E-12</v>
      </c>
      <c r="AC40" s="15">
        <v>-9.9999999999766942E-2</v>
      </c>
      <c r="AD40" s="15">
        <v>0</v>
      </c>
      <c r="AE40" s="15">
        <v>0</v>
      </c>
      <c r="AF40" s="15">
        <v>0</v>
      </c>
    </row>
    <row r="41" spans="1:32" x14ac:dyDescent="0.35">
      <c r="A41" s="4" t="s">
        <v>257</v>
      </c>
      <c r="B41" s="15"/>
      <c r="C41" s="15"/>
      <c r="D41" s="15">
        <v>0</v>
      </c>
      <c r="E41" s="15">
        <v>0</v>
      </c>
      <c r="F41" s="15">
        <v>0</v>
      </c>
      <c r="G41" s="15">
        <v>0.10000000000331966</v>
      </c>
      <c r="H41" s="15">
        <v>9.9999999996214228E-2</v>
      </c>
      <c r="I41" s="15">
        <v>-0.10000000000331966</v>
      </c>
      <c r="J41" s="15">
        <v>0</v>
      </c>
      <c r="K41" s="15">
        <v>0.10000000000331966</v>
      </c>
      <c r="L41" s="15">
        <v>-0.10000000000331966</v>
      </c>
      <c r="M41" s="15">
        <v>-68.300000000000693</v>
      </c>
      <c r="N41" s="15">
        <v>-800.99999999999477</v>
      </c>
      <c r="O41" s="15">
        <v>-1505.599999999994</v>
      </c>
      <c r="P41" s="15">
        <v>-2075.9999999999936</v>
      </c>
      <c r="Q41" s="15">
        <v>-2629.0999999999976</v>
      </c>
      <c r="R41" s="15">
        <v>-3141.5999999999967</v>
      </c>
      <c r="S41" s="15">
        <v>-3576.4999999999959</v>
      </c>
      <c r="T41" s="15">
        <v>-4128.0999999999967</v>
      </c>
      <c r="U41" s="15">
        <v>-4682.8999999999996</v>
      </c>
      <c r="V41" s="15">
        <v>-5164.0999999999976</v>
      </c>
      <c r="W41" s="15">
        <v>-5694.3000000000056</v>
      </c>
      <c r="X41" s="15">
        <v>-6215.2</v>
      </c>
      <c r="Y41" s="15">
        <v>-6738</v>
      </c>
      <c r="Z41" s="15">
        <v>-7240.5000000000009</v>
      </c>
      <c r="AA41" s="15">
        <v>-7736.1</v>
      </c>
      <c r="AB41" s="15">
        <v>-8215.8999999999978</v>
      </c>
      <c r="AC41" s="15">
        <v>-8682.8000000000011</v>
      </c>
      <c r="AD41" s="15">
        <v>-9135.1999999999971</v>
      </c>
      <c r="AE41" s="15">
        <v>-9575.1</v>
      </c>
      <c r="AF41" s="15">
        <v>-10000.600000000002</v>
      </c>
    </row>
    <row r="42" spans="1:32" x14ac:dyDescent="0.35">
      <c r="M42" s="18"/>
    </row>
    <row r="43" spans="1:32" ht="17.5" thickBot="1" x14ac:dyDescent="0.45">
      <c r="A43" s="8" t="s">
        <v>259</v>
      </c>
      <c r="B43" s="1"/>
      <c r="C43" s="2"/>
      <c r="D43" s="1">
        <v>2022</v>
      </c>
      <c r="E43" s="2">
        <v>2023</v>
      </c>
      <c r="F43" s="1">
        <v>2024</v>
      </c>
      <c r="G43" s="2">
        <v>2025</v>
      </c>
      <c r="H43" s="1">
        <v>2026</v>
      </c>
      <c r="I43" s="2">
        <v>2027</v>
      </c>
      <c r="J43" s="1">
        <v>2028</v>
      </c>
      <c r="K43" s="2">
        <v>2029</v>
      </c>
      <c r="L43" s="1">
        <v>2030</v>
      </c>
      <c r="M43" s="2">
        <v>2031</v>
      </c>
      <c r="N43" s="1">
        <v>2032</v>
      </c>
      <c r="O43" s="2">
        <v>2033</v>
      </c>
      <c r="P43" s="1">
        <v>2034</v>
      </c>
      <c r="Q43" s="2">
        <v>2035</v>
      </c>
      <c r="R43" s="1">
        <v>2036</v>
      </c>
      <c r="S43" s="2">
        <v>2037</v>
      </c>
      <c r="T43" s="1">
        <v>2038</v>
      </c>
      <c r="U43" s="2">
        <v>2039</v>
      </c>
      <c r="V43" s="1">
        <v>2040</v>
      </c>
      <c r="W43" s="2">
        <v>2041</v>
      </c>
      <c r="X43" s="1">
        <v>2042</v>
      </c>
      <c r="Y43" s="2">
        <v>2043</v>
      </c>
      <c r="Z43" s="1">
        <v>2044</v>
      </c>
      <c r="AA43" s="2">
        <v>2045</v>
      </c>
      <c r="AB43" s="1">
        <v>2046</v>
      </c>
      <c r="AC43" s="2">
        <v>2047</v>
      </c>
      <c r="AD43" s="1">
        <v>2048</v>
      </c>
      <c r="AE43" s="2">
        <v>2049</v>
      </c>
      <c r="AF43" s="1">
        <v>2050</v>
      </c>
    </row>
    <row r="44" spans="1:32" ht="15" thickTop="1" x14ac:dyDescent="0.35">
      <c r="A44" s="4" t="s">
        <v>239</v>
      </c>
      <c r="B44" s="9"/>
      <c r="C44" s="9"/>
      <c r="D44" s="9">
        <v>1.2288917217978967E-14</v>
      </c>
      <c r="E44" s="9">
        <v>0</v>
      </c>
      <c r="F44" s="9">
        <v>0</v>
      </c>
      <c r="G44" s="9">
        <v>-3.6980197105678181E-4</v>
      </c>
      <c r="H44" s="9">
        <v>-7.6056327315832985E-4</v>
      </c>
      <c r="I44" s="9">
        <v>-1.556050898421261E-3</v>
      </c>
      <c r="J44" s="9">
        <v>-1.5845663240005063E-3</v>
      </c>
      <c r="K44" s="9">
        <v>-1.6141138111610634E-3</v>
      </c>
      <c r="L44" s="9">
        <v>-2.0411162456331626E-3</v>
      </c>
      <c r="M44" s="9">
        <v>-0.36238802500600037</v>
      </c>
      <c r="N44" s="9">
        <v>-1.1714634688918031</v>
      </c>
      <c r="O44" s="9">
        <v>-1.9920048208723262</v>
      </c>
      <c r="P44" s="9">
        <v>-2.7444342734762417</v>
      </c>
      <c r="Q44" s="9">
        <v>-3.5119960958280911</v>
      </c>
      <c r="R44" s="9">
        <v>-4.2689047013066004</v>
      </c>
      <c r="S44" s="9">
        <v>-4.9908812088911754</v>
      </c>
      <c r="T44" s="9">
        <v>-5.8436559591294222</v>
      </c>
      <c r="U44" s="9">
        <v>-6.7348572953804506</v>
      </c>
      <c r="V44" s="9">
        <v>-7.6227150865220592</v>
      </c>
      <c r="W44" s="9">
        <v>-8.5848129430722189</v>
      </c>
      <c r="X44" s="9">
        <v>-9.5857292545170889</v>
      </c>
      <c r="Y44" s="9">
        <v>-10.634918138496143</v>
      </c>
      <c r="Z44" s="9">
        <v>-11.721063456340787</v>
      </c>
      <c r="AA44" s="9">
        <v>-12.855608340808176</v>
      </c>
      <c r="AB44" s="9">
        <v>-14.03673858121323</v>
      </c>
      <c r="AC44" s="9">
        <v>-15.265527082291342</v>
      </c>
      <c r="AD44" s="9">
        <v>-16.542666123213738</v>
      </c>
      <c r="AE44" s="9">
        <v>-17.872179503340483</v>
      </c>
      <c r="AF44" s="9">
        <v>-19.252723083368245</v>
      </c>
    </row>
    <row r="45" spans="1:32" x14ac:dyDescent="0.35">
      <c r="A45" s="4" t="s">
        <v>240</v>
      </c>
      <c r="B45" s="9"/>
      <c r="C45" s="9"/>
      <c r="D45" s="9">
        <v>3.6119990610001504E-4</v>
      </c>
      <c r="E45" s="9">
        <v>0</v>
      </c>
      <c r="F45" s="9">
        <v>0</v>
      </c>
      <c r="G45" s="9">
        <v>-3.831520385731405E-4</v>
      </c>
      <c r="H45" s="9">
        <v>-7.8511115210953039E-4</v>
      </c>
      <c r="I45" s="9">
        <v>-1.6051042314522894E-3</v>
      </c>
      <c r="J45" s="9">
        <v>-1.6355570093801966E-3</v>
      </c>
      <c r="K45" s="9">
        <v>-1.6670973334739299E-3</v>
      </c>
      <c r="L45" s="9">
        <v>-2.1122536055969737E-3</v>
      </c>
      <c r="M45" s="9">
        <v>-0.35872166206270217</v>
      </c>
      <c r="N45" s="9">
        <v>-1.1877394636015486</v>
      </c>
      <c r="O45" s="9">
        <v>-2.0327015159204724</v>
      </c>
      <c r="P45" s="9">
        <v>-2.8056661603314921</v>
      </c>
      <c r="Q45" s="9">
        <v>-3.5962754823964938</v>
      </c>
      <c r="R45" s="9">
        <v>-4.3782526231208232</v>
      </c>
      <c r="S45" s="9">
        <v>-5.1248175669874962</v>
      </c>
      <c r="T45" s="9">
        <v>-6.0099890364234527</v>
      </c>
      <c r="U45" s="9">
        <v>-6.9392819061475528</v>
      </c>
      <c r="V45" s="9">
        <v>-7.8663490816727313</v>
      </c>
      <c r="W45" s="9">
        <v>-8.8768589254548615</v>
      </c>
      <c r="X45" s="9">
        <v>-9.9319895599418917</v>
      </c>
      <c r="Y45" s="9">
        <v>-11.042259411923325</v>
      </c>
      <c r="Z45" s="9">
        <v>-12.196695337256678</v>
      </c>
      <c r="AA45" s="9">
        <v>-13.408189069974769</v>
      </c>
      <c r="AB45" s="9">
        <v>-14.675497166347125</v>
      </c>
      <c r="AC45" s="9">
        <v>-16.000943935216249</v>
      </c>
      <c r="AD45" s="9">
        <v>-17.386467403187002</v>
      </c>
      <c r="AE45" s="9">
        <v>-18.838432377596249</v>
      </c>
      <c r="AF45" s="9">
        <v>-20.357239588035529</v>
      </c>
    </row>
    <row r="46" spans="1:32" x14ac:dyDescent="0.35">
      <c r="A46" s="4" t="s">
        <v>241</v>
      </c>
      <c r="B46" s="9"/>
      <c r="C46" s="9"/>
      <c r="D46" s="9">
        <v>0</v>
      </c>
      <c r="E46" s="9">
        <v>0</v>
      </c>
      <c r="F46" s="9">
        <v>0</v>
      </c>
      <c r="G46" s="9">
        <v>-7.2036767567277508E-4</v>
      </c>
      <c r="H46" s="9">
        <v>-7.3694139841828021E-4</v>
      </c>
      <c r="I46" s="9">
        <v>-7.5282497571963999E-4</v>
      </c>
      <c r="J46" s="9">
        <v>-7.6713001319284849E-4</v>
      </c>
      <c r="K46" s="9">
        <v>-7.8179359085432014E-4</v>
      </c>
      <c r="L46" s="9">
        <v>-7.9214822677434811E-4</v>
      </c>
      <c r="M46" s="9">
        <v>-0.80344863638922526</v>
      </c>
      <c r="N46" s="9">
        <v>-1.8751578244259259</v>
      </c>
      <c r="O46" s="9">
        <v>-2.9435543749071873</v>
      </c>
      <c r="P46" s="9">
        <v>-3.958082026537999</v>
      </c>
      <c r="Q46" s="9">
        <v>-4.9723051790591457</v>
      </c>
      <c r="R46" s="9">
        <v>-5.9692589646944922</v>
      </c>
      <c r="S46" s="9">
        <v>-6.9364263433065378</v>
      </c>
      <c r="T46" s="9">
        <v>-7.9661592338479146</v>
      </c>
      <c r="U46" s="9">
        <v>-9.0061603881589782</v>
      </c>
      <c r="V46" s="9">
        <v>-10.033191261175473</v>
      </c>
      <c r="W46" s="9">
        <v>-11.090826965784615</v>
      </c>
      <c r="X46" s="9">
        <v>-12.158873131467999</v>
      </c>
      <c r="Y46" s="9">
        <v>-13.241050771678761</v>
      </c>
      <c r="Z46" s="9">
        <v>-14.332480920208162</v>
      </c>
      <c r="AA46" s="9">
        <v>-15.440273591702946</v>
      </c>
      <c r="AB46" s="9">
        <v>-16.560687655343827</v>
      </c>
      <c r="AC46" s="9">
        <v>-17.695895423730619</v>
      </c>
      <c r="AD46" s="9">
        <v>-18.844715394426782</v>
      </c>
      <c r="AE46" s="9">
        <v>-20.01017204015745</v>
      </c>
      <c r="AF46" s="9">
        <v>-21.189961398702724</v>
      </c>
    </row>
    <row r="47" spans="1:32" x14ac:dyDescent="0.35">
      <c r="A47" s="4" t="s">
        <v>242</v>
      </c>
      <c r="B47" s="9"/>
      <c r="C47" s="9"/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-1.3499050578284106</v>
      </c>
      <c r="N47" s="9">
        <v>-2.6709174636911137</v>
      </c>
      <c r="O47" s="9">
        <v>-3.9575535123741767</v>
      </c>
      <c r="P47" s="9">
        <v>-5.2152842497670049</v>
      </c>
      <c r="Q47" s="9">
        <v>-6.4500095584018293</v>
      </c>
      <c r="R47" s="9">
        <v>-7.6497804265997349</v>
      </c>
      <c r="S47" s="9">
        <v>-8.82116436153105</v>
      </c>
      <c r="T47" s="9">
        <v>-9.971556947936838</v>
      </c>
      <c r="U47" s="9">
        <v>-11.092799188640981</v>
      </c>
      <c r="V47" s="9">
        <v>-12.189205579138875</v>
      </c>
      <c r="W47" s="9">
        <v>-13.260821309655936</v>
      </c>
      <c r="X47" s="9">
        <v>-14.308462238398544</v>
      </c>
      <c r="Y47" s="9">
        <v>-15.332618525942834</v>
      </c>
      <c r="Z47" s="9">
        <v>-16.334718441037403</v>
      </c>
      <c r="AA47" s="9">
        <v>-17.31578432331931</v>
      </c>
      <c r="AB47" s="9">
        <v>-18.277953189996492</v>
      </c>
      <c r="AC47" s="9">
        <v>-19.222872395031303</v>
      </c>
      <c r="AD47" s="9">
        <v>-20.142977291841884</v>
      </c>
      <c r="AE47" s="9">
        <v>-21.045266160719091</v>
      </c>
      <c r="AF47" s="9">
        <v>-21.927697564201473</v>
      </c>
    </row>
    <row r="48" spans="1:32" x14ac:dyDescent="0.35">
      <c r="A48" s="4" t="s">
        <v>243</v>
      </c>
      <c r="B48" s="9"/>
      <c r="C48" s="9"/>
      <c r="D48" s="9">
        <v>0</v>
      </c>
      <c r="E48" s="9">
        <v>0</v>
      </c>
      <c r="F48" s="9">
        <v>0</v>
      </c>
      <c r="G48" s="9">
        <v>-9.667253146840093E-4</v>
      </c>
      <c r="H48" s="9">
        <v>-9.8262715195117259E-4</v>
      </c>
      <c r="I48" s="9">
        <v>-9.9810360315168113E-4</v>
      </c>
      <c r="J48" s="9">
        <v>-1.0116337885661805E-3</v>
      </c>
      <c r="K48" s="9">
        <v>-1.0266308030282213E-3</v>
      </c>
      <c r="L48" s="9">
        <v>-1.0360976418393524E-3</v>
      </c>
      <c r="M48" s="9">
        <v>-0.63749030133999218</v>
      </c>
      <c r="N48" s="9">
        <v>-1.6375234045254019</v>
      </c>
      <c r="O48" s="9">
        <v>-2.6457624043459189</v>
      </c>
      <c r="P48" s="9">
        <v>-3.5936942874739453</v>
      </c>
      <c r="Q48" s="9">
        <v>-4.5493346174050195</v>
      </c>
      <c r="R48" s="9">
        <v>-5.4939449052921088</v>
      </c>
      <c r="S48" s="9">
        <v>-6.4093193752600301</v>
      </c>
      <c r="T48" s="9">
        <v>-7.4112937258345868</v>
      </c>
      <c r="U48" s="9">
        <v>-8.4346135148274168</v>
      </c>
      <c r="V48" s="9">
        <v>-9.4481339994122813</v>
      </c>
      <c r="W48" s="9">
        <v>-10.507146866006712</v>
      </c>
      <c r="X48" s="9">
        <v>-11.585336246661807</v>
      </c>
      <c r="Y48" s="9">
        <v>-12.687064750333391</v>
      </c>
      <c r="Z48" s="9">
        <v>-13.805585581056279</v>
      </c>
      <c r="AA48" s="9">
        <v>-14.949489776321014</v>
      </c>
      <c r="AB48" s="9">
        <v>-16.113410001696973</v>
      </c>
      <c r="AC48" s="9">
        <v>-17.299623023537716</v>
      </c>
      <c r="AD48" s="9">
        <v>-18.508640631378416</v>
      </c>
      <c r="AE48" s="9">
        <v>-19.742572879705001</v>
      </c>
      <c r="AF48" s="9">
        <v>-20.999244938954032</v>
      </c>
    </row>
    <row r="49" spans="1:32" x14ac:dyDescent="0.35">
      <c r="A49" s="4" t="s">
        <v>244</v>
      </c>
      <c r="B49" s="9"/>
      <c r="C49" s="9"/>
      <c r="D49" s="9">
        <v>7.75831303239615E-4</v>
      </c>
      <c r="E49" s="9">
        <v>0</v>
      </c>
      <c r="F49" s="9">
        <v>0</v>
      </c>
      <c r="G49" s="9">
        <v>0</v>
      </c>
      <c r="H49" s="9">
        <v>-8.4001848040461116E-4</v>
      </c>
      <c r="I49" s="9">
        <v>-2.5779397105772936E-3</v>
      </c>
      <c r="J49" s="9">
        <v>-2.6267632148018181E-3</v>
      </c>
      <c r="K49" s="9">
        <v>-2.6779258571531937E-3</v>
      </c>
      <c r="L49" s="9">
        <v>-3.6207286716367303E-3</v>
      </c>
      <c r="M49" s="9">
        <v>0.15124686439428267</v>
      </c>
      <c r="N49" s="9">
        <v>-0.39843991133309192</v>
      </c>
      <c r="O49" s="9">
        <v>-0.98499729552765369</v>
      </c>
      <c r="P49" s="9">
        <v>-1.4718144621768863</v>
      </c>
      <c r="Q49" s="9">
        <v>-1.9919449239132687</v>
      </c>
      <c r="R49" s="9">
        <v>-2.5075725234290882</v>
      </c>
      <c r="S49" s="9">
        <v>-2.9740979126026215</v>
      </c>
      <c r="T49" s="9">
        <v>-3.662811263921804</v>
      </c>
      <c r="U49" s="9">
        <v>-4.429611650485441</v>
      </c>
      <c r="V49" s="9">
        <v>-5.2001092125321433</v>
      </c>
      <c r="W49" s="9">
        <v>-6.1123775056987748</v>
      </c>
      <c r="X49" s="9">
        <v>-7.1057656058081573</v>
      </c>
      <c r="Y49" s="9">
        <v>-8.2008779897063295</v>
      </c>
      <c r="Z49" s="9">
        <v>-9.3806168903582989</v>
      </c>
      <c r="AA49" s="9">
        <v>-10.668053312898552</v>
      </c>
      <c r="AB49" s="9">
        <v>-12.068792691134558</v>
      </c>
      <c r="AC49" s="9">
        <v>-13.590071455434366</v>
      </c>
      <c r="AD49" s="9">
        <v>-15.244792989585982</v>
      </c>
      <c r="AE49" s="9">
        <v>-17.053950292988475</v>
      </c>
      <c r="AF49" s="9">
        <v>-19.035469148668561</v>
      </c>
    </row>
    <row r="50" spans="1:32" x14ac:dyDescent="0.35">
      <c r="A50" s="4" t="s">
        <v>245</v>
      </c>
      <c r="B50" s="9"/>
      <c r="C50" s="9"/>
      <c r="D50" s="9">
        <v>-8.1672655994763955E-3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-0.4673471897675594</v>
      </c>
      <c r="N50" s="9">
        <v>-0.73520830902088607</v>
      </c>
      <c r="O50" s="9">
        <v>-0.97269813197744215</v>
      </c>
      <c r="P50" s="9">
        <v>-1.2442193349482467</v>
      </c>
      <c r="Q50" s="9">
        <v>-1.4925373134328419</v>
      </c>
      <c r="R50" s="9">
        <v>-1.700680272108839</v>
      </c>
      <c r="S50" s="9">
        <v>-1.9093602545813642</v>
      </c>
      <c r="T50" s="9">
        <v>-2.0965971459934143</v>
      </c>
      <c r="U50" s="9">
        <v>-2.2292993630573235</v>
      </c>
      <c r="V50" s="9">
        <v>-2.3660173874766111</v>
      </c>
      <c r="W50" s="9">
        <v>-2.4247768103163252</v>
      </c>
      <c r="X50" s="9">
        <v>-2.4514134275618371</v>
      </c>
      <c r="Y50" s="9">
        <v>-2.4452312458508527</v>
      </c>
      <c r="Z50" s="9">
        <v>-2.3962724650543548</v>
      </c>
      <c r="AA50" s="9">
        <v>-2.3033270279292366</v>
      </c>
      <c r="AB50" s="9">
        <v>-2.1666294393567092</v>
      </c>
      <c r="AC50" s="9">
        <v>-1.984972524391617</v>
      </c>
      <c r="AD50" s="9">
        <v>-1.7577464788732335</v>
      </c>
      <c r="AE50" s="9">
        <v>-1.4725872224739478</v>
      </c>
      <c r="AF50" s="9">
        <v>-1.128205128205118</v>
      </c>
    </row>
    <row r="51" spans="1:32" x14ac:dyDescent="0.35">
      <c r="A51" s="4" t="s">
        <v>246</v>
      </c>
      <c r="B51" s="9"/>
      <c r="C51" s="9"/>
      <c r="D51" s="9">
        <v>-2.2370363742062311E-3</v>
      </c>
      <c r="E51" s="9">
        <v>0</v>
      </c>
      <c r="F51" s="9">
        <v>0</v>
      </c>
      <c r="G51" s="9">
        <v>0</v>
      </c>
      <c r="H51" s="9">
        <v>2.4910943377367645E-3</v>
      </c>
      <c r="I51" s="9">
        <v>3.1075201988878505E-3</v>
      </c>
      <c r="J51" s="9">
        <v>6.2936622820812501E-3</v>
      </c>
      <c r="K51" s="9">
        <v>6.336734047271338E-3</v>
      </c>
      <c r="L51" s="9">
        <v>3.251609546718051E-3</v>
      </c>
      <c r="M51" s="9">
        <v>0.29928523643532728</v>
      </c>
      <c r="N51" s="9">
        <v>-7.9931670166197977</v>
      </c>
      <c r="O51" s="9">
        <v>-15.905797101449263</v>
      </c>
      <c r="P51" s="9">
        <v>-21.952747779293048</v>
      </c>
      <c r="Q51" s="9">
        <v>-27.731978166760772</v>
      </c>
      <c r="R51" s="9">
        <v>-32.960403222727095</v>
      </c>
      <c r="S51" s="9">
        <v>-37.443894134034977</v>
      </c>
      <c r="T51" s="9">
        <v>-42.843106429806639</v>
      </c>
      <c r="U51" s="9">
        <v>-48.045757864632982</v>
      </c>
      <c r="V51" s="9">
        <v>-52.714073585216958</v>
      </c>
      <c r="W51" s="9">
        <v>-57.442163160767507</v>
      </c>
      <c r="X51" s="9">
        <v>-61.921844971172334</v>
      </c>
      <c r="Y51" s="9">
        <v>-66.187019272318736</v>
      </c>
      <c r="Z51" s="9">
        <v>-70.171589063939976</v>
      </c>
      <c r="AA51" s="9">
        <v>-73.933754785860557</v>
      </c>
      <c r="AB51" s="9">
        <v>-77.444902022899043</v>
      </c>
      <c r="AC51" s="9">
        <v>-80.718127902165406</v>
      </c>
      <c r="AD51" s="9">
        <v>-83.756653282285924</v>
      </c>
      <c r="AE51" s="9">
        <v>-86.571550457411007</v>
      </c>
      <c r="AF51" s="9">
        <v>-89.16305916305916</v>
      </c>
    </row>
    <row r="52" spans="1:32" x14ac:dyDescent="0.35">
      <c r="A52" s="4" t="s">
        <v>247</v>
      </c>
      <c r="B52" s="9"/>
      <c r="C52" s="9"/>
      <c r="D52" s="9">
        <v>0</v>
      </c>
      <c r="E52" s="9">
        <v>0</v>
      </c>
      <c r="F52" s="9">
        <v>0</v>
      </c>
      <c r="G52" s="9">
        <v>2.5481277630295767E-4</v>
      </c>
      <c r="H52" s="9">
        <v>5.1013641047497249E-4</v>
      </c>
      <c r="I52" s="9">
        <v>7.6597439603647455E-4</v>
      </c>
      <c r="J52" s="9">
        <v>7.6674180735292121E-4</v>
      </c>
      <c r="K52" s="9">
        <v>7.6924654863624918E-4</v>
      </c>
      <c r="L52" s="9">
        <v>1.0307737503132723E-3</v>
      </c>
      <c r="M52" s="9">
        <v>2.8080157038934139E-2</v>
      </c>
      <c r="N52" s="9">
        <v>-0.80235000586435734</v>
      </c>
      <c r="O52" s="9">
        <v>-1.6482618032768943</v>
      </c>
      <c r="P52" s="9">
        <v>-2.3794169316640397</v>
      </c>
      <c r="Q52" s="9">
        <v>-3.1439354200278302</v>
      </c>
      <c r="R52" s="9">
        <v>-3.857377740666446</v>
      </c>
      <c r="S52" s="9">
        <v>-4.4905673585103774</v>
      </c>
      <c r="T52" s="9">
        <v>-5.3541995285610371</v>
      </c>
      <c r="U52" s="9">
        <v>-6.261955581366804</v>
      </c>
      <c r="V52" s="9">
        <v>-7.1597480458374516</v>
      </c>
      <c r="W52" s="9">
        <v>-8.0796456665272753</v>
      </c>
      <c r="X52" s="9">
        <v>-9.015593345202296</v>
      </c>
      <c r="Y52" s="9">
        <v>-9.9744095521208624</v>
      </c>
      <c r="Z52" s="9">
        <v>-10.940885751361296</v>
      </c>
      <c r="AA52" s="9">
        <v>-11.928284165563419</v>
      </c>
      <c r="AB52" s="9">
        <v>-12.895900674033427</v>
      </c>
      <c r="AC52" s="9">
        <v>-13.870168063266442</v>
      </c>
      <c r="AD52" s="9">
        <v>-14.850826709362648</v>
      </c>
      <c r="AE52" s="9">
        <v>-15.847303817720752</v>
      </c>
      <c r="AF52" s="9">
        <v>-16.855240578441357</v>
      </c>
    </row>
    <row r="53" spans="1:32" x14ac:dyDescent="0.35">
      <c r="A53" s="4" t="s">
        <v>248</v>
      </c>
      <c r="B53" s="9"/>
      <c r="C53" s="9"/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2.9188558085227374E-2</v>
      </c>
      <c r="K53" s="9">
        <v>0</v>
      </c>
      <c r="L53" s="9">
        <v>0</v>
      </c>
      <c r="M53" s="9">
        <v>0.1678321678321649</v>
      </c>
      <c r="N53" s="9">
        <v>-5.3980370774264008</v>
      </c>
      <c r="O53" s="9">
        <v>-10.854564755838654</v>
      </c>
      <c r="P53" s="9">
        <v>-15.230566534914367</v>
      </c>
      <c r="Q53" s="9">
        <v>-19.507724535218646</v>
      </c>
      <c r="R53" s="9">
        <v>-23.523289097059582</v>
      </c>
      <c r="S53" s="9">
        <v>-27.077400983691426</v>
      </c>
      <c r="T53" s="9">
        <v>-31.444759206798867</v>
      </c>
      <c r="U53" s="9">
        <v>-35.802152742183495</v>
      </c>
      <c r="V53" s="9">
        <v>-39.882623118142384</v>
      </c>
      <c r="W53" s="9">
        <v>-44.134078212290504</v>
      </c>
      <c r="X53" s="9">
        <v>-48.343868520859672</v>
      </c>
      <c r="Y53" s="9">
        <v>-52.517623363544814</v>
      </c>
      <c r="Z53" s="9">
        <v>-56.547917711991978</v>
      </c>
      <c r="AA53" s="9">
        <v>-60.550000000000004</v>
      </c>
      <c r="AB53" s="9">
        <v>-64.465487166708201</v>
      </c>
      <c r="AC53" s="9">
        <v>-68.273291925465841</v>
      </c>
      <c r="AD53" s="9">
        <v>-71.970260223048314</v>
      </c>
      <c r="AE53" s="9">
        <v>-75.624227441285555</v>
      </c>
      <c r="AF53" s="9">
        <v>-79.175919072292118</v>
      </c>
    </row>
    <row r="54" spans="1:32" x14ac:dyDescent="0.35">
      <c r="A54" s="4" t="s">
        <v>249</v>
      </c>
      <c r="B54" s="9"/>
      <c r="C54" s="9"/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3.1813192931034388E-4</v>
      </c>
      <c r="J54" s="9">
        <v>3.1870986247595158E-4</v>
      </c>
      <c r="K54" s="9">
        <v>0</v>
      </c>
      <c r="L54" s="9">
        <v>3.2186009385365324E-4</v>
      </c>
      <c r="M54" s="9">
        <v>6.5731958220614165E-4</v>
      </c>
      <c r="N54" s="9">
        <v>-1.2391532229712331E-2</v>
      </c>
      <c r="O54" s="9">
        <v>-2.6142531835412298E-2</v>
      </c>
      <c r="P54" s="9">
        <v>-3.9459684181607273E-2</v>
      </c>
      <c r="Q54" s="9">
        <v>-5.3781876590448488E-2</v>
      </c>
      <c r="R54" s="9">
        <v>-6.8371693387685964E-2</v>
      </c>
      <c r="S54" s="9">
        <v>-8.3961808522497378E-2</v>
      </c>
      <c r="T54" s="9">
        <v>-0.10153932100769757</v>
      </c>
      <c r="U54" s="9">
        <v>-0.12130145715293737</v>
      </c>
      <c r="V54" s="9">
        <v>-0.14144326835539339</v>
      </c>
      <c r="W54" s="9">
        <v>-0.16369445799820162</v>
      </c>
      <c r="X54" s="9">
        <v>-0.18743436825107448</v>
      </c>
      <c r="Y54" s="9">
        <v>-0.21350466916752997</v>
      </c>
      <c r="Z54" s="9">
        <v>-0.24073434021108464</v>
      </c>
      <c r="AA54" s="9">
        <v>-0.27001424962757009</v>
      </c>
      <c r="AB54" s="9">
        <v>-0.30070177292140554</v>
      </c>
      <c r="AC54" s="9">
        <v>-0.333659650840258</v>
      </c>
      <c r="AD54" s="9">
        <v>-0.36807906944370555</v>
      </c>
      <c r="AE54" s="9">
        <v>-0.40570202481070261</v>
      </c>
      <c r="AF54" s="9">
        <v>-0.44647094018857442</v>
      </c>
    </row>
    <row r="55" spans="1:32" x14ac:dyDescent="0.35">
      <c r="A55" s="4" t="s">
        <v>250</v>
      </c>
      <c r="B55" s="9"/>
      <c r="C55" s="9"/>
      <c r="D55" s="9">
        <v>0</v>
      </c>
      <c r="E55" s="9">
        <v>0</v>
      </c>
      <c r="F55" s="9">
        <v>0</v>
      </c>
      <c r="G55" s="9">
        <v>1.3479087196183659E-3</v>
      </c>
      <c r="H55" s="9">
        <v>1.3527223537337428E-3</v>
      </c>
      <c r="I55" s="9">
        <v>2.7054447074674856E-3</v>
      </c>
      <c r="J55" s="9">
        <v>2.6999662504275674E-3</v>
      </c>
      <c r="K55" s="9">
        <v>2.6969443620435025E-3</v>
      </c>
      <c r="L55" s="9">
        <v>4.0638292108069272E-3</v>
      </c>
      <c r="M55" s="9">
        <v>0.13385966589719256</v>
      </c>
      <c r="N55" s="9">
        <v>-3.8071588305505615</v>
      </c>
      <c r="O55" s="9">
        <v>-7.6757443166917509</v>
      </c>
      <c r="P55" s="9">
        <v>-10.91191436850935</v>
      </c>
      <c r="Q55" s="9">
        <v>-14.196198565759241</v>
      </c>
      <c r="R55" s="9">
        <v>-17.359774008123349</v>
      </c>
      <c r="S55" s="9">
        <v>-20.22945043612771</v>
      </c>
      <c r="T55" s="9">
        <v>-23.85561865427637</v>
      </c>
      <c r="U55" s="9">
        <v>-27.577937649880091</v>
      </c>
      <c r="V55" s="9">
        <v>-31.136631500273086</v>
      </c>
      <c r="W55" s="9">
        <v>-34.970948627969854</v>
      </c>
      <c r="X55" s="9">
        <v>-38.845544839499063</v>
      </c>
      <c r="Y55" s="9">
        <v>-42.7857111978904</v>
      </c>
      <c r="Z55" s="9">
        <v>-46.727933750757423</v>
      </c>
      <c r="AA55" s="9">
        <v>-50.712728007972153</v>
      </c>
      <c r="AB55" s="9">
        <v>-54.71605366643535</v>
      </c>
      <c r="AC55" s="9">
        <v>-58.736683649837879</v>
      </c>
      <c r="AD55" s="9">
        <v>-62.769904066313082</v>
      </c>
      <c r="AE55" s="9">
        <v>-66.835424675418878</v>
      </c>
      <c r="AF55" s="9">
        <v>-70.935044944309709</v>
      </c>
    </row>
    <row r="56" spans="1:32" x14ac:dyDescent="0.35">
      <c r="A56" s="4" t="s">
        <v>251</v>
      </c>
      <c r="B56" s="9"/>
      <c r="C56" s="9"/>
      <c r="D56" s="9">
        <v>0</v>
      </c>
      <c r="E56" s="9">
        <v>0</v>
      </c>
      <c r="F56" s="9">
        <v>0</v>
      </c>
      <c r="G56" s="9">
        <v>0</v>
      </c>
      <c r="H56" s="9">
        <v>-3.0626933325094774E-3</v>
      </c>
      <c r="I56" s="9">
        <v>0</v>
      </c>
      <c r="J56" s="9">
        <v>-3.1174013342543496E-3</v>
      </c>
      <c r="K56" s="9">
        <v>-3.1361726149473444E-3</v>
      </c>
      <c r="L56" s="9">
        <v>0</v>
      </c>
      <c r="M56" s="9">
        <v>-6.5306122448972395E-3</v>
      </c>
      <c r="N56" s="9">
        <v>0.12450036039578093</v>
      </c>
      <c r="O56" s="9">
        <v>0.25316455696201934</v>
      </c>
      <c r="P56" s="9">
        <v>0.36650597635870991</v>
      </c>
      <c r="Q56" s="9">
        <v>0.4906999104804266</v>
      </c>
      <c r="R56" s="9">
        <v>0.6233333333333313</v>
      </c>
      <c r="S56" s="9">
        <v>0.75742341980026062</v>
      </c>
      <c r="T56" s="9">
        <v>0.90630369596711435</v>
      </c>
      <c r="U56" s="9">
        <v>1.0699532741924587</v>
      </c>
      <c r="V56" s="9">
        <v>1.229229092890229</v>
      </c>
      <c r="W56" s="9">
        <v>1.4234388366124997</v>
      </c>
      <c r="X56" s="9">
        <v>1.6294819347519718</v>
      </c>
      <c r="Y56" s="9">
        <v>1.8474394834075643</v>
      </c>
      <c r="Z56" s="9">
        <v>2.0775527192008822</v>
      </c>
      <c r="AA56" s="9">
        <v>2.3234751106002016</v>
      </c>
      <c r="AB56" s="9">
        <v>2.5893138318345739</v>
      </c>
      <c r="AC56" s="9">
        <v>2.8713010473044092</v>
      </c>
      <c r="AD56" s="9">
        <v>3.1738746690203032</v>
      </c>
      <c r="AE56" s="9">
        <v>3.5004965243296926</v>
      </c>
      <c r="AF56" s="9">
        <v>3.8557479866011</v>
      </c>
    </row>
    <row r="57" spans="1:32" x14ac:dyDescent="0.35">
      <c r="A57" s="4" t="s">
        <v>252</v>
      </c>
      <c r="B57" s="9"/>
      <c r="C57" s="9"/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3.9304777102517447E-4</v>
      </c>
      <c r="J57" s="9">
        <v>0</v>
      </c>
      <c r="K57" s="9">
        <v>0</v>
      </c>
      <c r="L57" s="9">
        <v>0</v>
      </c>
      <c r="M57" s="9">
        <v>0</v>
      </c>
      <c r="N57" s="9">
        <v>3.0019482643099638E-4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2.2305695089225953E-4</v>
      </c>
      <c r="AB57" s="9">
        <v>0</v>
      </c>
      <c r="AC57" s="9">
        <v>0</v>
      </c>
      <c r="AD57" s="9">
        <v>0</v>
      </c>
      <c r="AE57" s="9">
        <v>2.3009717004254419E-4</v>
      </c>
      <c r="AF57" s="9">
        <v>0</v>
      </c>
    </row>
    <row r="58" spans="1:32" x14ac:dyDescent="0.35">
      <c r="A58" s="4" t="s">
        <v>253</v>
      </c>
      <c r="B58" s="9"/>
      <c r="C58" s="9"/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1.0168595310400775E-3</v>
      </c>
      <c r="J58" s="9">
        <v>0</v>
      </c>
      <c r="K58" s="9">
        <v>0</v>
      </c>
      <c r="L58" s="9">
        <v>0</v>
      </c>
      <c r="M58" s="9">
        <v>0</v>
      </c>
      <c r="N58" s="9">
        <v>5.6485367465426402E-4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3.4218918955832592E-4</v>
      </c>
      <c r="AB58" s="9">
        <v>0</v>
      </c>
      <c r="AC58" s="9">
        <v>0</v>
      </c>
      <c r="AD58" s="9">
        <v>0</v>
      </c>
      <c r="AE58" s="9">
        <v>3.5904193250646077E-4</v>
      </c>
      <c r="AF58" s="9">
        <v>0</v>
      </c>
    </row>
    <row r="59" spans="1:32" x14ac:dyDescent="0.35">
      <c r="A59" s="4" t="s">
        <v>254</v>
      </c>
      <c r="B59" s="9"/>
      <c r="C59" s="9"/>
      <c r="D59" s="9">
        <v>0</v>
      </c>
      <c r="E59" s="9">
        <v>0</v>
      </c>
      <c r="F59" s="9">
        <v>0</v>
      </c>
      <c r="G59" s="9">
        <v>1.9251168065261394E-4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-0.19385840672799562</v>
      </c>
      <c r="N59" s="9">
        <v>-2.3632270190999694</v>
      </c>
      <c r="O59" s="9">
        <v>-4.70339406663168</v>
      </c>
      <c r="P59" s="9">
        <v>-6.8511233730232082</v>
      </c>
      <c r="Q59" s="9">
        <v>-9.2818990259866361</v>
      </c>
      <c r="R59" s="9">
        <v>-11.997158808838245</v>
      </c>
      <c r="S59" s="9">
        <v>-15.642700000437387</v>
      </c>
      <c r="T59" s="9">
        <v>-20.009597394162068</v>
      </c>
      <c r="U59" s="9">
        <v>-25.597870351643426</v>
      </c>
      <c r="V59" s="9">
        <v>-32.389004220944166</v>
      </c>
      <c r="W59" s="9">
        <v>-40.821695867863397</v>
      </c>
      <c r="X59" s="9">
        <v>-50.490681917883904</v>
      </c>
      <c r="Y59" s="9">
        <v>-60.086678913481613</v>
      </c>
      <c r="Z59" s="9">
        <v>-69.360091962831689</v>
      </c>
      <c r="AA59" s="9">
        <v>-74.584229148790527</v>
      </c>
      <c r="AB59" s="9">
        <v>-78.362344413181376</v>
      </c>
      <c r="AC59" s="9">
        <v>-82.038756979941226</v>
      </c>
      <c r="AD59" s="9">
        <v>-93.364948285025136</v>
      </c>
      <c r="AE59" s="9">
        <v>-106.84706801316743</v>
      </c>
      <c r="AF59" s="9">
        <v>-123.67184408389393</v>
      </c>
    </row>
    <row r="60" spans="1:32" x14ac:dyDescent="0.35">
      <c r="A60" s="4" t="s">
        <v>255</v>
      </c>
      <c r="B60" s="9"/>
      <c r="C60" s="9"/>
      <c r="D60" s="9">
        <v>0</v>
      </c>
      <c r="E60" s="9">
        <v>0</v>
      </c>
      <c r="F60" s="9">
        <v>0</v>
      </c>
      <c r="G60" s="9">
        <v>1.4803213482074E-4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-0.13434330122600693</v>
      </c>
      <c r="N60" s="9">
        <v>-1.6180419046387611</v>
      </c>
      <c r="O60" s="9">
        <v>-3.1616992322037558</v>
      </c>
      <c r="P60" s="9">
        <v>-4.5221478732116962</v>
      </c>
      <c r="Q60" s="9">
        <v>-5.9844175708618073</v>
      </c>
      <c r="R60" s="9">
        <v>-7.5168324791478174</v>
      </c>
      <c r="S60" s="9">
        <v>-9.2964438795270183</v>
      </c>
      <c r="T60" s="9">
        <v>-11.391444481850833</v>
      </c>
      <c r="U60" s="9">
        <v>-13.813008633683449</v>
      </c>
      <c r="V60" s="9">
        <v>-16.367111113928296</v>
      </c>
      <c r="W60" s="9">
        <v>-19.265356664366049</v>
      </c>
      <c r="X60" s="9">
        <v>-22.262459971200755</v>
      </c>
      <c r="Y60" s="9">
        <v>-25.121356508511731</v>
      </c>
      <c r="Z60" s="9">
        <v>-27.797827005029372</v>
      </c>
      <c r="AA60" s="9">
        <v>-29.776792415791967</v>
      </c>
      <c r="AB60" s="9">
        <v>-31.487592219986592</v>
      </c>
      <c r="AC60" s="9">
        <v>-33.151088695360016</v>
      </c>
      <c r="AD60" s="9">
        <v>-35.976118838707634</v>
      </c>
      <c r="AE60" s="9">
        <v>-38.971489041291036</v>
      </c>
      <c r="AF60" s="9">
        <v>-42.20659733945574</v>
      </c>
    </row>
    <row r="61" spans="1:32" x14ac:dyDescent="0.35">
      <c r="A61" s="4" t="s">
        <v>256</v>
      </c>
      <c r="B61" s="9"/>
      <c r="C61" s="9"/>
      <c r="D61" s="9">
        <v>0</v>
      </c>
      <c r="E61" s="9">
        <v>0</v>
      </c>
      <c r="F61" s="9">
        <v>0</v>
      </c>
      <c r="G61" s="9">
        <v>0</v>
      </c>
      <c r="H61" s="9">
        <v>-2.878965414879479E-4</v>
      </c>
      <c r="I61" s="9">
        <v>2.8849205205354317E-4</v>
      </c>
      <c r="J61" s="9">
        <v>0</v>
      </c>
      <c r="K61" s="9">
        <v>-2.9047306444237783E-4</v>
      </c>
      <c r="L61" s="9">
        <v>2.9204754535007638E-4</v>
      </c>
      <c r="M61" s="9">
        <v>0</v>
      </c>
      <c r="N61" s="9">
        <v>3.0384700694355499E-4</v>
      </c>
      <c r="O61" s="9">
        <v>3.1140133714555279E-4</v>
      </c>
      <c r="P61" s="9">
        <v>-3.183496752938993E-4</v>
      </c>
      <c r="Q61" s="9">
        <v>-3.2551447562797261E-4</v>
      </c>
      <c r="R61" s="9">
        <v>0</v>
      </c>
      <c r="S61" s="9">
        <v>0</v>
      </c>
      <c r="T61" s="9">
        <v>0</v>
      </c>
      <c r="U61" s="9">
        <v>1.2248962835728967E-14</v>
      </c>
      <c r="V61" s="9">
        <v>-3.5050700838681588E-4</v>
      </c>
      <c r="W61" s="9">
        <v>1.2537942167656E-14</v>
      </c>
      <c r="X61" s="9">
        <v>3.5531047028811044E-4</v>
      </c>
      <c r="Y61" s="9">
        <v>0</v>
      </c>
      <c r="Z61" s="9">
        <v>0</v>
      </c>
      <c r="AA61" s="9">
        <v>0</v>
      </c>
      <c r="AB61" s="9">
        <v>-1.2934480208251723E-14</v>
      </c>
      <c r="AC61" s="9">
        <v>-3.6547837464372053E-4</v>
      </c>
      <c r="AD61" s="9">
        <v>0</v>
      </c>
      <c r="AE61" s="9">
        <v>0</v>
      </c>
      <c r="AF61" s="9">
        <v>0</v>
      </c>
    </row>
    <row r="62" spans="1:32" x14ac:dyDescent="0.35">
      <c r="A62" s="4" t="s">
        <v>257</v>
      </c>
      <c r="B62" s="9"/>
      <c r="C62" s="9"/>
      <c r="D62" s="9">
        <v>0</v>
      </c>
      <c r="E62" s="9">
        <v>0</v>
      </c>
      <c r="F62" s="9">
        <v>0</v>
      </c>
      <c r="G62" s="9">
        <v>3.0582442620707273E-4</v>
      </c>
      <c r="H62" s="9">
        <v>3.310918415533976E-4</v>
      </c>
      <c r="I62" s="9">
        <v>-3.7282549531104697E-4</v>
      </c>
      <c r="J62" s="9">
        <v>0</v>
      </c>
      <c r="K62" s="9">
        <v>4.7231747292827232E-4</v>
      </c>
      <c r="L62" s="9">
        <v>-5.2688982208679794E-4</v>
      </c>
      <c r="M62" s="9">
        <v>-0.39364179173295005</v>
      </c>
      <c r="N62" s="9">
        <v>-4.8291412448452684</v>
      </c>
      <c r="O62" s="9">
        <v>-9.7111049477872964</v>
      </c>
      <c r="P62" s="9">
        <v>-14.319611521907033</v>
      </c>
      <c r="Q62" s="9">
        <v>-19.897074961213885</v>
      </c>
      <c r="R62" s="9">
        <v>-27.45265954193135</v>
      </c>
      <c r="S62" s="9">
        <v>-41.728406585072705</v>
      </c>
      <c r="T62" s="9">
        <v>-60.901701016479016</v>
      </c>
      <c r="U62" s="9">
        <v>-95.610363625227137</v>
      </c>
      <c r="V62" s="9">
        <v>-170.87221229567848</v>
      </c>
      <c r="W62" s="9">
        <v>-466.17273843634825</v>
      </c>
      <c r="X62" s="9">
        <v>2737.9735682819774</v>
      </c>
      <c r="Y62" s="9">
        <v>595.17710449606852</v>
      </c>
      <c r="Z62" s="9">
        <v>421.35125698324049</v>
      </c>
      <c r="AA62" s="9">
        <v>485.69186338523343</v>
      </c>
      <c r="AB62" s="9">
        <v>597.73735903965019</v>
      </c>
      <c r="AC62" s="9">
        <v>742.4369388627623</v>
      </c>
      <c r="AD62" s="9">
        <v>490.03325823409483</v>
      </c>
      <c r="AE62" s="9">
        <v>371.37260985920977</v>
      </c>
      <c r="AF62" s="9">
        <v>298.85545229058971</v>
      </c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39033-3C68-44A7-BF3A-C9B2BC334659}">
  <sheetPr codeName="Sheet26">
    <tabColor theme="8" tint="0.59999389629810485"/>
  </sheetPr>
  <dimension ref="A1:BH141"/>
  <sheetViews>
    <sheetView showGridLines="0" workbookViewId="0"/>
  </sheetViews>
  <sheetFormatPr defaultRowHeight="14.5" x14ac:dyDescent="0.35"/>
  <sheetData>
    <row r="1" spans="1:60" ht="20" thickBot="1" x14ac:dyDescent="0.5">
      <c r="A1" s="3" t="s">
        <v>114</v>
      </c>
    </row>
    <row r="2" spans="1:60" ht="15" thickTop="1" x14ac:dyDescent="0.35">
      <c r="B2" s="1">
        <v>2022</v>
      </c>
      <c r="C2" s="2">
        <v>2023</v>
      </c>
      <c r="D2" s="1">
        <v>2024</v>
      </c>
      <c r="E2" s="2">
        <v>2025</v>
      </c>
      <c r="F2" s="1">
        <v>2026</v>
      </c>
      <c r="G2" s="2">
        <v>2027</v>
      </c>
      <c r="H2" s="1">
        <v>2028</v>
      </c>
      <c r="I2" s="2">
        <v>2029</v>
      </c>
      <c r="J2" s="1">
        <v>2030</v>
      </c>
      <c r="K2" s="2">
        <v>2031</v>
      </c>
      <c r="L2" s="1">
        <v>2032</v>
      </c>
      <c r="M2" s="2">
        <v>2033</v>
      </c>
      <c r="N2" s="1">
        <v>2034</v>
      </c>
      <c r="O2" s="2">
        <v>2035</v>
      </c>
      <c r="P2" s="1">
        <v>2036</v>
      </c>
      <c r="Q2" s="2">
        <v>2037</v>
      </c>
      <c r="R2" s="1">
        <v>2038</v>
      </c>
      <c r="S2" s="2">
        <v>2039</v>
      </c>
      <c r="T2" s="1">
        <v>2040</v>
      </c>
      <c r="U2" s="2">
        <v>2041</v>
      </c>
      <c r="V2" s="1">
        <v>2042</v>
      </c>
      <c r="W2" s="2">
        <v>2043</v>
      </c>
      <c r="X2" s="1">
        <v>2044</v>
      </c>
      <c r="Y2" s="2">
        <v>2045</v>
      </c>
      <c r="Z2" s="1">
        <v>2046</v>
      </c>
      <c r="AA2" s="2">
        <v>2047</v>
      </c>
      <c r="AB2" s="1">
        <v>2048</v>
      </c>
      <c r="AC2" s="2">
        <v>2049</v>
      </c>
      <c r="AD2" s="1">
        <v>2050</v>
      </c>
    </row>
    <row r="3" spans="1:60" x14ac:dyDescent="0.35">
      <c r="A3" s="4" t="s">
        <v>115</v>
      </c>
      <c r="B3" s="15">
        <v>193552.29689999999</v>
      </c>
      <c r="C3" s="15">
        <v>197911.96561152404</v>
      </c>
      <c r="D3" s="15">
        <v>202354.39654762312</v>
      </c>
      <c r="E3" s="15">
        <v>206798.09909580892</v>
      </c>
      <c r="F3" s="15">
        <v>211215.78212812333</v>
      </c>
      <c r="G3" s="15">
        <v>215589.84976021465</v>
      </c>
      <c r="H3" s="15">
        <v>219992.3022872431</v>
      </c>
      <c r="I3" s="15">
        <v>224478.51731086595</v>
      </c>
      <c r="J3" s="15">
        <v>228946.26834520069</v>
      </c>
      <c r="K3" s="15">
        <v>233410.69768330528</v>
      </c>
      <c r="L3" s="15">
        <v>238008.79506338731</v>
      </c>
      <c r="M3" s="15">
        <v>242663.84247987554</v>
      </c>
      <c r="N3" s="15">
        <v>247457.86081913946</v>
      </c>
      <c r="O3" s="15">
        <v>252281.21045908181</v>
      </c>
      <c r="P3" s="15">
        <v>257088.50460874275</v>
      </c>
      <c r="Q3" s="15">
        <v>261900.09593444859</v>
      </c>
      <c r="R3" s="15">
        <v>266748.75717052142</v>
      </c>
      <c r="S3" s="15">
        <v>271617.10871301347</v>
      </c>
      <c r="T3" s="15">
        <v>276505.02155456936</v>
      </c>
      <c r="U3" s="15">
        <v>281415.17007683328</v>
      </c>
      <c r="V3" s="15">
        <v>286354.54100050486</v>
      </c>
      <c r="W3" s="15">
        <v>291329.09208676562</v>
      </c>
      <c r="X3" s="15">
        <v>296336.77698355424</v>
      </c>
      <c r="Y3" s="15">
        <v>301387.83734723891</v>
      </c>
      <c r="Z3" s="15">
        <v>306473.1844655826</v>
      </c>
      <c r="AA3" s="15">
        <v>311595.02561900829</v>
      </c>
      <c r="AB3" s="15">
        <v>316741.29790262925</v>
      </c>
      <c r="AC3" s="15">
        <v>321932.02261852776</v>
      </c>
      <c r="AD3" s="15">
        <v>327170.82242259907</v>
      </c>
    </row>
    <row r="4" spans="1:60" x14ac:dyDescent="0.35">
      <c r="A4" s="4" t="s">
        <v>117</v>
      </c>
      <c r="B4" s="15">
        <v>62075.722699999998</v>
      </c>
      <c r="C4" s="15">
        <v>63473.947315956153</v>
      </c>
      <c r="D4" s="15">
        <v>64898.715274383765</v>
      </c>
      <c r="E4" s="15">
        <v>66323.891061809234</v>
      </c>
      <c r="F4" s="15">
        <v>67740.721919838921</v>
      </c>
      <c r="G4" s="15">
        <v>69143.564530076867</v>
      </c>
      <c r="H4" s="15">
        <v>70555.510689563293</v>
      </c>
      <c r="I4" s="15">
        <v>71994.320996851282</v>
      </c>
      <c r="J4" s="15">
        <v>73427.209568787424</v>
      </c>
      <c r="K4" s="15">
        <v>74859.032812657824</v>
      </c>
      <c r="L4" s="15">
        <v>76333.725815454061</v>
      </c>
      <c r="M4" s="15">
        <v>77826.683725070456</v>
      </c>
      <c r="N4" s="15">
        <v>79364.212123406207</v>
      </c>
      <c r="O4" s="15">
        <v>80911.147600430791</v>
      </c>
      <c r="P4" s="15">
        <v>82452.933791301286</v>
      </c>
      <c r="Q4" s="15">
        <v>83996.098164259151</v>
      </c>
      <c r="R4" s="15">
        <v>85551.151528013346</v>
      </c>
      <c r="S4" s="15">
        <v>87112.519929205664</v>
      </c>
      <c r="T4" s="15">
        <v>88680.16199284367</v>
      </c>
      <c r="U4" s="15">
        <v>90254.935441496404</v>
      </c>
      <c r="V4" s="15">
        <v>91839.081042872</v>
      </c>
      <c r="W4" s="15">
        <v>93434.509558748774</v>
      </c>
      <c r="X4" s="15">
        <v>95040.564687005055</v>
      </c>
      <c r="Y4" s="15">
        <v>96660.53111209505</v>
      </c>
      <c r="Z4" s="15">
        <v>98291.493919602537</v>
      </c>
      <c r="AA4" s="15">
        <v>99934.161024285713</v>
      </c>
      <c r="AB4" s="15">
        <v>101584.66363434671</v>
      </c>
      <c r="AC4" s="15">
        <v>103249.42294352003</v>
      </c>
      <c r="AD4" s="15">
        <v>104929.60080307993</v>
      </c>
    </row>
    <row r="5" spans="1:60" x14ac:dyDescent="0.35">
      <c r="A5" s="4" t="s">
        <v>119</v>
      </c>
      <c r="B5" s="15">
        <v>80409.804699999993</v>
      </c>
      <c r="C5" s="15">
        <v>81326.822235740197</v>
      </c>
      <c r="D5" s="15">
        <v>82173.645904952064</v>
      </c>
      <c r="E5" s="15">
        <v>83168.505801194129</v>
      </c>
      <c r="F5" s="15">
        <v>84250.860735690876</v>
      </c>
      <c r="G5" s="15">
        <v>85618.108978967895</v>
      </c>
      <c r="H5" s="15">
        <v>87223.568387676118</v>
      </c>
      <c r="I5" s="15">
        <v>88856.576757387025</v>
      </c>
      <c r="J5" s="15">
        <v>90644.797593314099</v>
      </c>
      <c r="K5" s="15">
        <v>92433.110676073076</v>
      </c>
      <c r="L5" s="15">
        <v>94206.578554059553</v>
      </c>
      <c r="M5" s="15">
        <v>95954.807714918657</v>
      </c>
      <c r="N5" s="15">
        <v>97562.242653758978</v>
      </c>
      <c r="O5" s="15">
        <v>99166.126898089715</v>
      </c>
      <c r="P5" s="15">
        <v>100758.74481268573</v>
      </c>
      <c r="Q5" s="15">
        <v>102349.95713839111</v>
      </c>
      <c r="R5" s="15">
        <v>103951.41668273979</v>
      </c>
      <c r="S5" s="15">
        <v>105560.28315388021</v>
      </c>
      <c r="T5" s="15">
        <v>107181.8896676618</v>
      </c>
      <c r="U5" s="15">
        <v>108812.02974580624</v>
      </c>
      <c r="V5" s="15">
        <v>110453.67683858123</v>
      </c>
      <c r="W5" s="15">
        <v>112105.76561915895</v>
      </c>
      <c r="X5" s="15">
        <v>113768.51833482231</v>
      </c>
      <c r="Y5" s="15">
        <v>115440.55149508553</v>
      </c>
      <c r="Z5" s="15">
        <v>117122.1855527696</v>
      </c>
      <c r="AA5" s="15">
        <v>118814.30832854324</v>
      </c>
      <c r="AB5" s="15">
        <v>120520.43427041778</v>
      </c>
      <c r="AC5" s="15">
        <v>122239.22439172193</v>
      </c>
      <c r="AD5" s="15">
        <v>123968.89719294236</v>
      </c>
    </row>
    <row r="6" spans="1:60" x14ac:dyDescent="0.35">
      <c r="A6" s="4" t="s">
        <v>121</v>
      </c>
      <c r="B6" s="15">
        <v>92163.695300000007</v>
      </c>
      <c r="C6" s="15">
        <v>93866.161512320657</v>
      </c>
      <c r="D6" s="15">
        <v>95417.112098988742</v>
      </c>
      <c r="E6" s="15">
        <v>96944.864105939283</v>
      </c>
      <c r="F6" s="15">
        <v>98428.324110974776</v>
      </c>
      <c r="G6" s="15">
        <v>100002.2126991741</v>
      </c>
      <c r="H6" s="15">
        <v>101621.33852476516</v>
      </c>
      <c r="I6" s="15">
        <v>103233.34765564965</v>
      </c>
      <c r="J6" s="15">
        <v>104986.10537215587</v>
      </c>
      <c r="K6" s="15">
        <v>106689.39994571373</v>
      </c>
      <c r="L6" s="15">
        <v>108437.964528244</v>
      </c>
      <c r="M6" s="15">
        <v>110170.40198093659</v>
      </c>
      <c r="N6" s="15">
        <v>111830.54875134712</v>
      </c>
      <c r="O6" s="15">
        <v>113483.02403802627</v>
      </c>
      <c r="P6" s="15">
        <v>115139.24068404685</v>
      </c>
      <c r="Q6" s="15">
        <v>116782.23159291192</v>
      </c>
      <c r="R6" s="15">
        <v>118445.30399658027</v>
      </c>
      <c r="S6" s="15">
        <v>120108.08655220587</v>
      </c>
      <c r="T6" s="15">
        <v>121777.10852293532</v>
      </c>
      <c r="U6" s="15">
        <v>123448.56022596688</v>
      </c>
      <c r="V6" s="15">
        <v>125128.16430183333</v>
      </c>
      <c r="W6" s="15">
        <v>126812.11411137455</v>
      </c>
      <c r="X6" s="15">
        <v>128498.56305451891</v>
      </c>
      <c r="Y6" s="15">
        <v>130189.39854661548</v>
      </c>
      <c r="Z6" s="15">
        <v>131877.98108364482</v>
      </c>
      <c r="AA6" s="15">
        <v>133561.8123339189</v>
      </c>
      <c r="AB6" s="15">
        <v>135232.57711294759</v>
      </c>
      <c r="AC6" s="15">
        <v>136899.50795147262</v>
      </c>
      <c r="AD6" s="15">
        <v>138558.96271700799</v>
      </c>
    </row>
    <row r="7" spans="1:60" x14ac:dyDescent="0.35">
      <c r="A7" s="4" t="s">
        <v>123</v>
      </c>
      <c r="B7" s="15">
        <v>93808.671900000001</v>
      </c>
      <c r="C7" s="15">
        <v>95127.912633796892</v>
      </c>
      <c r="D7" s="15">
        <v>96386.055380708975</v>
      </c>
      <c r="E7" s="15">
        <v>97685.252659791091</v>
      </c>
      <c r="F7" s="15">
        <v>98985.873187804624</v>
      </c>
      <c r="G7" s="15">
        <v>100410.49767189815</v>
      </c>
      <c r="H7" s="15">
        <v>101904.0234963695</v>
      </c>
      <c r="I7" s="15">
        <v>103406.8530828822</v>
      </c>
      <c r="J7" s="15">
        <v>105062.68633992776</v>
      </c>
      <c r="K7" s="15">
        <v>106676.69084628765</v>
      </c>
      <c r="L7" s="15">
        <v>108340.8045528134</v>
      </c>
      <c r="M7" s="15">
        <v>109991.81007339372</v>
      </c>
      <c r="N7" s="15">
        <v>111571.40245785774</v>
      </c>
      <c r="O7" s="15">
        <v>113143.96790408051</v>
      </c>
      <c r="P7" s="15">
        <v>114720.11994896831</v>
      </c>
      <c r="Q7" s="15">
        <v>116282.68828675721</v>
      </c>
      <c r="R7" s="15">
        <v>117864.31889975838</v>
      </c>
      <c r="S7" s="15">
        <v>119444.74976545334</v>
      </c>
      <c r="T7" s="15">
        <v>121030.54604123942</v>
      </c>
      <c r="U7" s="15">
        <v>122617.9221678433</v>
      </c>
      <c r="V7" s="15">
        <v>124212.8625286493</v>
      </c>
      <c r="W7" s="15">
        <v>125811.78018026309</v>
      </c>
      <c r="X7" s="15">
        <v>127412.94896308324</v>
      </c>
      <c r="Y7" s="15">
        <v>129018.96370217312</v>
      </c>
      <c r="Z7" s="15">
        <v>130623.88219924994</v>
      </c>
      <c r="AA7" s="15">
        <v>132225.82736576509</v>
      </c>
      <c r="AB7" s="15">
        <v>133817.4296497668</v>
      </c>
      <c r="AC7" s="15">
        <v>135408.331543901</v>
      </c>
      <c r="AD7" s="15">
        <v>136995.80465958908</v>
      </c>
    </row>
    <row r="8" spans="1:60" x14ac:dyDescent="0.35">
      <c r="A8" s="4" t="s">
        <v>125</v>
      </c>
      <c r="B8" s="15">
        <v>334392.84769999998</v>
      </c>
      <c r="C8" s="15">
        <v>341450.98404174414</v>
      </c>
      <c r="D8" s="15">
        <v>348457.81444523868</v>
      </c>
      <c r="E8" s="15">
        <v>355550.10740496049</v>
      </c>
      <c r="F8" s="15">
        <v>362649.81570682325</v>
      </c>
      <c r="G8" s="15">
        <v>369943.23829653527</v>
      </c>
      <c r="H8" s="15">
        <v>377488.69639287825</v>
      </c>
      <c r="I8" s="15">
        <v>385155.90963787172</v>
      </c>
      <c r="J8" s="15">
        <v>392941.69453953026</v>
      </c>
      <c r="K8" s="15">
        <v>400715.5502714623</v>
      </c>
      <c r="L8" s="15">
        <v>408646.25940833153</v>
      </c>
      <c r="M8" s="15">
        <v>416623.92582740739</v>
      </c>
      <c r="N8" s="15">
        <v>424643.46188979398</v>
      </c>
      <c r="O8" s="15">
        <v>432697.54109154805</v>
      </c>
      <c r="P8" s="15">
        <v>440719.30394780834</v>
      </c>
      <c r="Q8" s="15">
        <v>448745.69454325351</v>
      </c>
      <c r="R8" s="15">
        <v>456832.31047809648</v>
      </c>
      <c r="S8" s="15">
        <v>464953.2485828519</v>
      </c>
      <c r="T8" s="15">
        <v>473113.63569677074</v>
      </c>
      <c r="U8" s="15">
        <v>481312.77332225943</v>
      </c>
      <c r="V8" s="15">
        <v>489562.6006551421</v>
      </c>
      <c r="W8" s="15">
        <v>497869.70119578484</v>
      </c>
      <c r="X8" s="15">
        <v>506231.47409681731</v>
      </c>
      <c r="Y8" s="15">
        <v>514659.3547988619</v>
      </c>
      <c r="Z8" s="15">
        <v>523140.96282234963</v>
      </c>
      <c r="AA8" s="15">
        <v>531679.47993999103</v>
      </c>
      <c r="AB8" s="15">
        <v>540261.54327057453</v>
      </c>
      <c r="AC8" s="15">
        <v>548911.8463613413</v>
      </c>
      <c r="AD8" s="15">
        <v>557632.47847604018</v>
      </c>
    </row>
    <row r="9" spans="1:60" x14ac:dyDescent="0.3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60" x14ac:dyDescent="0.35">
      <c r="A10" s="4" t="s">
        <v>126</v>
      </c>
      <c r="B10" s="5">
        <v>100</v>
      </c>
      <c r="C10" s="5">
        <v>101.25778000000001</v>
      </c>
      <c r="D10" s="5">
        <v>102.41087322130601</v>
      </c>
      <c r="E10" s="5">
        <v>103.48912658219118</v>
      </c>
      <c r="F10" s="5">
        <v>104.49946712251399</v>
      </c>
      <c r="G10" s="5">
        <v>105.50932802789788</v>
      </c>
      <c r="H10" s="5">
        <v>106.56228368919101</v>
      </c>
      <c r="I10" s="5">
        <v>107.65899074423506</v>
      </c>
      <c r="J10" s="5">
        <v>108.82726304819521</v>
      </c>
      <c r="K10" s="5">
        <v>110.04219973013895</v>
      </c>
      <c r="L10" s="5">
        <v>111.31614727219481</v>
      </c>
      <c r="M10" s="5">
        <v>112.63685770150576</v>
      </c>
      <c r="N10" s="5">
        <v>113.97507368048581</v>
      </c>
      <c r="O10" s="5">
        <v>115.32620258893849</v>
      </c>
      <c r="P10" s="5">
        <v>116.68661353991813</v>
      </c>
      <c r="Q10" s="5">
        <v>118.04892975299668</v>
      </c>
      <c r="R10" s="5">
        <v>119.41637314057648</v>
      </c>
      <c r="S10" s="5">
        <v>120.78714174621985</v>
      </c>
      <c r="T10" s="5">
        <v>122.16146992372251</v>
      </c>
      <c r="U10" s="5">
        <v>123.53925584611021</v>
      </c>
      <c r="V10" s="5">
        <v>124.92184542791195</v>
      </c>
      <c r="W10" s="5">
        <v>126.3111387474694</v>
      </c>
      <c r="X10" s="5">
        <v>127.70872097325466</v>
      </c>
      <c r="Y10" s="5">
        <v>129.11701612291512</v>
      </c>
      <c r="Z10" s="5">
        <v>130.53685139071075</v>
      </c>
      <c r="AA10" s="5">
        <v>131.96941501261298</v>
      </c>
      <c r="AB10" s="5">
        <v>133.41445371311809</v>
      </c>
      <c r="AC10" s="5">
        <v>134.8754487128397</v>
      </c>
      <c r="AD10" s="5">
        <v>136.35551793683493</v>
      </c>
    </row>
    <row r="11" spans="1:60" x14ac:dyDescent="0.35">
      <c r="A11" s="4" t="s">
        <v>128</v>
      </c>
      <c r="B11" s="14">
        <v>2891.4</v>
      </c>
      <c r="C11" s="14">
        <v>2915.5677379859999</v>
      </c>
      <c r="D11" s="14">
        <v>2937.1175154964212</v>
      </c>
      <c r="E11" s="14">
        <v>2959.2316900652718</v>
      </c>
      <c r="F11" s="14">
        <v>2980.749980038117</v>
      </c>
      <c r="G11" s="14">
        <v>3005.3071868236593</v>
      </c>
      <c r="H11" s="14">
        <v>3031.5786506056434</v>
      </c>
      <c r="I11" s="14">
        <v>3057.1351011565407</v>
      </c>
      <c r="J11" s="14">
        <v>3083.5949111705604</v>
      </c>
      <c r="K11" s="14">
        <v>3107.9535841556581</v>
      </c>
      <c r="L11" s="14">
        <v>3132.3967377885028</v>
      </c>
      <c r="M11" s="14">
        <v>3155.538884887284</v>
      </c>
      <c r="N11" s="14">
        <v>3176.4606756910857</v>
      </c>
      <c r="O11" s="14">
        <v>3196.6105857519387</v>
      </c>
      <c r="P11" s="14">
        <v>3216.0659888955774</v>
      </c>
      <c r="Q11" s="14">
        <v>3234.6381267682514</v>
      </c>
      <c r="R11" s="14">
        <v>3252.9358924165167</v>
      </c>
      <c r="S11" s="14">
        <v>3270.6910345751453</v>
      </c>
      <c r="T11" s="14">
        <v>3288.0256970583937</v>
      </c>
      <c r="U11" s="14">
        <v>3304.9321662282991</v>
      </c>
      <c r="V11" s="14">
        <v>3321.4959244069669</v>
      </c>
      <c r="W11" s="14">
        <v>3337.7530194239357</v>
      </c>
      <c r="X11" s="14">
        <v>3353.6821786888954</v>
      </c>
      <c r="Y11" s="14">
        <v>3369.3541702676612</v>
      </c>
      <c r="Z11" s="14">
        <v>3384.6745562927849</v>
      </c>
      <c r="AA11" s="14">
        <v>3399.6694430523103</v>
      </c>
      <c r="AB11" s="14">
        <v>3414.2674876539995</v>
      </c>
      <c r="AC11" s="14">
        <v>3428.6683216341257</v>
      </c>
      <c r="AD11" s="14">
        <v>3442.8539225146383</v>
      </c>
    </row>
    <row r="12" spans="1:60" x14ac:dyDescent="0.3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60" x14ac:dyDescent="0.35">
      <c r="A13" s="4" t="s">
        <v>130</v>
      </c>
      <c r="B13" s="6">
        <v>79</v>
      </c>
      <c r="C13" s="6">
        <v>63</v>
      </c>
      <c r="D13" s="6">
        <v>62</v>
      </c>
      <c r="E13" s="6">
        <v>64.36</v>
      </c>
      <c r="F13" s="6">
        <v>66.81</v>
      </c>
      <c r="G13" s="6">
        <v>69.350000000000009</v>
      </c>
      <c r="H13" s="6">
        <v>71.98</v>
      </c>
      <c r="I13" s="6">
        <v>74.72</v>
      </c>
      <c r="J13" s="6">
        <v>77.56</v>
      </c>
      <c r="K13" s="6">
        <v>76.09</v>
      </c>
      <c r="L13" s="6">
        <v>74.64</v>
      </c>
      <c r="M13" s="6">
        <v>73.22</v>
      </c>
      <c r="N13" s="6">
        <v>71.83</v>
      </c>
      <c r="O13" s="6">
        <v>70.47</v>
      </c>
      <c r="P13" s="6">
        <v>68.714520999999991</v>
      </c>
      <c r="Q13" s="6">
        <v>67.064086999999986</v>
      </c>
      <c r="R13" s="6">
        <v>65.464930999999993</v>
      </c>
      <c r="S13" s="6">
        <v>63.932359999999981</v>
      </c>
      <c r="T13" s="6">
        <v>62.435988999999985</v>
      </c>
      <c r="U13" s="6">
        <v>60.850714999999987</v>
      </c>
      <c r="V13" s="6">
        <v>59.305451999999988</v>
      </c>
      <c r="W13" s="6">
        <v>57.787487999999989</v>
      </c>
      <c r="X13" s="6">
        <v>56.282659999999993</v>
      </c>
      <c r="Y13" s="6">
        <v>54.790739999999985</v>
      </c>
      <c r="Z13" s="6">
        <v>53.262809999999988</v>
      </c>
      <c r="AA13" s="6">
        <v>51.73964999999999</v>
      </c>
      <c r="AB13" s="6">
        <v>50.199559999999991</v>
      </c>
      <c r="AC13" s="6">
        <v>48.633839999999985</v>
      </c>
      <c r="AD13" s="6">
        <v>47.026079999999986</v>
      </c>
      <c r="AF13" s="6">
        <v>79</v>
      </c>
      <c r="AG13" s="6">
        <v>63</v>
      </c>
      <c r="AH13" s="6">
        <v>62</v>
      </c>
      <c r="AI13" s="6">
        <v>64.36</v>
      </c>
      <c r="AJ13" s="6">
        <v>66.81</v>
      </c>
      <c r="AK13" s="6">
        <v>69.350000000000009</v>
      </c>
      <c r="AL13" s="6">
        <v>71.98</v>
      </c>
      <c r="AM13" s="6">
        <v>74.72</v>
      </c>
      <c r="AN13" s="6">
        <v>77.56</v>
      </c>
      <c r="AO13" s="6">
        <v>76.09</v>
      </c>
      <c r="AP13" s="6">
        <v>74.64</v>
      </c>
      <c r="AQ13" s="6">
        <v>73.22</v>
      </c>
      <c r="AR13" s="6">
        <v>71.83</v>
      </c>
      <c r="AS13" s="6">
        <v>70.47</v>
      </c>
      <c r="AT13" s="6">
        <v>69.13</v>
      </c>
      <c r="AU13" s="6">
        <v>67.819999999999993</v>
      </c>
      <c r="AV13" s="6">
        <v>66.529999999999987</v>
      </c>
      <c r="AW13" s="6">
        <v>65.269999999999982</v>
      </c>
      <c r="AX13" s="6">
        <v>64.029999999999987</v>
      </c>
      <c r="AY13" s="6">
        <v>62.809999999999988</v>
      </c>
      <c r="AZ13" s="6">
        <v>61.61999999999999</v>
      </c>
      <c r="BA13" s="6">
        <v>60.449999999999989</v>
      </c>
      <c r="BB13" s="6">
        <v>59.29999999999999</v>
      </c>
      <c r="BC13" s="6">
        <v>58.169999999999987</v>
      </c>
      <c r="BD13" s="6">
        <v>57.059999999999988</v>
      </c>
      <c r="BE13" s="6">
        <v>55.97999999999999</v>
      </c>
      <c r="BF13" s="6">
        <v>54.919999999999987</v>
      </c>
      <c r="BG13" s="6">
        <v>53.879999999999988</v>
      </c>
      <c r="BH13" s="6">
        <v>52.859999999999985</v>
      </c>
    </row>
    <row r="14" spans="1:60" x14ac:dyDescent="0.35">
      <c r="A14" s="4" t="s">
        <v>132</v>
      </c>
      <c r="B14" s="6">
        <v>79</v>
      </c>
      <c r="C14" s="6">
        <v>63</v>
      </c>
      <c r="D14" s="6">
        <v>62</v>
      </c>
      <c r="E14" s="6">
        <v>64.36</v>
      </c>
      <c r="F14" s="6">
        <v>66.81</v>
      </c>
      <c r="G14" s="6">
        <v>69.350000000000009</v>
      </c>
      <c r="H14" s="6">
        <v>71.98</v>
      </c>
      <c r="I14" s="6">
        <v>74.72</v>
      </c>
      <c r="J14" s="6">
        <v>77.56</v>
      </c>
      <c r="K14" s="6">
        <v>76.09</v>
      </c>
      <c r="L14" s="6">
        <v>74.64</v>
      </c>
      <c r="M14" s="6">
        <v>73.22</v>
      </c>
      <c r="N14" s="6">
        <v>71.83</v>
      </c>
      <c r="O14" s="6">
        <v>70.47</v>
      </c>
      <c r="P14" s="6">
        <v>69.463374999999985</v>
      </c>
      <c r="Q14" s="6">
        <v>68.282917999999981</v>
      </c>
      <c r="R14" s="6">
        <v>67.152055999999988</v>
      </c>
      <c r="S14" s="6">
        <v>66.011863999999974</v>
      </c>
      <c r="T14" s="6">
        <v>64.840428999999986</v>
      </c>
      <c r="U14" s="6">
        <v>64.499734999999987</v>
      </c>
      <c r="V14" s="6">
        <v>64.224551999999989</v>
      </c>
      <c r="W14" s="6">
        <v>63.997937999999991</v>
      </c>
      <c r="X14" s="6">
        <v>63.822259999999993</v>
      </c>
      <c r="Y14" s="6">
        <v>63.682229999999983</v>
      </c>
      <c r="Z14" s="6">
        <v>63.84908999999999</v>
      </c>
      <c r="AA14" s="6">
        <v>64.080659999999995</v>
      </c>
      <c r="AB14" s="6">
        <v>64.366339999999994</v>
      </c>
      <c r="AC14" s="6">
        <v>64.694369999999992</v>
      </c>
      <c r="AD14" s="6">
        <v>65.082119999999989</v>
      </c>
      <c r="AF14" s="6">
        <v>79</v>
      </c>
      <c r="AG14" s="6">
        <v>63</v>
      </c>
      <c r="AH14" s="6">
        <v>62</v>
      </c>
      <c r="AI14" s="6">
        <v>64.36</v>
      </c>
      <c r="AJ14" s="6">
        <v>66.81</v>
      </c>
      <c r="AK14" s="6">
        <v>69.350000000000009</v>
      </c>
      <c r="AL14" s="6">
        <v>71.98</v>
      </c>
      <c r="AM14" s="6">
        <v>74.72</v>
      </c>
      <c r="AN14" s="6">
        <v>77.56</v>
      </c>
      <c r="AO14" s="6">
        <v>76.09</v>
      </c>
      <c r="AP14" s="6">
        <v>74.64</v>
      </c>
      <c r="AQ14" s="6">
        <v>73.22</v>
      </c>
      <c r="AR14" s="6">
        <v>71.83</v>
      </c>
      <c r="AS14" s="6">
        <v>70.47</v>
      </c>
      <c r="AT14" s="6">
        <v>69.13</v>
      </c>
      <c r="AU14" s="6">
        <v>67.819999999999993</v>
      </c>
      <c r="AV14" s="6">
        <v>66.529999999999987</v>
      </c>
      <c r="AW14" s="6">
        <v>65.269999999999982</v>
      </c>
      <c r="AX14" s="6">
        <v>64.029999999999987</v>
      </c>
      <c r="AY14" s="6">
        <v>62.809999999999988</v>
      </c>
      <c r="AZ14" s="6">
        <v>61.61999999999999</v>
      </c>
      <c r="BA14" s="6">
        <v>60.449999999999989</v>
      </c>
      <c r="BB14" s="6">
        <v>59.29999999999999</v>
      </c>
      <c r="BC14" s="6">
        <v>58.169999999999987</v>
      </c>
      <c r="BD14" s="6">
        <v>57.059999999999988</v>
      </c>
      <c r="BE14" s="6">
        <v>55.97999999999999</v>
      </c>
      <c r="BF14" s="6">
        <v>54.919999999999987</v>
      </c>
      <c r="BG14" s="6">
        <v>53.879999999999988</v>
      </c>
      <c r="BH14" s="6">
        <v>52.859999999999985</v>
      </c>
    </row>
    <row r="15" spans="1:60" x14ac:dyDescent="0.35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60" ht="20" thickBot="1" x14ac:dyDescent="0.5">
      <c r="A16" s="3" t="s">
        <v>134</v>
      </c>
    </row>
    <row r="17" spans="1:41" ht="15" thickTop="1" x14ac:dyDescent="0.35">
      <c r="B17" s="1">
        <v>2022</v>
      </c>
      <c r="C17" s="2">
        <v>2023</v>
      </c>
      <c r="D17" s="1">
        <v>2024</v>
      </c>
      <c r="E17" s="2">
        <v>2025</v>
      </c>
      <c r="F17" s="1">
        <v>2026</v>
      </c>
      <c r="G17" s="2">
        <v>2027</v>
      </c>
      <c r="H17" s="1">
        <v>2028</v>
      </c>
      <c r="I17" s="2">
        <v>2029</v>
      </c>
      <c r="J17" s="1">
        <v>2030</v>
      </c>
      <c r="K17" s="2">
        <v>2031</v>
      </c>
      <c r="L17" s="1">
        <v>2032</v>
      </c>
      <c r="M17" s="2">
        <v>2033</v>
      </c>
      <c r="N17" s="1">
        <v>2034</v>
      </c>
      <c r="O17" s="2">
        <v>2035</v>
      </c>
      <c r="P17" s="1">
        <v>2036</v>
      </c>
      <c r="Q17" s="2">
        <v>2037</v>
      </c>
      <c r="R17" s="1">
        <v>2038</v>
      </c>
      <c r="S17" s="2">
        <v>2039</v>
      </c>
      <c r="T17" s="1">
        <v>2040</v>
      </c>
      <c r="U17" s="2">
        <v>2041</v>
      </c>
      <c r="V17" s="1">
        <v>2042</v>
      </c>
      <c r="W17" s="2">
        <v>2043</v>
      </c>
      <c r="X17" s="1">
        <v>2044</v>
      </c>
      <c r="Y17" s="2">
        <v>2045</v>
      </c>
      <c r="Z17" s="1">
        <v>2046</v>
      </c>
      <c r="AA17" s="2">
        <v>2047</v>
      </c>
      <c r="AB17" s="1">
        <v>2048</v>
      </c>
      <c r="AC17" s="2">
        <v>2049</v>
      </c>
      <c r="AD17" s="1">
        <v>2050</v>
      </c>
      <c r="AG17" t="s">
        <v>260</v>
      </c>
      <c r="AH17" t="s">
        <v>260</v>
      </c>
      <c r="AO17" s="16"/>
    </row>
    <row r="18" spans="1:41" x14ac:dyDescent="0.35">
      <c r="A18" t="s">
        <v>135</v>
      </c>
      <c r="B18" s="14">
        <v>1761.425293</v>
      </c>
      <c r="C18" s="14">
        <v>1784.3958641034837</v>
      </c>
      <c r="D18" s="14">
        <v>1804.775984586169</v>
      </c>
      <c r="E18" s="14">
        <v>1823.6781253831336</v>
      </c>
      <c r="F18" s="14">
        <v>1840.0516911698235</v>
      </c>
      <c r="G18" s="14">
        <v>1855.7275515398219</v>
      </c>
      <c r="H18" s="14">
        <v>1871.9920014361908</v>
      </c>
      <c r="I18" s="14">
        <v>1887.6379421049144</v>
      </c>
      <c r="J18" s="14">
        <v>1903.7678083202009</v>
      </c>
      <c r="K18" s="14">
        <v>1914.0011885332985</v>
      </c>
      <c r="L18" s="14">
        <v>1926.9217683965637</v>
      </c>
      <c r="M18" s="14">
        <v>1939.5923388307438</v>
      </c>
      <c r="N18" s="14">
        <v>1953.8442499813145</v>
      </c>
      <c r="O18" s="14">
        <v>1967.9930326559968</v>
      </c>
      <c r="P18" s="14">
        <v>1983.5920932701806</v>
      </c>
      <c r="Q18" s="14">
        <v>1998.2162251574196</v>
      </c>
      <c r="R18" s="14">
        <v>2012.7340853018407</v>
      </c>
      <c r="S18" s="14">
        <v>2026.6507527151839</v>
      </c>
      <c r="T18" s="14">
        <v>2040.0488597753538</v>
      </c>
      <c r="U18" s="14">
        <v>2053.0638410880169</v>
      </c>
      <c r="V18" s="14">
        <v>2065.2779695526947</v>
      </c>
      <c r="W18" s="14">
        <v>2076.7084776557608</v>
      </c>
      <c r="X18" s="14">
        <v>2087.4245633725664</v>
      </c>
      <c r="Y18" s="14">
        <v>2097.4129316567951</v>
      </c>
      <c r="Z18" s="14">
        <v>2106.8285329189421</v>
      </c>
      <c r="AA18" s="14">
        <v>2115.5511401377917</v>
      </c>
      <c r="AB18" s="14">
        <v>2123.7174002493489</v>
      </c>
      <c r="AC18" s="14">
        <v>2131.2445980169227</v>
      </c>
      <c r="AD18" s="14">
        <v>2138.1437351549471</v>
      </c>
      <c r="AG18" t="s">
        <v>261</v>
      </c>
      <c r="AH18">
        <v>1761.425293</v>
      </c>
    </row>
    <row r="19" spans="1:41" x14ac:dyDescent="0.35">
      <c r="A19" t="s">
        <v>136</v>
      </c>
      <c r="B19" s="14">
        <v>1755.041504</v>
      </c>
      <c r="C19" s="14">
        <v>1777.2515542331203</v>
      </c>
      <c r="D19" s="14">
        <v>1796.7250772380078</v>
      </c>
      <c r="E19" s="14">
        <v>1814.6077920955038</v>
      </c>
      <c r="F19" s="14">
        <v>1829.7684409847473</v>
      </c>
      <c r="G19" s="14">
        <v>1844.1588378657159</v>
      </c>
      <c r="H19" s="14">
        <v>1859.2662423902771</v>
      </c>
      <c r="I19" s="14">
        <v>1873.6808546775924</v>
      </c>
      <c r="J19" s="14">
        <v>1888.6975823082571</v>
      </c>
      <c r="K19" s="14">
        <v>1897.3006564565985</v>
      </c>
      <c r="L19" s="14">
        <v>1909.3114423702709</v>
      </c>
      <c r="M19" s="14">
        <v>1920.7113491061168</v>
      </c>
      <c r="N19" s="14">
        <v>1933.9565745695527</v>
      </c>
      <c r="O19" s="14">
        <v>1946.8460083477439</v>
      </c>
      <c r="P19" s="14">
        <v>1961.3580905208694</v>
      </c>
      <c r="Q19" s="14">
        <v>1974.6034947506132</v>
      </c>
      <c r="R19" s="14">
        <v>1987.8754959500554</v>
      </c>
      <c r="S19" s="14">
        <v>2000.4728219979306</v>
      </c>
      <c r="T19" s="14">
        <v>2012.5331925282787</v>
      </c>
      <c r="U19" s="14">
        <v>2024.1953393710137</v>
      </c>
      <c r="V19" s="14">
        <v>2035.0080240992388</v>
      </c>
      <c r="W19" s="14">
        <v>2045.0290751625512</v>
      </c>
      <c r="X19" s="14">
        <v>2054.31516363734</v>
      </c>
      <c r="Y19" s="14">
        <v>2062.8767685996181</v>
      </c>
      <c r="Z19" s="14">
        <v>2070.8495603938113</v>
      </c>
      <c r="AA19" s="14">
        <v>2078.1022968091788</v>
      </c>
      <c r="AB19" s="14">
        <v>2084.7562764584468</v>
      </c>
      <c r="AC19" s="14">
        <v>2090.7849121160211</v>
      </c>
      <c r="AD19" s="14">
        <v>2096.1899465472761</v>
      </c>
      <c r="AG19" t="s">
        <v>262</v>
      </c>
      <c r="AH19">
        <v>1755.041504</v>
      </c>
    </row>
    <row r="20" spans="1:41" x14ac:dyDescent="0.35">
      <c r="A20" t="s">
        <v>137</v>
      </c>
      <c r="B20" s="14">
        <v>7655.3994140000004</v>
      </c>
      <c r="C20" s="14">
        <v>7750.9770756837906</v>
      </c>
      <c r="D20" s="14">
        <v>7830.2680209726213</v>
      </c>
      <c r="E20" s="14">
        <v>7897.7607812713541</v>
      </c>
      <c r="F20" s="14">
        <v>7950.5208244393434</v>
      </c>
      <c r="G20" s="14">
        <v>7996.2488810027726</v>
      </c>
      <c r="H20" s="14">
        <v>8046.6501172871094</v>
      </c>
      <c r="I20" s="14">
        <v>8099.7042564384201</v>
      </c>
      <c r="J20" s="14">
        <v>8156.1513383926676</v>
      </c>
      <c r="K20" s="14">
        <v>8198.75809424627</v>
      </c>
      <c r="L20" s="14">
        <v>8247.6093285122843</v>
      </c>
      <c r="M20" s="14">
        <v>8296.188902122527</v>
      </c>
      <c r="N20" s="14">
        <v>8347.2944213022711</v>
      </c>
      <c r="O20" s="14">
        <v>8393.4267455969275</v>
      </c>
      <c r="P20" s="14">
        <v>8441.0312404643264</v>
      </c>
      <c r="Q20" s="14">
        <v>8483.7354304335859</v>
      </c>
      <c r="R20" s="14">
        <v>8526.5218775166632</v>
      </c>
      <c r="S20" s="14">
        <v>8566.125013681165</v>
      </c>
      <c r="T20" s="14">
        <v>8603.3748939644083</v>
      </c>
      <c r="U20" s="14">
        <v>8638.6322985836159</v>
      </c>
      <c r="V20" s="14">
        <v>8670.7477099484458</v>
      </c>
      <c r="W20" s="14">
        <v>8700.0359349780647</v>
      </c>
      <c r="X20" s="14">
        <v>8726.7682743943951</v>
      </c>
      <c r="Y20" s="14">
        <v>8751.010451251519</v>
      </c>
      <c r="Z20" s="14">
        <v>8773.0762991245574</v>
      </c>
      <c r="AA20" s="14">
        <v>8792.7316747266414</v>
      </c>
      <c r="AB20" s="14">
        <v>8810.507412789535</v>
      </c>
      <c r="AC20" s="14">
        <v>8826.3815683103803</v>
      </c>
      <c r="AD20" s="14">
        <v>8840.079494657688</v>
      </c>
      <c r="AG20" t="s">
        <v>263</v>
      </c>
      <c r="AH20">
        <v>7655.3994140000004</v>
      </c>
    </row>
    <row r="21" spans="1:41" x14ac:dyDescent="0.35">
      <c r="A21" t="s">
        <v>138</v>
      </c>
      <c r="B21" s="14">
        <v>516.20983899999999</v>
      </c>
      <c r="C21" s="14">
        <v>523.19560350921915</v>
      </c>
      <c r="D21" s="14">
        <v>529.52077675784392</v>
      </c>
      <c r="E21" s="14">
        <v>535.86205281990749</v>
      </c>
      <c r="F21" s="14">
        <v>541.59888478498681</v>
      </c>
      <c r="G21" s="14">
        <v>547.99576337307076</v>
      </c>
      <c r="H21" s="14">
        <v>554.60524987426606</v>
      </c>
      <c r="I21" s="14">
        <v>560.91721222308513</v>
      </c>
      <c r="J21" s="14">
        <v>567.07698068083414</v>
      </c>
      <c r="K21" s="14">
        <v>571.87317034341777</v>
      </c>
      <c r="L21" s="14">
        <v>577.14305023291274</v>
      </c>
      <c r="M21" s="14">
        <v>582.30085070137318</v>
      </c>
      <c r="N21" s="14">
        <v>587.33866727227564</v>
      </c>
      <c r="O21" s="14">
        <v>592.36637436492651</v>
      </c>
      <c r="P21" s="14">
        <v>597.5241083865219</v>
      </c>
      <c r="Q21" s="14">
        <v>602.38522991885395</v>
      </c>
      <c r="R21" s="14">
        <v>607.40812277689542</v>
      </c>
      <c r="S21" s="14">
        <v>612.30652306446109</v>
      </c>
      <c r="T21" s="14">
        <v>617.08277111310349</v>
      </c>
      <c r="U21" s="14">
        <v>621.73956156199768</v>
      </c>
      <c r="V21" s="14">
        <v>626.20112113399728</v>
      </c>
      <c r="W21" s="14">
        <v>630.46699729350962</v>
      </c>
      <c r="X21" s="14">
        <v>634.55859570787504</v>
      </c>
      <c r="Y21" s="14">
        <v>638.45591499982186</v>
      </c>
      <c r="Z21" s="14">
        <v>642.20983785868714</v>
      </c>
      <c r="AA21" s="14">
        <v>645.79376692403798</v>
      </c>
      <c r="AB21" s="14">
        <v>649.25639685940666</v>
      </c>
      <c r="AC21" s="14">
        <v>652.52228638688882</v>
      </c>
      <c r="AD21" s="14">
        <v>655.60196972105746</v>
      </c>
      <c r="AG21" t="s">
        <v>264</v>
      </c>
      <c r="AH21">
        <v>516.20983899999999</v>
      </c>
    </row>
    <row r="22" spans="1:41" x14ac:dyDescent="0.35">
      <c r="A22" t="s">
        <v>139</v>
      </c>
      <c r="B22" s="14">
        <v>435.99707000000001</v>
      </c>
      <c r="C22" s="14">
        <v>441.27668931975103</v>
      </c>
      <c r="D22" s="14">
        <v>446.079677189314</v>
      </c>
      <c r="E22" s="14">
        <v>450.7712309782172</v>
      </c>
      <c r="F22" s="14">
        <v>454.94220816303408</v>
      </c>
      <c r="G22" s="14">
        <v>459.00251277782417</v>
      </c>
      <c r="H22" s="14">
        <v>462.91845599538715</v>
      </c>
      <c r="I22" s="14">
        <v>466.61061953345342</v>
      </c>
      <c r="J22" s="14">
        <v>470.06193297746984</v>
      </c>
      <c r="K22" s="14">
        <v>473.15502510760956</v>
      </c>
      <c r="L22" s="14">
        <v>476.15526326941489</v>
      </c>
      <c r="M22" s="14">
        <v>479.0669288965442</v>
      </c>
      <c r="N22" s="14">
        <v>481.82859164954624</v>
      </c>
      <c r="O22" s="14">
        <v>484.4992470759118</v>
      </c>
      <c r="P22" s="14">
        <v>487.06034401090233</v>
      </c>
      <c r="Q22" s="14">
        <v>489.38746962855197</v>
      </c>
      <c r="R22" s="14">
        <v>491.82324404851249</v>
      </c>
      <c r="S22" s="14">
        <v>494.13454771098878</v>
      </c>
      <c r="T22" s="14">
        <v>496.32732906260202</v>
      </c>
      <c r="U22" s="14">
        <v>498.41454926932886</v>
      </c>
      <c r="V22" s="14">
        <v>500.36824957199127</v>
      </c>
      <c r="W22" s="14">
        <v>502.18473642841246</v>
      </c>
      <c r="X22" s="14">
        <v>503.87262954602198</v>
      </c>
      <c r="Y22" s="14">
        <v>505.42627545069041</v>
      </c>
      <c r="Z22" s="14">
        <v>506.86640170012038</v>
      </c>
      <c r="AA22" s="14">
        <v>508.1900478275121</v>
      </c>
      <c r="AB22" s="14">
        <v>509.42088920525089</v>
      </c>
      <c r="AC22" s="14">
        <v>510.53443742117349</v>
      </c>
      <c r="AD22" s="14">
        <v>511.52963241072734</v>
      </c>
      <c r="AG22" t="s">
        <v>265</v>
      </c>
      <c r="AH22">
        <v>435.99707000000001</v>
      </c>
    </row>
    <row r="23" spans="1:41" x14ac:dyDescent="0.35">
      <c r="A23" t="s">
        <v>140</v>
      </c>
      <c r="B23" s="14">
        <v>2506.5527339999999</v>
      </c>
      <c r="C23" s="14">
        <v>2539.802406671783</v>
      </c>
      <c r="D23" s="14">
        <v>2570.8837465839106</v>
      </c>
      <c r="E23" s="14">
        <v>2602.5295258857359</v>
      </c>
      <c r="F23" s="14">
        <v>2632.0913985173197</v>
      </c>
      <c r="G23" s="14">
        <v>2663.6222742167179</v>
      </c>
      <c r="H23" s="14">
        <v>2695.6795010113706</v>
      </c>
      <c r="I23" s="14">
        <v>2727.2006205525968</v>
      </c>
      <c r="J23" s="14">
        <v>2757.3784590193213</v>
      </c>
      <c r="K23" s="14">
        <v>2785.7011475989843</v>
      </c>
      <c r="L23" s="14">
        <v>2813.3558893146474</v>
      </c>
      <c r="M23" s="14">
        <v>2840.9854073666643</v>
      </c>
      <c r="N23" s="14">
        <v>2867.1057965300965</v>
      </c>
      <c r="O23" s="14">
        <v>2892.7880973999204</v>
      </c>
      <c r="P23" s="14">
        <v>2917.5728983329427</v>
      </c>
      <c r="Q23" s="14">
        <v>2941.1975655927167</v>
      </c>
      <c r="R23" s="14">
        <v>2964.9893538804308</v>
      </c>
      <c r="S23" s="14">
        <v>2988.1062195267887</v>
      </c>
      <c r="T23" s="14">
        <v>3010.5380524410248</v>
      </c>
      <c r="U23" s="14">
        <v>3032.3663800655759</v>
      </c>
      <c r="V23" s="14">
        <v>3053.4197662820693</v>
      </c>
      <c r="W23" s="14">
        <v>3073.6821987827216</v>
      </c>
      <c r="X23" s="14">
        <v>3093.2867278461754</v>
      </c>
      <c r="Y23" s="14">
        <v>3112.0924263738502</v>
      </c>
      <c r="Z23" s="14">
        <v>3130.399870248631</v>
      </c>
      <c r="AA23" s="14">
        <v>3148.1996056468529</v>
      </c>
      <c r="AB23" s="14">
        <v>3165.8394087852371</v>
      </c>
      <c r="AC23" s="14">
        <v>3182.8103024951533</v>
      </c>
      <c r="AD23" s="14">
        <v>3199.1108108345584</v>
      </c>
      <c r="AG23" t="s">
        <v>266</v>
      </c>
      <c r="AH23">
        <v>2506.5527339999999</v>
      </c>
    </row>
    <row r="24" spans="1:41" x14ac:dyDescent="0.35">
      <c r="A24" t="s">
        <v>141</v>
      </c>
      <c r="B24" s="14">
        <v>3336.7739259999998</v>
      </c>
      <c r="C24" s="14">
        <v>3389.6350985356917</v>
      </c>
      <c r="D24" s="14">
        <v>3438.8295506477593</v>
      </c>
      <c r="E24" s="14">
        <v>3486.2475713216413</v>
      </c>
      <c r="F24" s="14">
        <v>3536.6580139534381</v>
      </c>
      <c r="G24" s="14">
        <v>3586.3890842824458</v>
      </c>
      <c r="H24" s="14">
        <v>3633.9051532601043</v>
      </c>
      <c r="I24" s="14">
        <v>3679.7951977070188</v>
      </c>
      <c r="J24" s="14">
        <v>3727.2071509523548</v>
      </c>
      <c r="K24" s="14">
        <v>3781.6981740578481</v>
      </c>
      <c r="L24" s="14">
        <v>3841.1177284479145</v>
      </c>
      <c r="M24" s="14">
        <v>3892.282568926159</v>
      </c>
      <c r="N24" s="14">
        <v>3941.0945169382912</v>
      </c>
      <c r="O24" s="14">
        <v>3985.9020028297173</v>
      </c>
      <c r="P24" s="14">
        <v>4028.3721872600677</v>
      </c>
      <c r="Q24" s="14">
        <v>4065.1729785395628</v>
      </c>
      <c r="R24" s="14">
        <v>4108.0072996971357</v>
      </c>
      <c r="S24" s="14">
        <v>4149.4213536875723</v>
      </c>
      <c r="T24" s="14">
        <v>4190.819010189548</v>
      </c>
      <c r="U24" s="14">
        <v>4231.8757515931429</v>
      </c>
      <c r="V24" s="14">
        <v>4273.92455775488</v>
      </c>
      <c r="W24" s="14">
        <v>4317.5344017648431</v>
      </c>
      <c r="X24" s="14">
        <v>4361.3228356675427</v>
      </c>
      <c r="Y24" s="14">
        <v>4407.3779686799089</v>
      </c>
      <c r="Z24" s="14">
        <v>4452.0203001246682</v>
      </c>
      <c r="AA24" s="14">
        <v>4494.9875048846225</v>
      </c>
      <c r="AB24" s="14">
        <v>4531.4160523209594</v>
      </c>
      <c r="AC24" s="14">
        <v>4567.9331029768355</v>
      </c>
      <c r="AD24" s="14">
        <v>4604.1038701387788</v>
      </c>
      <c r="AG24" t="s">
        <v>267</v>
      </c>
      <c r="AH24">
        <v>3336.7739259999998</v>
      </c>
    </row>
    <row r="25" spans="1:41" x14ac:dyDescent="0.35">
      <c r="A25" t="s">
        <v>142</v>
      </c>
      <c r="B25" s="14">
        <v>365.82318099999998</v>
      </c>
      <c r="C25" s="14">
        <v>375.12840576118839</v>
      </c>
      <c r="D25" s="14">
        <v>384.3801226067954</v>
      </c>
      <c r="E25" s="14">
        <v>393.74331488939879</v>
      </c>
      <c r="F25" s="14">
        <v>403.04270512612516</v>
      </c>
      <c r="G25" s="14">
        <v>412.91962935367548</v>
      </c>
      <c r="H25" s="14">
        <v>423.31281642450745</v>
      </c>
      <c r="I25" s="14">
        <v>434.10746256845897</v>
      </c>
      <c r="J25" s="14">
        <v>445.33239628182292</v>
      </c>
      <c r="K25" s="14">
        <v>456.72555764209892</v>
      </c>
      <c r="L25" s="14">
        <v>468.37936697089475</v>
      </c>
      <c r="M25" s="14">
        <v>480.35503113941667</v>
      </c>
      <c r="N25" s="14">
        <v>492.32864885861642</v>
      </c>
      <c r="O25" s="14">
        <v>504.47454432455311</v>
      </c>
      <c r="P25" s="14">
        <v>516.72696981983574</v>
      </c>
      <c r="Q25" s="14">
        <v>529.17218386985553</v>
      </c>
      <c r="R25" s="14">
        <v>541.69001646538891</v>
      </c>
      <c r="S25" s="14">
        <v>554.33181556265322</v>
      </c>
      <c r="T25" s="14">
        <v>567.09048292918794</v>
      </c>
      <c r="U25" s="14">
        <v>579.95555433396783</v>
      </c>
      <c r="V25" s="14">
        <v>592.91796694222012</v>
      </c>
      <c r="W25" s="14">
        <v>605.96459317861343</v>
      </c>
      <c r="X25" s="14">
        <v>619.10093601537676</v>
      </c>
      <c r="Y25" s="14">
        <v>632.29738201701252</v>
      </c>
      <c r="Z25" s="14">
        <v>645.57651225570464</v>
      </c>
      <c r="AA25" s="14">
        <v>658.94252836544683</v>
      </c>
      <c r="AB25" s="14">
        <v>672.44683064751541</v>
      </c>
      <c r="AC25" s="14">
        <v>686.02319593487346</v>
      </c>
      <c r="AD25" s="14">
        <v>699.65152693835682</v>
      </c>
      <c r="AG25" t="s">
        <v>268</v>
      </c>
      <c r="AH25">
        <v>365.82318099999998</v>
      </c>
    </row>
    <row r="26" spans="1:41" x14ac:dyDescent="0.35">
      <c r="A26" t="s">
        <v>143</v>
      </c>
      <c r="B26" s="14">
        <v>1850.0629879999999</v>
      </c>
      <c r="C26" s="14">
        <v>1883.810726989303</v>
      </c>
      <c r="D26" s="14">
        <v>1916.4339960160858</v>
      </c>
      <c r="E26" s="14">
        <v>1948.018553061027</v>
      </c>
      <c r="F26" s="14">
        <v>1995.0659283434252</v>
      </c>
      <c r="G26" s="14">
        <v>2041.6231858604328</v>
      </c>
      <c r="H26" s="14">
        <v>2079.5479698363392</v>
      </c>
      <c r="I26" s="14">
        <v>2114.1620457942649</v>
      </c>
      <c r="J26" s="14">
        <v>2148.5560796200643</v>
      </c>
      <c r="K26" s="14">
        <v>2211.2810258084924</v>
      </c>
      <c r="L26" s="14">
        <v>2281.241313774919</v>
      </c>
      <c r="M26" s="14">
        <v>2329.9551689134</v>
      </c>
      <c r="N26" s="14">
        <v>2371.8897020435033</v>
      </c>
      <c r="O26" s="14">
        <v>2404.8264740129903</v>
      </c>
      <c r="P26" s="14">
        <v>2430.1709402226134</v>
      </c>
      <c r="Q26" s="14">
        <v>2443.7283535622178</v>
      </c>
      <c r="R26" s="14">
        <v>2472.355164987187</v>
      </c>
      <c r="S26" s="14">
        <v>2498.7957672991424</v>
      </c>
      <c r="T26" s="14">
        <v>2526.4242024594387</v>
      </c>
      <c r="U26" s="14">
        <v>2554.1335178271734</v>
      </c>
      <c r="V26" s="14">
        <v>2586.0417970386848</v>
      </c>
      <c r="W26" s="14">
        <v>2623.4863892389062</v>
      </c>
      <c r="X26" s="14">
        <v>2662.7502735861726</v>
      </c>
      <c r="Y26" s="14">
        <v>2709.2296447117287</v>
      </c>
      <c r="Z26" s="14">
        <v>2753.1733495489525</v>
      </c>
      <c r="AA26" s="14">
        <v>2794.075043464522</v>
      </c>
      <c r="AB26" s="14">
        <v>2819.0921855366878</v>
      </c>
      <c r="AC26" s="14">
        <v>2845.5617415126439</v>
      </c>
      <c r="AD26" s="14">
        <v>2872.4270313816737</v>
      </c>
      <c r="AG26" t="s">
        <v>269</v>
      </c>
      <c r="AH26">
        <v>1850.0629879999999</v>
      </c>
    </row>
    <row r="27" spans="1:41" x14ac:dyDescent="0.35">
      <c r="A27" t="s">
        <v>144</v>
      </c>
      <c r="B27" s="14">
        <v>172.309662</v>
      </c>
      <c r="C27" s="14">
        <v>173.53179240108767</v>
      </c>
      <c r="D27" s="14">
        <v>173.2939393145152</v>
      </c>
      <c r="E27" s="14">
        <v>172.66569159750011</v>
      </c>
      <c r="F27" s="14">
        <v>170.73606616105226</v>
      </c>
      <c r="G27" s="14">
        <v>170.70190095223867</v>
      </c>
      <c r="H27" s="14">
        <v>171.89919384340362</v>
      </c>
      <c r="I27" s="14">
        <v>173.16920571542198</v>
      </c>
      <c r="J27" s="14">
        <v>175.58510662127841</v>
      </c>
      <c r="K27" s="14">
        <v>176.88819919911077</v>
      </c>
      <c r="L27" s="14">
        <v>179.49312557579657</v>
      </c>
      <c r="M27" s="14">
        <v>182.22892389719777</v>
      </c>
      <c r="N27" s="14">
        <v>183.88768636673214</v>
      </c>
      <c r="O27" s="14">
        <v>185.55586948552954</v>
      </c>
      <c r="P27" s="14">
        <v>186.87375407072878</v>
      </c>
      <c r="Q27" s="14">
        <v>188.26002282191379</v>
      </c>
      <c r="R27" s="14">
        <v>189.58815021791668</v>
      </c>
      <c r="S27" s="14">
        <v>190.92130944378954</v>
      </c>
      <c r="T27" s="14">
        <v>192.23939579835377</v>
      </c>
      <c r="U27" s="14">
        <v>193.21689660050322</v>
      </c>
      <c r="V27" s="14">
        <v>194.15321795275338</v>
      </c>
      <c r="W27" s="14">
        <v>195.05699535772692</v>
      </c>
      <c r="X27" s="14">
        <v>195.9255529489356</v>
      </c>
      <c r="Y27" s="14">
        <v>196.76430240408789</v>
      </c>
      <c r="Z27" s="14">
        <v>197.46470264728245</v>
      </c>
      <c r="AA27" s="14">
        <v>198.13823302689505</v>
      </c>
      <c r="AB27" s="14">
        <v>198.80014549643869</v>
      </c>
      <c r="AC27" s="14">
        <v>199.43769756304576</v>
      </c>
      <c r="AD27" s="14">
        <v>200.04369499022201</v>
      </c>
      <c r="AG27" t="s">
        <v>270</v>
      </c>
      <c r="AH27">
        <v>172.309662</v>
      </c>
    </row>
    <row r="28" spans="1:41" x14ac:dyDescent="0.35">
      <c r="A28" t="s">
        <v>145</v>
      </c>
      <c r="B28" s="14">
        <v>456.812592</v>
      </c>
      <c r="C28" s="14">
        <v>463.91630189315521</v>
      </c>
      <c r="D28" s="14">
        <v>469.89687889901086</v>
      </c>
      <c r="E28" s="14">
        <v>475.20868719746107</v>
      </c>
      <c r="F28" s="14">
        <v>478.77464368201714</v>
      </c>
      <c r="G28" s="14">
        <v>483.8677047091133</v>
      </c>
      <c r="H28" s="14">
        <v>490.0004859324489</v>
      </c>
      <c r="I28" s="14">
        <v>496.04282892462771</v>
      </c>
      <c r="J28" s="14">
        <v>503.09774845472532</v>
      </c>
      <c r="K28" s="14">
        <v>508.62276792825514</v>
      </c>
      <c r="L28" s="14">
        <v>515.58332136963008</v>
      </c>
      <c r="M28" s="14">
        <v>522.47058649314988</v>
      </c>
      <c r="N28" s="14">
        <v>528.20443994461903</v>
      </c>
      <c r="O28" s="14">
        <v>533.78972651303741</v>
      </c>
      <c r="P28" s="14">
        <v>538.98836871431513</v>
      </c>
      <c r="Q28" s="14">
        <v>544.14177125468484</v>
      </c>
      <c r="R28" s="14">
        <v>549.12527190105004</v>
      </c>
      <c r="S28" s="14">
        <v>553.9841299919284</v>
      </c>
      <c r="T28" s="14">
        <v>558.69296739765332</v>
      </c>
      <c r="U28" s="14">
        <v>562.81657962528129</v>
      </c>
      <c r="V28" s="14">
        <v>566.74162868259316</v>
      </c>
      <c r="W28" s="14">
        <v>570.47914237093141</v>
      </c>
      <c r="X28" s="14">
        <v>574.01980975847368</v>
      </c>
      <c r="Y28" s="14">
        <v>577.37920329310418</v>
      </c>
      <c r="Z28" s="14">
        <v>580.3938444582983</v>
      </c>
      <c r="AA28" s="14">
        <v>583.2160037230384</v>
      </c>
      <c r="AB28" s="14">
        <v>585.8535456104355</v>
      </c>
      <c r="AC28" s="14">
        <v>588.31297051197907</v>
      </c>
      <c r="AD28" s="14">
        <v>590.5853117111925</v>
      </c>
      <c r="AG28" t="s">
        <v>271</v>
      </c>
      <c r="AH28">
        <v>456.812592</v>
      </c>
    </row>
    <row r="29" spans="1:41" x14ac:dyDescent="0.35">
      <c r="A29" t="s">
        <v>146</v>
      </c>
      <c r="B29" s="14">
        <v>626.30883800000004</v>
      </c>
      <c r="C29" s="14">
        <v>622.8155378251713</v>
      </c>
      <c r="D29" s="14">
        <v>619.01321782597176</v>
      </c>
      <c r="E29" s="14">
        <v>615.37949262482198</v>
      </c>
      <c r="F29" s="14">
        <v>611.12750955914601</v>
      </c>
      <c r="G29" s="14">
        <v>606.06353589923629</v>
      </c>
      <c r="H29" s="14">
        <v>601.33134938648755</v>
      </c>
      <c r="I29" s="14">
        <v>595.70965293391066</v>
      </c>
      <c r="J29" s="14">
        <v>594.58851545289599</v>
      </c>
      <c r="K29" s="14">
        <v>592.75113586009888</v>
      </c>
      <c r="L29" s="14">
        <v>591.92602627898168</v>
      </c>
      <c r="M29" s="14">
        <v>591.19679117238672</v>
      </c>
      <c r="N29" s="14">
        <v>589.91375224831279</v>
      </c>
      <c r="O29" s="14">
        <v>588.62571096510374</v>
      </c>
      <c r="P29" s="14">
        <v>582.08778633084319</v>
      </c>
      <c r="Q29" s="14">
        <v>575.49377946973016</v>
      </c>
      <c r="R29" s="14">
        <v>568.88308242496134</v>
      </c>
      <c r="S29" s="14">
        <v>562.27436765643063</v>
      </c>
      <c r="T29" s="14">
        <v>555.64667100255406</v>
      </c>
      <c r="U29" s="14">
        <v>548.98102240787318</v>
      </c>
      <c r="V29" s="14">
        <v>542.32973303468611</v>
      </c>
      <c r="W29" s="14">
        <v>535.70577190837378</v>
      </c>
      <c r="X29" s="14">
        <v>529.10721606289235</v>
      </c>
      <c r="Y29" s="14">
        <v>522.54469926206423</v>
      </c>
      <c r="Z29" s="14">
        <v>516.00003592168662</v>
      </c>
      <c r="AA29" s="14">
        <v>509.50111866926017</v>
      </c>
      <c r="AB29" s="14">
        <v>503.05378961339562</v>
      </c>
      <c r="AC29" s="14">
        <v>496.66108266574651</v>
      </c>
      <c r="AD29" s="14">
        <v>490.32736254294332</v>
      </c>
      <c r="AG29" t="s">
        <v>272</v>
      </c>
      <c r="AH29">
        <v>626.30883800000004</v>
      </c>
    </row>
    <row r="30" spans="1:41" x14ac:dyDescent="0.35">
      <c r="A30" t="s">
        <v>147</v>
      </c>
      <c r="B30" s="14">
        <v>163.597061</v>
      </c>
      <c r="C30" s="14">
        <v>166.36190041001831</v>
      </c>
      <c r="D30" s="14">
        <v>169.03220854587957</v>
      </c>
      <c r="E30" s="14">
        <v>171.7293371751002</v>
      </c>
      <c r="F30" s="14">
        <v>174.39364914963699</v>
      </c>
      <c r="G30" s="14">
        <v>177.30084359905615</v>
      </c>
      <c r="H30" s="14">
        <v>180.26946254377259</v>
      </c>
      <c r="I30" s="14">
        <v>183.24713549912437</v>
      </c>
      <c r="J30" s="14">
        <v>186.13628313625776</v>
      </c>
      <c r="K30" s="14">
        <v>188.92830876967332</v>
      </c>
      <c r="L30" s="14">
        <v>191.6292089790137</v>
      </c>
      <c r="M30" s="14">
        <v>194.31694277539063</v>
      </c>
      <c r="N30" s="14">
        <v>196.87347363301507</v>
      </c>
      <c r="O30" s="14">
        <v>199.4173545352167</v>
      </c>
      <c r="P30" s="14">
        <v>201.90941338963694</v>
      </c>
      <c r="Q30" s="14">
        <v>204.40856734480852</v>
      </c>
      <c r="R30" s="14">
        <v>206.84650744581657</v>
      </c>
      <c r="S30" s="14">
        <v>209.26793540058028</v>
      </c>
      <c r="T30" s="14">
        <v>211.66857344832155</v>
      </c>
      <c r="U30" s="14">
        <v>214.0424788332592</v>
      </c>
      <c r="V30" s="14">
        <v>216.38769946533944</v>
      </c>
      <c r="W30" s="14">
        <v>218.70023480952548</v>
      </c>
      <c r="X30" s="14">
        <v>220.98602405368419</v>
      </c>
      <c r="Y30" s="14">
        <v>223.2307558888167</v>
      </c>
      <c r="Z30" s="14">
        <v>225.4503772438477</v>
      </c>
      <c r="AA30" s="14">
        <v>227.64601592278783</v>
      </c>
      <c r="AB30" s="14">
        <v>229.84157524087706</v>
      </c>
      <c r="AC30" s="14">
        <v>231.99971867991633</v>
      </c>
      <c r="AD30" s="14">
        <v>234.11770675166935</v>
      </c>
      <c r="AG30" t="s">
        <v>273</v>
      </c>
      <c r="AH30">
        <v>163.597061</v>
      </c>
    </row>
    <row r="31" spans="1:41" x14ac:dyDescent="0.35">
      <c r="A31" t="s">
        <v>148</v>
      </c>
      <c r="B31" s="14">
        <v>1142.709961</v>
      </c>
      <c r="C31" s="14">
        <v>1160.9215581904491</v>
      </c>
      <c r="D31" s="14">
        <v>1177.3085464450862</v>
      </c>
      <c r="E31" s="14">
        <v>1193.8384293605939</v>
      </c>
      <c r="F31" s="14">
        <v>1209.0876857703456</v>
      </c>
      <c r="G31" s="14">
        <v>1227.0976513937378</v>
      </c>
      <c r="H31" s="14">
        <v>1247.47287163654</v>
      </c>
      <c r="I31" s="14">
        <v>1267.9581226508324</v>
      </c>
      <c r="J31" s="14">
        <v>1289.7640860567446</v>
      </c>
      <c r="K31" s="14">
        <v>1310.296485424725</v>
      </c>
      <c r="L31" s="14">
        <v>1332.0557929802821</v>
      </c>
      <c r="M31" s="14">
        <v>1354.0580245408339</v>
      </c>
      <c r="N31" s="14">
        <v>1374.4485135207894</v>
      </c>
      <c r="O31" s="14">
        <v>1394.9200994605735</v>
      </c>
      <c r="P31" s="14">
        <v>1414.7872489771407</v>
      </c>
      <c r="Q31" s="14">
        <v>1434.6587847613741</v>
      </c>
      <c r="R31" s="14">
        <v>1454.2200703598385</v>
      </c>
      <c r="S31" s="14">
        <v>1473.7220340354063</v>
      </c>
      <c r="T31" s="14">
        <v>1493.0896890066995</v>
      </c>
      <c r="U31" s="14">
        <v>1512.3274031047063</v>
      </c>
      <c r="V31" s="14">
        <v>1531.4684773475815</v>
      </c>
      <c r="W31" s="14">
        <v>1550.4810459064608</v>
      </c>
      <c r="X31" s="14">
        <v>1569.373347354622</v>
      </c>
      <c r="Y31" s="14">
        <v>1588.0874967724867</v>
      </c>
      <c r="Z31" s="14">
        <v>1606.6639914572334</v>
      </c>
      <c r="AA31" s="14">
        <v>1625.1253640510729</v>
      </c>
      <c r="AB31" s="14">
        <v>1643.5700493954434</v>
      </c>
      <c r="AC31" s="14">
        <v>1661.8156492277919</v>
      </c>
      <c r="AD31" s="14">
        <v>1679.8425268459202</v>
      </c>
      <c r="AG31" t="s">
        <v>274</v>
      </c>
      <c r="AH31">
        <v>1142.709961</v>
      </c>
    </row>
    <row r="32" spans="1:41" x14ac:dyDescent="0.35">
      <c r="A32" t="s">
        <v>149</v>
      </c>
      <c r="B32" s="14">
        <v>3008.857422</v>
      </c>
      <c r="C32" s="14">
        <v>3047.0374155992426</v>
      </c>
      <c r="D32" s="14">
        <v>3080.5008946085782</v>
      </c>
      <c r="E32" s="14">
        <v>3110.9847613364013</v>
      </c>
      <c r="F32" s="14">
        <v>3136.6324663452015</v>
      </c>
      <c r="G32" s="14">
        <v>3160.3636316254006</v>
      </c>
      <c r="H32" s="14">
        <v>3184.8676374577531</v>
      </c>
      <c r="I32" s="14">
        <v>3208.0310523902781</v>
      </c>
      <c r="J32" s="14">
        <v>3232.2382131054046</v>
      </c>
      <c r="K32" s="14">
        <v>3244.2675370959728</v>
      </c>
      <c r="L32" s="14">
        <v>3262.669509206512</v>
      </c>
      <c r="M32" s="14">
        <v>3280.0660304029057</v>
      </c>
      <c r="N32" s="14">
        <v>3301.4617043152621</v>
      </c>
      <c r="O32" s="14">
        <v>3322.3805580246126</v>
      </c>
      <c r="P32" s="14">
        <v>3346.5433680041801</v>
      </c>
      <c r="Q32" s="14">
        <v>3368.3193926306503</v>
      </c>
      <c r="R32" s="14">
        <v>3390.2352280260261</v>
      </c>
      <c r="S32" s="14">
        <v>3410.8556557534494</v>
      </c>
      <c r="T32" s="14">
        <v>3430.4668478659951</v>
      </c>
      <c r="U32" s="14">
        <v>3449.3683085417147</v>
      </c>
      <c r="V32" s="14">
        <v>3466.6847928305724</v>
      </c>
      <c r="W32" s="14">
        <v>3482.5060142212446</v>
      </c>
      <c r="X32" s="14">
        <v>3496.9352903403287</v>
      </c>
      <c r="Y32" s="14">
        <v>3510.0317676042409</v>
      </c>
      <c r="Z32" s="14">
        <v>3522.0161392690079</v>
      </c>
      <c r="AA32" s="14">
        <v>3532.6284669788847</v>
      </c>
      <c r="AB32" s="14">
        <v>3542.0266364261506</v>
      </c>
      <c r="AC32" s="14">
        <v>3550.2891928014747</v>
      </c>
      <c r="AD32" s="14">
        <v>3557.4276527727648</v>
      </c>
      <c r="AG32" t="s">
        <v>275</v>
      </c>
      <c r="AH32">
        <v>3008.857422</v>
      </c>
    </row>
    <row r="33" spans="1:34" x14ac:dyDescent="0.35">
      <c r="A33" t="s">
        <v>150</v>
      </c>
      <c r="B33" s="14">
        <v>3564.9916990000002</v>
      </c>
      <c r="C33" s="14">
        <v>3607.4154567172704</v>
      </c>
      <c r="D33" s="14">
        <v>3643.0509856390609</v>
      </c>
      <c r="E33" s="14">
        <v>3672.8940578421993</v>
      </c>
      <c r="F33" s="14">
        <v>3696.5135580336087</v>
      </c>
      <c r="G33" s="14">
        <v>3717.5950705761588</v>
      </c>
      <c r="H33" s="14">
        <v>3741.0109379433939</v>
      </c>
      <c r="I33" s="14">
        <v>3767.4010391726001</v>
      </c>
      <c r="J33" s="14">
        <v>3790.8760917877885</v>
      </c>
      <c r="K33" s="14">
        <v>3808.2710574576095</v>
      </c>
      <c r="L33" s="14">
        <v>3827.4958190790248</v>
      </c>
      <c r="M33" s="14">
        <v>3846.3213955401234</v>
      </c>
      <c r="N33" s="14">
        <v>3867.362389028714</v>
      </c>
      <c r="O33" s="14">
        <v>3885.6712947244778</v>
      </c>
      <c r="P33" s="14">
        <v>3903.9355040782007</v>
      </c>
      <c r="Q33" s="14">
        <v>3919.6600487770124</v>
      </c>
      <c r="R33" s="14">
        <v>3935.4796399474744</v>
      </c>
      <c r="S33" s="14">
        <v>3949.6110028194125</v>
      </c>
      <c r="T33" s="14">
        <v>3962.5501259451989</v>
      </c>
      <c r="U33" s="14">
        <v>3974.5130647754281</v>
      </c>
      <c r="V33" s="14">
        <v>3984.8690957621379</v>
      </c>
      <c r="W33" s="14">
        <v>3993.7812953435005</v>
      </c>
      <c r="X33" s="14">
        <v>4001.3964777662095</v>
      </c>
      <c r="Y33" s="14">
        <v>4007.7659807074474</v>
      </c>
      <c r="Z33" s="14">
        <v>4013.0619228296737</v>
      </c>
      <c r="AA33" s="14">
        <v>4017.1397154413185</v>
      </c>
      <c r="AB33" s="14">
        <v>4020.2471798939077</v>
      </c>
      <c r="AC33" s="14">
        <v>4022.4475978638675</v>
      </c>
      <c r="AD33" s="14">
        <v>4023.6033250942169</v>
      </c>
      <c r="AG33" t="s">
        <v>276</v>
      </c>
      <c r="AH33">
        <v>3564.9916990000002</v>
      </c>
    </row>
    <row r="34" spans="1:34" x14ac:dyDescent="0.35">
      <c r="A34" t="s">
        <v>151</v>
      </c>
      <c r="B34" s="14">
        <v>3782.001953</v>
      </c>
      <c r="C34" s="14">
        <v>3861.8108928127913</v>
      </c>
      <c r="D34" s="14">
        <v>3939.0544481097436</v>
      </c>
      <c r="E34" s="14">
        <v>4016.6077338004629</v>
      </c>
      <c r="F34" s="14">
        <v>4091.6644758788989</v>
      </c>
      <c r="G34" s="14">
        <v>4169.6008641496492</v>
      </c>
      <c r="H34" s="14">
        <v>4257.5068913281702</v>
      </c>
      <c r="I34" s="14">
        <v>4347.482487465365</v>
      </c>
      <c r="J34" s="14">
        <v>4438.1953180558221</v>
      </c>
      <c r="K34" s="14">
        <v>4526.7506292369908</v>
      </c>
      <c r="L34" s="14">
        <v>4616.7003329653708</v>
      </c>
      <c r="M34" s="14">
        <v>4707.4397313296722</v>
      </c>
      <c r="N34" s="14">
        <v>4795.9504253900523</v>
      </c>
      <c r="O34" s="14">
        <v>4884.7321004747873</v>
      </c>
      <c r="P34" s="14">
        <v>4973.044637538901</v>
      </c>
      <c r="Q34" s="14">
        <v>5062.1039101258029</v>
      </c>
      <c r="R34" s="14">
        <v>5150.4806512407349</v>
      </c>
      <c r="S34" s="14">
        <v>5239.1312392579557</v>
      </c>
      <c r="T34" s="14">
        <v>5327.6327398039966</v>
      </c>
      <c r="U34" s="14">
        <v>5416.6185911671209</v>
      </c>
      <c r="V34" s="14">
        <v>5505.630426137629</v>
      </c>
      <c r="W34" s="14">
        <v>5594.6014138240125</v>
      </c>
      <c r="X34" s="14">
        <v>5683.5438276408449</v>
      </c>
      <c r="Y34" s="14">
        <v>5772.1781252785213</v>
      </c>
      <c r="Z34" s="14">
        <v>5860.8549433815497</v>
      </c>
      <c r="AA34" s="14">
        <v>5949.6404488333428</v>
      </c>
      <c r="AB34" s="14">
        <v>6039.170638307387</v>
      </c>
      <c r="AC34" s="14">
        <v>6128.5908261976138</v>
      </c>
      <c r="AD34" s="14">
        <v>6217.7440498053929</v>
      </c>
      <c r="AG34" t="s">
        <v>277</v>
      </c>
      <c r="AH34">
        <v>3782.001953</v>
      </c>
    </row>
    <row r="35" spans="1:34" x14ac:dyDescent="0.35">
      <c r="A35" t="s">
        <v>152</v>
      </c>
      <c r="B35" s="14">
        <v>1901.3889160000001</v>
      </c>
      <c r="C35" s="14">
        <v>1945.514068295829</v>
      </c>
      <c r="D35" s="14">
        <v>1989.2155671577377</v>
      </c>
      <c r="E35" s="14">
        <v>2033.182800995512</v>
      </c>
      <c r="F35" s="14">
        <v>2076.100443468606</v>
      </c>
      <c r="G35" s="14">
        <v>2119.5588312216009</v>
      </c>
      <c r="H35" s="14">
        <v>2167.5278388662755</v>
      </c>
      <c r="I35" s="14">
        <v>2216.5850629377683</v>
      </c>
      <c r="J35" s="14">
        <v>2265.6833087158648</v>
      </c>
      <c r="K35" s="14">
        <v>2314.0574599035954</v>
      </c>
      <c r="L35" s="14">
        <v>2363.2469165172743</v>
      </c>
      <c r="M35" s="14">
        <v>2413.1688533558604</v>
      </c>
      <c r="N35" s="14">
        <v>2462.6088915558739</v>
      </c>
      <c r="O35" s="14">
        <v>2512.4870645672254</v>
      </c>
      <c r="P35" s="14">
        <v>2562.4415886284833</v>
      </c>
      <c r="Q35" s="14">
        <v>2613.0036860553005</v>
      </c>
      <c r="R35" s="14">
        <v>2663.375080712126</v>
      </c>
      <c r="S35" s="14">
        <v>2714.0833452113125</v>
      </c>
      <c r="T35" s="14">
        <v>2764.8771436086076</v>
      </c>
      <c r="U35" s="14">
        <v>2816.102851911387</v>
      </c>
      <c r="V35" s="14">
        <v>2867.5344647369852</v>
      </c>
      <c r="W35" s="14">
        <v>2919.1526658832695</v>
      </c>
      <c r="X35" s="14">
        <v>2970.9752154996286</v>
      </c>
      <c r="Y35" s="14">
        <v>3022.8713192714117</v>
      </c>
      <c r="Z35" s="14">
        <v>3075.0400324993975</v>
      </c>
      <c r="AA35" s="14">
        <v>3127.5128231179706</v>
      </c>
      <c r="AB35" s="14">
        <v>3180.6095465698913</v>
      </c>
      <c r="AC35" s="14">
        <v>3233.8612199642921</v>
      </c>
      <c r="AD35" s="14">
        <v>3287.2092583516774</v>
      </c>
      <c r="AG35" t="s">
        <v>278</v>
      </c>
      <c r="AH35">
        <v>1901.3889160000001</v>
      </c>
    </row>
    <row r="36" spans="1:34" x14ac:dyDescent="0.35">
      <c r="A36" t="s">
        <v>153</v>
      </c>
      <c r="B36" s="14">
        <v>1177.8149410000001</v>
      </c>
      <c r="C36" s="14">
        <v>1200.5474760502648</v>
      </c>
      <c r="D36" s="14">
        <v>1222.8188322784731</v>
      </c>
      <c r="E36" s="14">
        <v>1245.1368656320371</v>
      </c>
      <c r="F36" s="14">
        <v>1267.4833369595353</v>
      </c>
      <c r="G36" s="14">
        <v>1290.9126396948986</v>
      </c>
      <c r="H36" s="14">
        <v>1314.3183058564707</v>
      </c>
      <c r="I36" s="14">
        <v>1337.6761079244907</v>
      </c>
      <c r="J36" s="14">
        <v>1360.8700739597934</v>
      </c>
      <c r="K36" s="14">
        <v>1382.6634555852077</v>
      </c>
      <c r="L36" s="14">
        <v>1404.6399233473157</v>
      </c>
      <c r="M36" s="14">
        <v>1426.055063618669</v>
      </c>
      <c r="N36" s="14">
        <v>1447.5056412801146</v>
      </c>
      <c r="O36" s="14">
        <v>1468.7732626651868</v>
      </c>
      <c r="P36" s="14">
        <v>1490.296959810935</v>
      </c>
      <c r="Q36" s="14">
        <v>1511.6551506904655</v>
      </c>
      <c r="R36" s="14">
        <v>1532.930185281283</v>
      </c>
      <c r="S36" s="14">
        <v>1554.0912134379616</v>
      </c>
      <c r="T36" s="14">
        <v>1575.2030763451523</v>
      </c>
      <c r="U36" s="14">
        <v>1596.1961227842194</v>
      </c>
      <c r="V36" s="14">
        <v>1616.9635920593159</v>
      </c>
      <c r="W36" s="14">
        <v>1637.4983828930324</v>
      </c>
      <c r="X36" s="14">
        <v>1657.799924094302</v>
      </c>
      <c r="Y36" s="14">
        <v>1677.7939858588338</v>
      </c>
      <c r="Z36" s="14">
        <v>1697.5335676612601</v>
      </c>
      <c r="AA36" s="14">
        <v>1716.9720245445494</v>
      </c>
      <c r="AB36" s="14">
        <v>1736.2139583264175</v>
      </c>
      <c r="AC36" s="14">
        <v>1755.1194184972383</v>
      </c>
      <c r="AD36" s="14">
        <v>1773.624520086164</v>
      </c>
      <c r="AG36" t="s">
        <v>279</v>
      </c>
      <c r="AH36">
        <v>1177.8149410000001</v>
      </c>
    </row>
    <row r="37" spans="1:34" x14ac:dyDescent="0.35">
      <c r="A37" t="s">
        <v>108</v>
      </c>
      <c r="B37" s="14">
        <v>2056.029297</v>
      </c>
      <c r="C37" s="14">
        <v>2096.2211745065451</v>
      </c>
      <c r="D37" s="14">
        <v>2135.0693934230876</v>
      </c>
      <c r="E37" s="14">
        <v>2174.5250487996673</v>
      </c>
      <c r="F37" s="14">
        <v>2215.0610225918567</v>
      </c>
      <c r="G37" s="14">
        <v>2259.5496372062048</v>
      </c>
      <c r="H37" s="14">
        <v>2305.9085911578009</v>
      </c>
      <c r="I37" s="14">
        <v>2352.9472816905468</v>
      </c>
      <c r="J37" s="14">
        <v>2400.8019940950257</v>
      </c>
      <c r="K37" s="14">
        <v>2450.5389288462934</v>
      </c>
      <c r="L37" s="14">
        <v>2501.9291807231293</v>
      </c>
      <c r="M37" s="14">
        <v>2552.6918226424932</v>
      </c>
      <c r="N37" s="14">
        <v>2601.609821847338</v>
      </c>
      <c r="O37" s="14">
        <v>2649.9295210685086</v>
      </c>
      <c r="P37" s="14">
        <v>2697.1486152044286</v>
      </c>
      <c r="Q37" s="14">
        <v>2743.404983670046</v>
      </c>
      <c r="R37" s="14">
        <v>2790.2702966655829</v>
      </c>
      <c r="S37" s="14">
        <v>2837.1077738654112</v>
      </c>
      <c r="T37" s="14">
        <v>2884.1490067315412</v>
      </c>
      <c r="U37" s="14">
        <v>2931.2667722247129</v>
      </c>
      <c r="V37" s="14">
        <v>2978.8890115863069</v>
      </c>
      <c r="W37" s="14">
        <v>3027.2158259101725</v>
      </c>
      <c r="X37" s="14">
        <v>3076.0569260454076</v>
      </c>
      <c r="Y37" s="14">
        <v>3125.7826166777022</v>
      </c>
      <c r="Z37" s="14">
        <v>3175.7163688226051</v>
      </c>
      <c r="AA37" s="14">
        <v>3225.7075431856997</v>
      </c>
      <c r="AB37" s="14">
        <v>3274.6579777242969</v>
      </c>
      <c r="AC37" s="14">
        <v>3323.4503815923886</v>
      </c>
      <c r="AD37" s="14">
        <v>3372.0392261712695</v>
      </c>
      <c r="AG37" t="s">
        <v>280</v>
      </c>
      <c r="AH37">
        <v>2056.029297</v>
      </c>
    </row>
    <row r="38" spans="1:34" x14ac:dyDescent="0.35">
      <c r="A38" t="s">
        <v>154</v>
      </c>
      <c r="B38" s="14">
        <v>816.71167000000003</v>
      </c>
      <c r="C38" s="14">
        <v>835.28418340280211</v>
      </c>
      <c r="D38" s="14">
        <v>853.57523645095671</v>
      </c>
      <c r="E38" s="14">
        <v>872.40169186611911</v>
      </c>
      <c r="F38" s="14">
        <v>891.43566473908493</v>
      </c>
      <c r="G38" s="14">
        <v>912.68490582303696</v>
      </c>
      <c r="H38" s="14">
        <v>934.62877155072135</v>
      </c>
      <c r="I38" s="14">
        <v>956.81265275786336</v>
      </c>
      <c r="J38" s="14">
        <v>978.93052540154474</v>
      </c>
      <c r="K38" s="14">
        <v>1001.097721897895</v>
      </c>
      <c r="L38" s="14">
        <v>1023.5743679499465</v>
      </c>
      <c r="M38" s="14">
        <v>1046.2303677250241</v>
      </c>
      <c r="N38" s="14">
        <v>1068.1195994785671</v>
      </c>
      <c r="O38" s="14">
        <v>1090.1926114376718</v>
      </c>
      <c r="P38" s="14">
        <v>1112.0789912471112</v>
      </c>
      <c r="Q38" s="14">
        <v>1134.1508678179891</v>
      </c>
      <c r="R38" s="14">
        <v>1156.246054779559</v>
      </c>
      <c r="S38" s="14">
        <v>1178.5049475801202</v>
      </c>
      <c r="T38" s="14">
        <v>1200.9262399088213</v>
      </c>
      <c r="U38" s="14">
        <v>1223.425112643017</v>
      </c>
      <c r="V38" s="14">
        <v>1246.0853925793908</v>
      </c>
      <c r="W38" s="14">
        <v>1268.9180382703191</v>
      </c>
      <c r="X38" s="14">
        <v>1291.9231416287487</v>
      </c>
      <c r="Y38" s="14">
        <v>1315.0873235581521</v>
      </c>
      <c r="Z38" s="14">
        <v>1338.3747583749876</v>
      </c>
      <c r="AA38" s="14">
        <v>1361.7732966007059</v>
      </c>
      <c r="AB38" s="14">
        <v>1385.2224880588515</v>
      </c>
      <c r="AC38" s="14">
        <v>1408.6580976785774</v>
      </c>
      <c r="AD38" s="14">
        <v>1432.0592894604531</v>
      </c>
      <c r="AG38" t="s">
        <v>281</v>
      </c>
      <c r="AH38">
        <v>816.71167000000003</v>
      </c>
    </row>
    <row r="39" spans="1:34" x14ac:dyDescent="0.35">
      <c r="A39" t="s">
        <v>155</v>
      </c>
      <c r="B39" s="14">
        <v>1194.0349120000001</v>
      </c>
      <c r="C39" s="14">
        <v>1176.4377030809089</v>
      </c>
      <c r="D39" s="14">
        <v>1152.7074252407531</v>
      </c>
      <c r="E39" s="14">
        <v>1127.088848527005</v>
      </c>
      <c r="F39" s="14">
        <v>1096.1166723872525</v>
      </c>
      <c r="G39" s="14">
        <v>1070.6589242243897</v>
      </c>
      <c r="H39" s="14">
        <v>1050.4679029019042</v>
      </c>
      <c r="I39" s="14">
        <v>1030.0990151242654</v>
      </c>
      <c r="J39" s="14">
        <v>1015.9740914090785</v>
      </c>
      <c r="K39" s="14">
        <v>996.74586735247931</v>
      </c>
      <c r="L39" s="14">
        <v>982.73490971886565</v>
      </c>
      <c r="M39" s="14">
        <v>968.5776306094557</v>
      </c>
      <c r="N39" s="14">
        <v>947.26969759815211</v>
      </c>
      <c r="O39" s="14">
        <v>925.1110701049663</v>
      </c>
      <c r="P39" s="14">
        <v>905.52924408405443</v>
      </c>
      <c r="Q39" s="14">
        <v>885.19368329673443</v>
      </c>
      <c r="R39" s="14">
        <v>864.29656193767516</v>
      </c>
      <c r="S39" s="14">
        <v>842.63374647961302</v>
      </c>
      <c r="T39" s="14">
        <v>820.01037860062979</v>
      </c>
      <c r="U39" s="14">
        <v>796.90724219185995</v>
      </c>
      <c r="V39" s="14">
        <v>773.99081970032137</v>
      </c>
      <c r="W39" s="14">
        <v>749.98472043649622</v>
      </c>
      <c r="X39" s="14">
        <v>724.72875998038114</v>
      </c>
      <c r="Y39" s="14">
        <v>698.13889661395694</v>
      </c>
      <c r="Z39" s="14">
        <v>670.10743307878226</v>
      </c>
      <c r="AA39" s="14">
        <v>640.37704463834916</v>
      </c>
      <c r="AB39" s="14">
        <v>608.70636540560156</v>
      </c>
      <c r="AC39" s="14">
        <v>574.95591052804946</v>
      </c>
      <c r="AD39" s="14">
        <v>538.87075765385225</v>
      </c>
      <c r="AG39" t="s">
        <v>282</v>
      </c>
      <c r="AH39">
        <v>1194.0349120000001</v>
      </c>
    </row>
    <row r="40" spans="1:34" x14ac:dyDescent="0.35">
      <c r="A40" t="s">
        <v>156</v>
      </c>
      <c r="B40" s="14">
        <v>1650.8249510000001</v>
      </c>
      <c r="C40" s="14">
        <v>1691.5648345532536</v>
      </c>
      <c r="D40" s="14">
        <v>1722.082863202879</v>
      </c>
      <c r="E40" s="14">
        <v>1749.9818110447698</v>
      </c>
      <c r="F40" s="14">
        <v>1769.0842624977722</v>
      </c>
      <c r="G40" s="14">
        <v>1772.5356574396922</v>
      </c>
      <c r="H40" s="14">
        <v>1771.2198038956565</v>
      </c>
      <c r="I40" s="14">
        <v>1754.7392058351409</v>
      </c>
      <c r="J40" s="14">
        <v>1783.2058135496425</v>
      </c>
      <c r="K40" s="14">
        <v>1806.9065803381122</v>
      </c>
      <c r="L40" s="14">
        <v>1841.4869777819652</v>
      </c>
      <c r="M40" s="14">
        <v>1878.6553667928183</v>
      </c>
      <c r="N40" s="14">
        <v>1910.2855357413623</v>
      </c>
      <c r="O40" s="14">
        <v>1943.5569789173696</v>
      </c>
      <c r="P40" s="14">
        <v>1984.5658368168283</v>
      </c>
      <c r="Q40" s="14">
        <v>2025.8773531023421</v>
      </c>
      <c r="R40" s="14">
        <v>2067.5458010886864</v>
      </c>
      <c r="S40" s="14">
        <v>2109.8694974098726</v>
      </c>
      <c r="T40" s="14">
        <v>2152.4705053929247</v>
      </c>
      <c r="U40" s="14">
        <v>2195.0868384350983</v>
      </c>
      <c r="V40" s="14">
        <v>2238.0613705232454</v>
      </c>
      <c r="W40" s="14">
        <v>2281.4056812800322</v>
      </c>
      <c r="X40" s="14">
        <v>2324.9841800415707</v>
      </c>
      <c r="Y40" s="14">
        <v>2368.785254504628</v>
      </c>
      <c r="Z40" s="14">
        <v>2412.511609031631</v>
      </c>
      <c r="AA40" s="14">
        <v>2456.3372949212994</v>
      </c>
      <c r="AB40" s="14">
        <v>2500.1900390137998</v>
      </c>
      <c r="AC40" s="14">
        <v>2543.9336139553893</v>
      </c>
      <c r="AD40" s="14">
        <v>2587.4875381798352</v>
      </c>
      <c r="AG40" t="s">
        <v>283</v>
      </c>
      <c r="AH40">
        <v>1650.8249510000001</v>
      </c>
    </row>
    <row r="41" spans="1:34" x14ac:dyDescent="0.35">
      <c r="A41" t="s">
        <v>157</v>
      </c>
      <c r="B41" s="14">
        <v>745.046875</v>
      </c>
      <c r="C41" s="14">
        <v>758.55703349843748</v>
      </c>
      <c r="D41" s="14">
        <v>770.59154083489022</v>
      </c>
      <c r="E41" s="14">
        <v>781.85712680697179</v>
      </c>
      <c r="F41" s="14">
        <v>791.88890104389407</v>
      </c>
      <c r="G41" s="14">
        <v>802.42601232785444</v>
      </c>
      <c r="H41" s="14">
        <v>813.13920201844348</v>
      </c>
      <c r="I41" s="14">
        <v>823.62162341342378</v>
      </c>
      <c r="J41" s="14">
        <v>834.09800810108015</v>
      </c>
      <c r="K41" s="14">
        <v>843.46659692807145</v>
      </c>
      <c r="L41" s="14">
        <v>853.11914431665662</v>
      </c>
      <c r="M41" s="14">
        <v>862.75529567554213</v>
      </c>
      <c r="N41" s="14">
        <v>871.89083895039141</v>
      </c>
      <c r="O41" s="14">
        <v>880.95074384700888</v>
      </c>
      <c r="P41" s="14">
        <v>890.47346900769753</v>
      </c>
      <c r="Q41" s="14">
        <v>899.89102736857615</v>
      </c>
      <c r="R41" s="14">
        <v>909.16755402420517</v>
      </c>
      <c r="S41" s="14">
        <v>918.31559795279679</v>
      </c>
      <c r="T41" s="14">
        <v>927.31635808825945</v>
      </c>
      <c r="U41" s="14">
        <v>936.13237325093178</v>
      </c>
      <c r="V41" s="14">
        <v>944.74884453801656</v>
      </c>
      <c r="W41" s="14">
        <v>953.15234772022836</v>
      </c>
      <c r="X41" s="14">
        <v>961.35406163646167</v>
      </c>
      <c r="Y41" s="14">
        <v>969.32096617543345</v>
      </c>
      <c r="Z41" s="14">
        <v>977.08552760399812</v>
      </c>
      <c r="AA41" s="14">
        <v>984.65398324654223</v>
      </c>
      <c r="AB41" s="14">
        <v>992.09289639187239</v>
      </c>
      <c r="AC41" s="14">
        <v>999.31335841274142</v>
      </c>
      <c r="AD41" s="14">
        <v>1006.2993082730652</v>
      </c>
      <c r="AG41" t="s">
        <v>284</v>
      </c>
      <c r="AH41">
        <v>745.046875</v>
      </c>
    </row>
    <row r="42" spans="1:34" x14ac:dyDescent="0.35">
      <c r="A42" t="s">
        <v>158</v>
      </c>
      <c r="B42" s="14">
        <v>2603.5036620000001</v>
      </c>
      <c r="C42" s="14">
        <v>2660.0106261807805</v>
      </c>
      <c r="D42" s="14">
        <v>2713.869191334376</v>
      </c>
      <c r="E42" s="14">
        <v>2767.1082488084589</v>
      </c>
      <c r="F42" s="14">
        <v>2818.6298674254981</v>
      </c>
      <c r="G42" s="14">
        <v>2875.0486903038341</v>
      </c>
      <c r="H42" s="14">
        <v>2934.4362710604878</v>
      </c>
      <c r="I42" s="14">
        <v>2995.5861081822363</v>
      </c>
      <c r="J42" s="14">
        <v>3056.7580734215935</v>
      </c>
      <c r="K42" s="14">
        <v>3116.4782615778386</v>
      </c>
      <c r="L42" s="14">
        <v>3176.7671568437145</v>
      </c>
      <c r="M42" s="14">
        <v>3237.7769700908975</v>
      </c>
      <c r="N42" s="14">
        <v>3296.9981773177396</v>
      </c>
      <c r="O42" s="14">
        <v>3356.3734877932375</v>
      </c>
      <c r="P42" s="14">
        <v>3417.0651113862586</v>
      </c>
      <c r="Q42" s="14">
        <v>3478.5234193601186</v>
      </c>
      <c r="R42" s="14">
        <v>3539.8946601955472</v>
      </c>
      <c r="S42" s="14">
        <v>3601.5196243664936</v>
      </c>
      <c r="T42" s="14">
        <v>3663.3422297824818</v>
      </c>
      <c r="U42" s="14">
        <v>3725.1585655705003</v>
      </c>
      <c r="V42" s="14">
        <v>3787.0341943763392</v>
      </c>
      <c r="W42" s="14">
        <v>3848.9279664355481</v>
      </c>
      <c r="X42" s="14">
        <v>3910.8991707303308</v>
      </c>
      <c r="Y42" s="14">
        <v>3972.7891501071381</v>
      </c>
      <c r="Z42" s="14">
        <v>4034.7098363585378</v>
      </c>
      <c r="AA42" s="14">
        <v>4096.7309924920582</v>
      </c>
      <c r="AB42" s="14">
        <v>4159.1688598755309</v>
      </c>
      <c r="AC42" s="14">
        <v>4221.615452971474</v>
      </c>
      <c r="AD42" s="14">
        <v>4283.953937557777</v>
      </c>
      <c r="AG42" t="s">
        <v>285</v>
      </c>
      <c r="AH42">
        <v>2603.5036620000001</v>
      </c>
    </row>
    <row r="43" spans="1:34" x14ac:dyDescent="0.35">
      <c r="A43" t="s">
        <v>159</v>
      </c>
      <c r="B43" s="14">
        <v>1892.3614500000001</v>
      </c>
      <c r="C43" s="14">
        <v>1929.490149357435</v>
      </c>
      <c r="D43" s="14">
        <v>1963.2969392133416</v>
      </c>
      <c r="E43" s="14">
        <v>1996.4623254183909</v>
      </c>
      <c r="F43" s="14">
        <v>2025.7709912942305</v>
      </c>
      <c r="G43" s="14">
        <v>2054.6362021491818</v>
      </c>
      <c r="H43" s="14">
        <v>2096.1515648589475</v>
      </c>
      <c r="I43" s="14">
        <v>2139.4435927431359</v>
      </c>
      <c r="J43" s="14">
        <v>2185.0751432996763</v>
      </c>
      <c r="K43" s="14">
        <v>2229.2770283734853</v>
      </c>
      <c r="L43" s="14">
        <v>2277.8445035690356</v>
      </c>
      <c r="M43" s="14">
        <v>2327.5805549511147</v>
      </c>
      <c r="N43" s="14">
        <v>2375.6969984572306</v>
      </c>
      <c r="O43" s="14">
        <v>2423.9117690409198</v>
      </c>
      <c r="P43" s="14">
        <v>2472.6420912457183</v>
      </c>
      <c r="Q43" s="14">
        <v>2521.6325489995702</v>
      </c>
      <c r="R43" s="14">
        <v>2570.4773279634569</v>
      </c>
      <c r="S43" s="14">
        <v>2619.5677898774375</v>
      </c>
      <c r="T43" s="14">
        <v>2668.3134931818136</v>
      </c>
      <c r="U43" s="14">
        <v>2717.7295917501438</v>
      </c>
      <c r="V43" s="14">
        <v>2767.3232648863186</v>
      </c>
      <c r="W43" s="14">
        <v>2817.153624720147</v>
      </c>
      <c r="X43" s="14">
        <v>2867.0879544336744</v>
      </c>
      <c r="Y43" s="14">
        <v>2917.1421493597686</v>
      </c>
      <c r="Z43" s="14">
        <v>2967.3715448869493</v>
      </c>
      <c r="AA43" s="14">
        <v>3017.8141905156372</v>
      </c>
      <c r="AB43" s="14">
        <v>3068.607021156206</v>
      </c>
      <c r="AC43" s="14">
        <v>3119.5228831547402</v>
      </c>
      <c r="AD43" s="14">
        <v>3170.5214671531303</v>
      </c>
      <c r="AG43" t="s">
        <v>286</v>
      </c>
      <c r="AH43">
        <v>1892.3614500000001</v>
      </c>
    </row>
    <row r="44" spans="1:34" x14ac:dyDescent="0.35">
      <c r="A44" t="s">
        <v>160</v>
      </c>
      <c r="B44" s="14">
        <v>216.24118000000001</v>
      </c>
      <c r="C44" s="14">
        <v>222.42595886153401</v>
      </c>
      <c r="D44" s="14">
        <v>226.9886492834483</v>
      </c>
      <c r="E44" s="14">
        <v>232.17402338540924</v>
      </c>
      <c r="F44" s="14">
        <v>236.62470654409816</v>
      </c>
      <c r="G44" s="14">
        <v>244.9742459392132</v>
      </c>
      <c r="H44" s="14">
        <v>255.29008693828888</v>
      </c>
      <c r="I44" s="14">
        <v>265.94832042291898</v>
      </c>
      <c r="J44" s="14">
        <v>277.48747231325285</v>
      </c>
      <c r="K44" s="14">
        <v>287.91106722072237</v>
      </c>
      <c r="L44" s="14">
        <v>299.99904216909113</v>
      </c>
      <c r="M44" s="14">
        <v>312.48836229344101</v>
      </c>
      <c r="N44" s="14">
        <v>323.42967356660245</v>
      </c>
      <c r="O44" s="14">
        <v>334.77872378315243</v>
      </c>
      <c r="P44" s="14">
        <v>346.53939991603744</v>
      </c>
      <c r="Q44" s="14">
        <v>358.48641503602278</v>
      </c>
      <c r="R44" s="14">
        <v>370.45738774196224</v>
      </c>
      <c r="S44" s="14">
        <v>382.6470287654401</v>
      </c>
      <c r="T44" s="14">
        <v>395.02305814620644</v>
      </c>
      <c r="U44" s="14">
        <v>407.57416527499169</v>
      </c>
      <c r="V44" s="14">
        <v>420.32703863419664</v>
      </c>
      <c r="W44" s="14">
        <v>433.27466663417289</v>
      </c>
      <c r="X44" s="14">
        <v>446.42537598838669</v>
      </c>
      <c r="Y44" s="14">
        <v>459.72956647344222</v>
      </c>
      <c r="Z44" s="14">
        <v>473.21550344115741</v>
      </c>
      <c r="AA44" s="14">
        <v>486.90188955323288</v>
      </c>
      <c r="AB44" s="14">
        <v>500.85971126029955</v>
      </c>
      <c r="AC44" s="14">
        <v>514.94143212835399</v>
      </c>
      <c r="AD44" s="14">
        <v>529.13126122036931</v>
      </c>
      <c r="AG44" t="s">
        <v>287</v>
      </c>
      <c r="AH44">
        <v>216.24118000000001</v>
      </c>
    </row>
    <row r="45" spans="1:34" x14ac:dyDescent="0.35">
      <c r="A45" t="s">
        <v>161</v>
      </c>
      <c r="B45" s="14">
        <v>3290.9101559999999</v>
      </c>
      <c r="C45" s="14">
        <v>3342.7311309534853</v>
      </c>
      <c r="D45" s="14">
        <v>3383.8246618387484</v>
      </c>
      <c r="E45" s="14">
        <v>3423.0763511511454</v>
      </c>
      <c r="F45" s="14">
        <v>3450.4025985085673</v>
      </c>
      <c r="G45" s="14">
        <v>3475.7780323548827</v>
      </c>
      <c r="H45" s="14">
        <v>3543.7517378668276</v>
      </c>
      <c r="I45" s="14">
        <v>3614.1745899024122</v>
      </c>
      <c r="J45" s="14">
        <v>3690.8297872844064</v>
      </c>
      <c r="K45" s="14">
        <v>3760.9684711470654</v>
      </c>
      <c r="L45" s="14">
        <v>3844.2502286816048</v>
      </c>
      <c r="M45" s="14">
        <v>3928.5903877237197</v>
      </c>
      <c r="N45" s="14">
        <v>4006.5501210957873</v>
      </c>
      <c r="O45" s="14">
        <v>4083.3212305861521</v>
      </c>
      <c r="P45" s="14">
        <v>4160.9423088547337</v>
      </c>
      <c r="Q45" s="14">
        <v>4238.0932528628264</v>
      </c>
      <c r="R45" s="14">
        <v>4314.1810124594485</v>
      </c>
      <c r="S45" s="14">
        <v>4390.3729004842926</v>
      </c>
      <c r="T45" s="14">
        <v>4464.8687478597103</v>
      </c>
      <c r="U45" s="14">
        <v>4541.2648845699641</v>
      </c>
      <c r="V45" s="14">
        <v>4617.7207119136074</v>
      </c>
      <c r="W45" s="14">
        <v>4694.4949364698832</v>
      </c>
      <c r="X45" s="14">
        <v>4771.1367913531967</v>
      </c>
      <c r="Y45" s="14">
        <v>4847.861442094948</v>
      </c>
      <c r="Z45" s="14">
        <v>4924.7824595966686</v>
      </c>
      <c r="AA45" s="14">
        <v>5002.0306273449187</v>
      </c>
      <c r="AB45" s="14">
        <v>5079.8927362932327</v>
      </c>
      <c r="AC45" s="14">
        <v>5157.9457961756516</v>
      </c>
      <c r="AD45" s="14">
        <v>5236.1392228565146</v>
      </c>
      <c r="AG45" t="s">
        <v>288</v>
      </c>
      <c r="AH45">
        <v>3290.9101559999999</v>
      </c>
    </row>
    <row r="46" spans="1:34" x14ac:dyDescent="0.35">
      <c r="A46" t="s">
        <v>162</v>
      </c>
      <c r="B46" s="14">
        <v>1018.303589</v>
      </c>
      <c r="C46" s="14">
        <v>1036.580101815372</v>
      </c>
      <c r="D46" s="14">
        <v>1054.4469074242922</v>
      </c>
      <c r="E46" s="14">
        <v>1072.9225043574177</v>
      </c>
      <c r="F46" s="14">
        <v>1091.866024094352</v>
      </c>
      <c r="G46" s="14">
        <v>1112.7420657286264</v>
      </c>
      <c r="H46" s="14">
        <v>1134.7015852989546</v>
      </c>
      <c r="I46" s="14">
        <v>1157.1854702713363</v>
      </c>
      <c r="J46" s="14">
        <v>1180.1190347953616</v>
      </c>
      <c r="K46" s="14">
        <v>1203.1943743303291</v>
      </c>
      <c r="L46" s="14">
        <v>1226.0717918444086</v>
      </c>
      <c r="M46" s="14">
        <v>1249.0579405835492</v>
      </c>
      <c r="N46" s="14">
        <v>1271.4083335607631</v>
      </c>
      <c r="O46" s="14">
        <v>1293.8583533514457</v>
      </c>
      <c r="P46" s="14">
        <v>1316.1428639287235</v>
      </c>
      <c r="Q46" s="14">
        <v>1338.6417997304395</v>
      </c>
      <c r="R46" s="14">
        <v>1361.115721449394</v>
      </c>
      <c r="S46" s="14">
        <v>1383.7275285951164</v>
      </c>
      <c r="T46" s="14">
        <v>1406.493859250339</v>
      </c>
      <c r="U46" s="14">
        <v>1429.3652778437665</v>
      </c>
      <c r="V46" s="14">
        <v>1452.3516155594111</v>
      </c>
      <c r="W46" s="14">
        <v>1475.4323874338813</v>
      </c>
      <c r="X46" s="14">
        <v>1498.6310534912207</v>
      </c>
      <c r="Y46" s="14">
        <v>1521.8845622327171</v>
      </c>
      <c r="Z46" s="14">
        <v>1545.2485340321139</v>
      </c>
      <c r="AA46" s="14">
        <v>1568.7296671807057</v>
      </c>
      <c r="AB46" s="14">
        <v>1592.4309762302721</v>
      </c>
      <c r="AC46" s="14">
        <v>1616.2016711417543</v>
      </c>
      <c r="AD46" s="14">
        <v>1640.0128471223516</v>
      </c>
      <c r="AG46" t="s">
        <v>289</v>
      </c>
      <c r="AH46">
        <v>1018.303589</v>
      </c>
    </row>
    <row r="47" spans="1:34" x14ac:dyDescent="0.35">
      <c r="A47" t="s">
        <v>163</v>
      </c>
      <c r="B47" s="14">
        <v>2938.0812989999999</v>
      </c>
      <c r="C47" s="14">
        <v>3001.1977490813774</v>
      </c>
      <c r="D47" s="14">
        <v>3064.3939700837841</v>
      </c>
      <c r="E47" s="14">
        <v>3128.8847540629918</v>
      </c>
      <c r="F47" s="14">
        <v>3194.6154263109206</v>
      </c>
      <c r="G47" s="14">
        <v>3263.4900570560135</v>
      </c>
      <c r="H47" s="14">
        <v>3334.1168771257917</v>
      </c>
      <c r="I47" s="14">
        <v>3406.0121064056939</v>
      </c>
      <c r="J47" s="14">
        <v>3478.8537625157073</v>
      </c>
      <c r="K47" s="14">
        <v>3552.5525837038499</v>
      </c>
      <c r="L47" s="14">
        <v>3625.8907687313153</v>
      </c>
      <c r="M47" s="14">
        <v>3699.767567966062</v>
      </c>
      <c r="N47" s="14">
        <v>3772.9970674388142</v>
      </c>
      <c r="O47" s="14">
        <v>3846.7338810268911</v>
      </c>
      <c r="P47" s="14">
        <v>3920.3692149976719</v>
      </c>
      <c r="Q47" s="14">
        <v>3994.7417553015493</v>
      </c>
      <c r="R47" s="14">
        <v>4069.1621963061148</v>
      </c>
      <c r="S47" s="14">
        <v>4144.0172833207025</v>
      </c>
      <c r="T47" s="14">
        <v>4219.3256806070331</v>
      </c>
      <c r="U47" s="14">
        <v>4295.0140543286025</v>
      </c>
      <c r="V47" s="14">
        <v>4371.07145170687</v>
      </c>
      <c r="W47" s="14">
        <v>4447.4262020395754</v>
      </c>
      <c r="X47" s="14">
        <v>4524.119398438027</v>
      </c>
      <c r="Y47" s="14">
        <v>4600.9728767189927</v>
      </c>
      <c r="Z47" s="14">
        <v>4678.1238303049668</v>
      </c>
      <c r="AA47" s="14">
        <v>4755.5912218729018</v>
      </c>
      <c r="AB47" s="14">
        <v>4833.6756519404444</v>
      </c>
      <c r="AC47" s="14">
        <v>4912.0077827179657</v>
      </c>
      <c r="AD47" s="14">
        <v>4990.4908606686768</v>
      </c>
      <c r="AG47" t="s">
        <v>290</v>
      </c>
      <c r="AH47">
        <v>2938.0812989999999</v>
      </c>
    </row>
    <row r="48" spans="1:34" x14ac:dyDescent="0.35">
      <c r="A48" t="s">
        <v>164</v>
      </c>
      <c r="B48" s="14">
        <v>1853.2238769999999</v>
      </c>
      <c r="C48" s="14">
        <v>1888.2876140423907</v>
      </c>
      <c r="D48" s="14">
        <v>1922.1532970851954</v>
      </c>
      <c r="E48" s="14">
        <v>1956.1957852685525</v>
      </c>
      <c r="F48" s="14">
        <v>1990.2214635183568</v>
      </c>
      <c r="G48" s="14">
        <v>2026.0902298446165</v>
      </c>
      <c r="H48" s="14">
        <v>2064.6596938960306</v>
      </c>
      <c r="I48" s="14">
        <v>2104.8138150208288</v>
      </c>
      <c r="J48" s="14">
        <v>2146.4268260693166</v>
      </c>
      <c r="K48" s="14">
        <v>2188.897744391385</v>
      </c>
      <c r="L48" s="14">
        <v>2231.8069257644638</v>
      </c>
      <c r="M48" s="14">
        <v>2275.4479015715547</v>
      </c>
      <c r="N48" s="14">
        <v>2318.5437471033692</v>
      </c>
      <c r="O48" s="14">
        <v>2361.9366844566571</v>
      </c>
      <c r="P48" s="14">
        <v>2405.2737349367367</v>
      </c>
      <c r="Q48" s="14">
        <v>2449.1148998308022</v>
      </c>
      <c r="R48" s="14">
        <v>2492.9819764476315</v>
      </c>
      <c r="S48" s="14">
        <v>2537.1468972477851</v>
      </c>
      <c r="T48" s="14">
        <v>2581.5746228508015</v>
      </c>
      <c r="U48" s="14">
        <v>2626.3223465759856</v>
      </c>
      <c r="V48" s="14">
        <v>2671.3527442659083</v>
      </c>
      <c r="W48" s="14">
        <v>2716.619885058592</v>
      </c>
      <c r="X48" s="14">
        <v>2762.1314179929786</v>
      </c>
      <c r="Y48" s="14">
        <v>2807.7579620342372</v>
      </c>
      <c r="Z48" s="14">
        <v>2853.5836605083946</v>
      </c>
      <c r="AA48" s="14">
        <v>2899.627374304162</v>
      </c>
      <c r="AB48" s="14">
        <v>2946.1130405180566</v>
      </c>
      <c r="AC48" s="14">
        <v>2992.781238747687</v>
      </c>
      <c r="AD48" s="14">
        <v>3039.5365622062704</v>
      </c>
      <c r="AG48" t="s">
        <v>291</v>
      </c>
      <c r="AH48">
        <v>1853.2238769999999</v>
      </c>
    </row>
    <row r="49" spans="1:34" x14ac:dyDescent="0.35">
      <c r="A49" t="s">
        <v>165</v>
      </c>
      <c r="B49" s="14">
        <v>1156.033447</v>
      </c>
      <c r="C49" s="14">
        <v>1177.6780924348705</v>
      </c>
      <c r="D49" s="14">
        <v>1198.7240243213464</v>
      </c>
      <c r="E49" s="14">
        <v>1220.068983788022</v>
      </c>
      <c r="F49" s="14">
        <v>1241.6969026498355</v>
      </c>
      <c r="G49" s="14">
        <v>1264.8266117039452</v>
      </c>
      <c r="H49" s="14">
        <v>1289.6454189267836</v>
      </c>
      <c r="I49" s="14">
        <v>1315.5979854081822</v>
      </c>
      <c r="J49" s="14">
        <v>1342.4840720771779</v>
      </c>
      <c r="K49" s="14">
        <v>1369.863497733563</v>
      </c>
      <c r="L49" s="14">
        <v>1397.4062471916936</v>
      </c>
      <c r="M49" s="14">
        <v>1425.2838031200445</v>
      </c>
      <c r="N49" s="14">
        <v>1452.7547231413803</v>
      </c>
      <c r="O49" s="14">
        <v>1480.2793405033783</v>
      </c>
      <c r="P49" s="14">
        <v>1507.6134386654435</v>
      </c>
      <c r="Q49" s="14">
        <v>1535.1221072740525</v>
      </c>
      <c r="R49" s="14">
        <v>1562.5631825026296</v>
      </c>
      <c r="S49" s="14">
        <v>1590.097420854145</v>
      </c>
      <c r="T49" s="14">
        <v>1617.7412645156942</v>
      </c>
      <c r="U49" s="14">
        <v>1645.5080138057149</v>
      </c>
      <c r="V49" s="14">
        <v>1673.4006910461328</v>
      </c>
      <c r="W49" s="14">
        <v>1701.4022068296151</v>
      </c>
      <c r="X49" s="14">
        <v>1729.527746430274</v>
      </c>
      <c r="Y49" s="14">
        <v>1757.7147248777214</v>
      </c>
      <c r="Z49" s="14">
        <v>1786.0102407473307</v>
      </c>
      <c r="AA49" s="14">
        <v>1814.4319147134631</v>
      </c>
      <c r="AB49" s="14">
        <v>1843.0977616476382</v>
      </c>
      <c r="AC49" s="14">
        <v>1871.8609610061351</v>
      </c>
      <c r="AD49" s="14">
        <v>1900.654862238812</v>
      </c>
      <c r="AG49" t="s">
        <v>292</v>
      </c>
      <c r="AH49">
        <v>1156.033447</v>
      </c>
    </row>
    <row r="50" spans="1:34" x14ac:dyDescent="0.35">
      <c r="A50" t="s">
        <v>166</v>
      </c>
      <c r="B50" s="14">
        <v>87.488990999999999</v>
      </c>
      <c r="C50" s="14">
        <v>87.488990999999999</v>
      </c>
      <c r="D50" s="14">
        <v>87.488990999999999</v>
      </c>
      <c r="E50" s="14">
        <v>87.488990999999999</v>
      </c>
      <c r="F50" s="14">
        <v>87.488990999999999</v>
      </c>
      <c r="G50" s="14">
        <v>87.488990999999999</v>
      </c>
      <c r="H50" s="14">
        <v>87.488990999999999</v>
      </c>
      <c r="I50" s="14">
        <v>87.488990999999999</v>
      </c>
      <c r="J50" s="14">
        <v>87.488990999999999</v>
      </c>
      <c r="K50" s="14">
        <v>87.488990999999999</v>
      </c>
      <c r="L50" s="14">
        <v>87.488990999999999</v>
      </c>
      <c r="M50" s="14">
        <v>87.488990999999999</v>
      </c>
      <c r="N50" s="14">
        <v>87.488990999999999</v>
      </c>
      <c r="O50" s="14">
        <v>87.488990999999999</v>
      </c>
      <c r="P50" s="14">
        <v>87.488990999999999</v>
      </c>
      <c r="Q50" s="14">
        <v>87.488990999999999</v>
      </c>
      <c r="R50" s="14">
        <v>87.488990999999999</v>
      </c>
      <c r="S50" s="14">
        <v>87.488990999999999</v>
      </c>
      <c r="T50" s="14">
        <v>87.488990999999999</v>
      </c>
      <c r="U50" s="14">
        <v>87.488990999999999</v>
      </c>
      <c r="V50" s="14">
        <v>87.488990999999999</v>
      </c>
      <c r="W50" s="14">
        <v>87.488990999999999</v>
      </c>
      <c r="X50" s="14">
        <v>87.488990999999999</v>
      </c>
      <c r="Y50" s="14">
        <v>87.488990999999999</v>
      </c>
      <c r="Z50" s="14">
        <v>87.488990999999999</v>
      </c>
      <c r="AA50" s="14">
        <v>87.488990999999999</v>
      </c>
      <c r="AB50" s="14">
        <v>87.488990999999999</v>
      </c>
      <c r="AC50" s="14">
        <v>87.488990999999999</v>
      </c>
      <c r="AD50" s="14">
        <v>87.488990999999999</v>
      </c>
      <c r="AG50" t="s">
        <v>293</v>
      </c>
      <c r="AH50">
        <v>87.488990999999999</v>
      </c>
    </row>
    <row r="51" spans="1:34" x14ac:dyDescent="0.35">
      <c r="A51" t="s">
        <v>167</v>
      </c>
      <c r="B51" s="14">
        <v>155.145355</v>
      </c>
      <c r="C51" s="14">
        <v>148.16381402499999</v>
      </c>
      <c r="D51" s="14">
        <v>142.97808053412498</v>
      </c>
      <c r="E51" s="14">
        <v>138.68873811810124</v>
      </c>
      <c r="F51" s="14">
        <v>135.22151966514872</v>
      </c>
      <c r="G51" s="14">
        <v>132.51708927184575</v>
      </c>
      <c r="H51" s="14">
        <v>130.52933293276806</v>
      </c>
      <c r="I51" s="14">
        <v>129.22403960344039</v>
      </c>
      <c r="J51" s="14">
        <v>129.22403960344039</v>
      </c>
      <c r="K51" s="14">
        <v>129.22403960344039</v>
      </c>
      <c r="L51" s="14">
        <v>129.22403960344039</v>
      </c>
      <c r="M51" s="14">
        <v>129.22403960344039</v>
      </c>
      <c r="N51" s="14">
        <v>129.22403960344039</v>
      </c>
      <c r="O51" s="14">
        <v>129.22403960344039</v>
      </c>
      <c r="P51" s="14">
        <v>129.22403960344039</v>
      </c>
      <c r="Q51" s="14">
        <v>129.22403960344039</v>
      </c>
      <c r="R51" s="14">
        <v>129.22403960344039</v>
      </c>
      <c r="S51" s="14">
        <v>129.22403960344039</v>
      </c>
      <c r="T51" s="14">
        <v>129.22403960344039</v>
      </c>
      <c r="U51" s="14">
        <v>129.22403960344039</v>
      </c>
      <c r="V51" s="14">
        <v>129.22403960344039</v>
      </c>
      <c r="W51" s="14">
        <v>129.22403960344039</v>
      </c>
      <c r="X51" s="14">
        <v>129.22403960344039</v>
      </c>
      <c r="Y51" s="14">
        <v>129.22403960344039</v>
      </c>
      <c r="Z51" s="14">
        <v>129.22403960344039</v>
      </c>
      <c r="AA51" s="14">
        <v>129.22403960344039</v>
      </c>
      <c r="AB51" s="14">
        <v>129.22403960344039</v>
      </c>
      <c r="AC51" s="14">
        <v>129.22403960344039</v>
      </c>
      <c r="AD51" s="14">
        <v>129.22403960344039</v>
      </c>
      <c r="AG51" t="s">
        <v>294</v>
      </c>
      <c r="AH51">
        <v>155.145355</v>
      </c>
    </row>
    <row r="52" spans="1:34" x14ac:dyDescent="0.35">
      <c r="A52" t="s">
        <v>168</v>
      </c>
      <c r="B52" s="14">
        <v>597.13091999999995</v>
      </c>
      <c r="C52" s="14">
        <v>689.64321917375992</v>
      </c>
      <c r="D52" s="14">
        <v>783.81675932481357</v>
      </c>
      <c r="E52" s="14">
        <v>880.17448881565031</v>
      </c>
      <c r="F52" s="14">
        <v>981.41655939167038</v>
      </c>
      <c r="G52" s="14">
        <v>1077.8716509735227</v>
      </c>
      <c r="H52" s="14">
        <v>1167.5646924531477</v>
      </c>
      <c r="I52" s="14">
        <v>1256.0613091258572</v>
      </c>
      <c r="J52" s="14">
        <v>1331.3983591736553</v>
      </c>
      <c r="K52" s="14">
        <v>1412.0886887102261</v>
      </c>
      <c r="L52" s="14">
        <v>1486.8864617157312</v>
      </c>
      <c r="M52" s="14">
        <v>1561.2401521862266</v>
      </c>
      <c r="N52" s="14">
        <v>1646.3736409408502</v>
      </c>
      <c r="O52" s="14">
        <v>1732.3416748004022</v>
      </c>
      <c r="P52" s="14">
        <v>1825.6850947953374</v>
      </c>
      <c r="Q52" s="14">
        <v>1920.3992641226964</v>
      </c>
      <c r="R52" s="14">
        <v>2016.8119489783444</v>
      </c>
      <c r="S52" s="14">
        <v>2115.3555992985703</v>
      </c>
      <c r="T52" s="14">
        <v>2216.5413074998582</v>
      </c>
      <c r="U52" s="14">
        <v>2319.6018337875021</v>
      </c>
      <c r="V52" s="14">
        <v>2426.1186458755742</v>
      </c>
      <c r="W52" s="14">
        <v>2536.588561849414</v>
      </c>
      <c r="X52" s="14">
        <v>2651.510735914851</v>
      </c>
      <c r="Y52" s="14">
        <v>2771.5236799949025</v>
      </c>
      <c r="Z52" s="14">
        <v>2896.884407631328</v>
      </c>
      <c r="AA52" s="14">
        <v>3028.5912572242864</v>
      </c>
      <c r="AB52" s="14">
        <v>3167.2964967773983</v>
      </c>
      <c r="AC52" s="14">
        <v>3314.1573840103229</v>
      </c>
      <c r="AD52" s="14">
        <v>3470.3370507318095</v>
      </c>
      <c r="AG52" t="s">
        <v>295</v>
      </c>
      <c r="AH52">
        <v>597.13091999999995</v>
      </c>
    </row>
    <row r="53" spans="1:34" x14ac:dyDescent="0.35">
      <c r="A53" t="s">
        <v>169</v>
      </c>
      <c r="B53" s="14">
        <v>2167.0878910000001</v>
      </c>
      <c r="C53" s="14">
        <v>2167.0878910000001</v>
      </c>
      <c r="D53" s="14">
        <v>2167.0878910000001</v>
      </c>
      <c r="E53" s="14">
        <v>2167.0878910000001</v>
      </c>
      <c r="F53" s="14">
        <v>2167.0878910000001</v>
      </c>
      <c r="G53" s="14">
        <v>2167.0878910000001</v>
      </c>
      <c r="H53" s="14">
        <v>2167.0878910000001</v>
      </c>
      <c r="I53" s="14">
        <v>2167.0878910000001</v>
      </c>
      <c r="J53" s="14">
        <v>2167.0878910000001</v>
      </c>
      <c r="K53" s="14">
        <v>2167.0878910000001</v>
      </c>
      <c r="L53" s="14">
        <v>2167.0878910000001</v>
      </c>
      <c r="M53" s="14">
        <v>2167.0878910000001</v>
      </c>
      <c r="N53" s="14">
        <v>2167.0878910000001</v>
      </c>
      <c r="O53" s="14">
        <v>2167.0878910000001</v>
      </c>
      <c r="P53" s="14">
        <v>2167.0878910000001</v>
      </c>
      <c r="Q53" s="14">
        <v>2167.0878910000001</v>
      </c>
      <c r="R53" s="14">
        <v>2167.0878910000001</v>
      </c>
      <c r="S53" s="14">
        <v>2167.0878910000001</v>
      </c>
      <c r="T53" s="14">
        <v>2167.0878910000001</v>
      </c>
      <c r="U53" s="14">
        <v>2167.0878910000001</v>
      </c>
      <c r="V53" s="14">
        <v>2167.0878910000001</v>
      </c>
      <c r="W53" s="14">
        <v>2167.0878910000001</v>
      </c>
      <c r="X53" s="14">
        <v>2167.0878910000001</v>
      </c>
      <c r="Y53" s="14">
        <v>2167.0878910000001</v>
      </c>
      <c r="Z53" s="14">
        <v>2167.0878910000001</v>
      </c>
      <c r="AA53" s="14">
        <v>2167.0878910000001</v>
      </c>
      <c r="AB53" s="14">
        <v>2167.0878910000001</v>
      </c>
      <c r="AC53" s="14">
        <v>2167.0878910000001</v>
      </c>
      <c r="AD53" s="14">
        <v>2167.0878910000001</v>
      </c>
      <c r="AG53" t="s">
        <v>296</v>
      </c>
      <c r="AH53">
        <v>2167.0878910000001</v>
      </c>
    </row>
    <row r="54" spans="1:34" x14ac:dyDescent="0.35">
      <c r="A54" t="s">
        <v>170</v>
      </c>
      <c r="B54" s="14">
        <v>173.65542600000001</v>
      </c>
      <c r="C54" s="14">
        <v>200.62029323842802</v>
      </c>
      <c r="D54" s="14">
        <v>228.06494873315171</v>
      </c>
      <c r="E54" s="14">
        <v>256.16323461192218</v>
      </c>
      <c r="F54" s="14">
        <v>285.68476658477317</v>
      </c>
      <c r="G54" s="14">
        <v>313.87762491214482</v>
      </c>
      <c r="H54" s="14">
        <v>340.14073880918119</v>
      </c>
      <c r="I54" s="14">
        <v>366.07405514413568</v>
      </c>
      <c r="J54" s="14">
        <v>388.19752102233849</v>
      </c>
      <c r="K54" s="14">
        <v>411.87539589858341</v>
      </c>
      <c r="L54" s="14">
        <v>433.88128048835091</v>
      </c>
      <c r="M54" s="14">
        <v>455.77375842233573</v>
      </c>
      <c r="N54" s="14">
        <v>480.80029549730619</v>
      </c>
      <c r="O54" s="14">
        <v>506.09043912049407</v>
      </c>
      <c r="P54" s="14">
        <v>533.4866834704477</v>
      </c>
      <c r="Q54" s="14">
        <v>561.29376991898289</v>
      </c>
      <c r="R54" s="14">
        <v>589.60694316687523</v>
      </c>
      <c r="S54" s="14">
        <v>618.55328331679266</v>
      </c>
      <c r="T54" s="14">
        <v>648.2825004962059</v>
      </c>
      <c r="U54" s="14">
        <v>678.56811958713695</v>
      </c>
      <c r="V54" s="14">
        <v>709.87596334546026</v>
      </c>
      <c r="W54" s="14">
        <v>742.35222076774437</v>
      </c>
      <c r="X54" s="14">
        <v>776.14364844575971</v>
      </c>
      <c r="Y54" s="14">
        <v>811.43800471518216</v>
      </c>
      <c r="Z54" s="14">
        <v>848.30999108084154</v>
      </c>
      <c r="AA54" s="14">
        <v>887.05425948648315</v>
      </c>
      <c r="AB54" s="14">
        <v>927.8629245778809</v>
      </c>
      <c r="AC54" s="14">
        <v>971.07619177795402</v>
      </c>
      <c r="AD54" s="14">
        <v>1017.0359655357553</v>
      </c>
      <c r="AG54" t="s">
        <v>297</v>
      </c>
      <c r="AH54">
        <v>173.65542600000001</v>
      </c>
    </row>
    <row r="55" spans="1:34" x14ac:dyDescent="0.35">
      <c r="A55" t="s">
        <v>171</v>
      </c>
      <c r="B55" s="14">
        <v>2053.1286620000001</v>
      </c>
      <c r="C55" s="14">
        <v>2155.0845676005256</v>
      </c>
      <c r="D55" s="14">
        <v>2262.1286956155272</v>
      </c>
      <c r="E55" s="14">
        <v>2373.4041634300725</v>
      </c>
      <c r="F55" s="14">
        <v>2492.0843398990628</v>
      </c>
      <c r="G55" s="14">
        <v>2606.2546981797263</v>
      </c>
      <c r="H55" s="14">
        <v>2713.3754150314908</v>
      </c>
      <c r="I55" s="14">
        <v>2820.206974547194</v>
      </c>
      <c r="J55" s="14">
        <v>2913.0983878334346</v>
      </c>
      <c r="K55" s="14">
        <v>3012.5681714548787</v>
      </c>
      <c r="L55" s="14">
        <v>3104.8461471147134</v>
      </c>
      <c r="M55" s="14">
        <v>3196.5980765773297</v>
      </c>
      <c r="N55" s="14">
        <v>3301.6018481555875</v>
      </c>
      <c r="O55" s="14">
        <v>3407.6578836831504</v>
      </c>
      <c r="P55" s="14">
        <v>3522.7327865861885</v>
      </c>
      <c r="Q55" s="14">
        <v>3639.5082080020125</v>
      </c>
      <c r="R55" s="14">
        <v>3758.3869204032649</v>
      </c>
      <c r="S55" s="14">
        <v>3879.9027104750512</v>
      </c>
      <c r="T55" s="14">
        <v>4004.68464953691</v>
      </c>
      <c r="U55" s="14">
        <v>4131.7857314123776</v>
      </c>
      <c r="V55" s="14">
        <v>4263.1579246355004</v>
      </c>
      <c r="W55" s="14">
        <v>4399.4135676963606</v>
      </c>
      <c r="X55" s="14">
        <v>4541.1688320265321</v>
      </c>
      <c r="Y55" s="14">
        <v>4689.2109359505966</v>
      </c>
      <c r="Z55" s="14">
        <v>4843.8559544862183</v>
      </c>
      <c r="AA55" s="14">
        <v>5006.336805466718</v>
      </c>
      <c r="AB55" s="14">
        <v>5177.4584038143757</v>
      </c>
      <c r="AC55" s="14">
        <v>5358.6482203684227</v>
      </c>
      <c r="AD55" s="14">
        <v>5551.3409234542951</v>
      </c>
      <c r="AG55" t="s">
        <v>298</v>
      </c>
      <c r="AH55">
        <v>2053.1286620000001</v>
      </c>
    </row>
    <row r="56" spans="1:34" x14ac:dyDescent="0.35">
      <c r="A56" t="s">
        <v>172</v>
      </c>
      <c r="B56" s="14">
        <v>535.37127699999996</v>
      </c>
      <c r="C56" s="14">
        <v>550.19763499672717</v>
      </c>
      <c r="D56" s="14">
        <v>564.59366615594342</v>
      </c>
      <c r="E56" s="14">
        <v>579.0907941811962</v>
      </c>
      <c r="F56" s="14">
        <v>593.49949968569513</v>
      </c>
      <c r="G56" s="14">
        <v>607.39522217173624</v>
      </c>
      <c r="H56" s="14">
        <v>620.84368126488516</v>
      </c>
      <c r="I56" s="14">
        <v>633.63902119828197</v>
      </c>
      <c r="J56" s="14">
        <v>647.33075653223648</v>
      </c>
      <c r="K56" s="14">
        <v>661.07177596729753</v>
      </c>
      <c r="L56" s="14">
        <v>675.13872228810567</v>
      </c>
      <c r="M56" s="14">
        <v>689.32635745375694</v>
      </c>
      <c r="N56" s="14">
        <v>704.00494184201295</v>
      </c>
      <c r="O56" s="14">
        <v>718.88190387252428</v>
      </c>
      <c r="P56" s="14">
        <v>734.84410144249057</v>
      </c>
      <c r="Q56" s="14">
        <v>750.9756930949967</v>
      </c>
      <c r="R56" s="14">
        <v>767.28883768582205</v>
      </c>
      <c r="S56" s="14">
        <v>783.82567690227813</v>
      </c>
      <c r="T56" s="14">
        <v>800.61294980706202</v>
      </c>
      <c r="U56" s="14">
        <v>817.55111767965514</v>
      </c>
      <c r="V56" s="14">
        <v>834.82196679574952</v>
      </c>
      <c r="W56" s="14">
        <v>852.48229157452693</v>
      </c>
      <c r="X56" s="14">
        <v>870.57256253934247</v>
      </c>
      <c r="Y56" s="14">
        <v>889.15563034479476</v>
      </c>
      <c r="Z56" s="14">
        <v>908.22766295343843</v>
      </c>
      <c r="AA56" s="14">
        <v>927.89642286789069</v>
      </c>
      <c r="AB56" s="14">
        <v>948.21596268406324</v>
      </c>
      <c r="AC56" s="14">
        <v>969.28864013077248</v>
      </c>
      <c r="AD56" s="14">
        <v>991.21462767257867</v>
      </c>
      <c r="AG56" t="s">
        <v>299</v>
      </c>
      <c r="AH56">
        <v>535.37127699999996</v>
      </c>
    </row>
    <row r="57" spans="1:34" x14ac:dyDescent="0.35">
      <c r="A57" t="s">
        <v>173</v>
      </c>
      <c r="B57" s="14">
        <v>2292.6328130000002</v>
      </c>
      <c r="C57" s="14">
        <v>2339.8906239110879</v>
      </c>
      <c r="D57" s="14">
        <v>2386.1657048239276</v>
      </c>
      <c r="E57" s="14">
        <v>2432.4659096940491</v>
      </c>
      <c r="F57" s="14">
        <v>2477.8226420325682</v>
      </c>
      <c r="G57" s="14">
        <v>2524.1418195914039</v>
      </c>
      <c r="H57" s="14">
        <v>2571.6093161655481</v>
      </c>
      <c r="I57" s="14">
        <v>2619.3815881100923</v>
      </c>
      <c r="J57" s="14">
        <v>2668.3585231064162</v>
      </c>
      <c r="K57" s="14">
        <v>2716.3638939522148</v>
      </c>
      <c r="L57" s="14">
        <v>2766.4112688799478</v>
      </c>
      <c r="M57" s="14">
        <v>2816.7383759656659</v>
      </c>
      <c r="N57" s="14">
        <v>2867.3684032521355</v>
      </c>
      <c r="O57" s="14">
        <v>2918.09616462143</v>
      </c>
      <c r="P57" s="14">
        <v>2969.580135253846</v>
      </c>
      <c r="Q57" s="14">
        <v>3021.0052453300773</v>
      </c>
      <c r="R57" s="14">
        <v>3072.7632218967437</v>
      </c>
      <c r="S57" s="14">
        <v>3124.6926130704769</v>
      </c>
      <c r="T57" s="14">
        <v>3176.8265469732514</v>
      </c>
      <c r="U57" s="14">
        <v>3228.9579529264279</v>
      </c>
      <c r="V57" s="14">
        <v>3281.4424041806797</v>
      </c>
      <c r="W57" s="14">
        <v>3334.3310521300618</v>
      </c>
      <c r="X57" s="14">
        <v>3387.6199975720997</v>
      </c>
      <c r="Y57" s="14">
        <v>3441.4198070395414</v>
      </c>
      <c r="Z57" s="14">
        <v>3495.5791512528263</v>
      </c>
      <c r="AA57" s="14">
        <v>3550.2451153676084</v>
      </c>
      <c r="AB57" s="14">
        <v>3605.3495348767638</v>
      </c>
      <c r="AC57" s="14">
        <v>3661.1059048986795</v>
      </c>
      <c r="AD57" s="14">
        <v>3717.5685784957982</v>
      </c>
      <c r="AG57" t="s">
        <v>300</v>
      </c>
      <c r="AH57">
        <v>2292.6328130000002</v>
      </c>
    </row>
    <row r="58" spans="1:34" x14ac:dyDescent="0.35">
      <c r="A58" t="s">
        <v>174</v>
      </c>
      <c r="B58" s="14">
        <v>23387.443359000001</v>
      </c>
      <c r="C58" s="14">
        <v>23752.769256733598</v>
      </c>
      <c r="D58" s="14">
        <v>24104.794798226096</v>
      </c>
      <c r="E58" s="14">
        <v>24476.290664217919</v>
      </c>
      <c r="F58" s="14">
        <v>24855.164062667478</v>
      </c>
      <c r="G58" s="14">
        <v>25274.5974417414</v>
      </c>
      <c r="H58" s="14">
        <v>25744.272758541534</v>
      </c>
      <c r="I58" s="14">
        <v>26226.702409045673</v>
      </c>
      <c r="J58" s="14">
        <v>26737.257624842561</v>
      </c>
      <c r="K58" s="14">
        <v>27245.548934645394</v>
      </c>
      <c r="L58" s="14">
        <v>27769.254702602466</v>
      </c>
      <c r="M58" s="14">
        <v>28289.592220294362</v>
      </c>
      <c r="N58" s="14">
        <v>28792.699986258518</v>
      </c>
      <c r="O58" s="14">
        <v>29292.561412909956</v>
      </c>
      <c r="P58" s="14">
        <v>29790.968486838341</v>
      </c>
      <c r="Q58" s="14">
        <v>30283.916663293207</v>
      </c>
      <c r="R58" s="14">
        <v>30781.405704279456</v>
      </c>
      <c r="S58" s="14">
        <v>31279.27647270275</v>
      </c>
      <c r="T58" s="14">
        <v>31778.559411687682</v>
      </c>
      <c r="U58" s="14">
        <v>32280.698784663644</v>
      </c>
      <c r="V58" s="14">
        <v>32786.030527648407</v>
      </c>
      <c r="W58" s="14">
        <v>33295.004144162674</v>
      </c>
      <c r="X58" s="14">
        <v>33806.665120348094</v>
      </c>
      <c r="Y58" s="14">
        <v>34322.358751426909</v>
      </c>
      <c r="Z58" s="14">
        <v>34840.173313437932</v>
      </c>
      <c r="AA58" s="14">
        <v>35359.835402511846</v>
      </c>
      <c r="AB58" s="14">
        <v>35878.992041875063</v>
      </c>
      <c r="AC58" s="14">
        <v>36401.408105500785</v>
      </c>
      <c r="AD58" s="14">
        <v>36926.778708265047</v>
      </c>
      <c r="AG58" t="s">
        <v>301</v>
      </c>
      <c r="AH58">
        <v>23387.443359000001</v>
      </c>
    </row>
    <row r="59" spans="1:34" x14ac:dyDescent="0.35">
      <c r="A59" t="s">
        <v>175</v>
      </c>
      <c r="B59" s="14">
        <v>13664.914062</v>
      </c>
      <c r="C59" s="14">
        <v>13909.326081404337</v>
      </c>
      <c r="D59" s="14">
        <v>14145.941800172932</v>
      </c>
      <c r="E59" s="14">
        <v>14383.098514452829</v>
      </c>
      <c r="F59" s="14">
        <v>14616.454219680865</v>
      </c>
      <c r="G59" s="14">
        <v>14859.353379194365</v>
      </c>
      <c r="H59" s="14">
        <v>15115.244817802135</v>
      </c>
      <c r="I59" s="14">
        <v>15375.753039187992</v>
      </c>
      <c r="J59" s="14">
        <v>15644.458161725537</v>
      </c>
      <c r="K59" s="14">
        <v>15909.872652222473</v>
      </c>
      <c r="L59" s="14">
        <v>16181.485998141216</v>
      </c>
      <c r="M59" s="14">
        <v>16455.517845371138</v>
      </c>
      <c r="N59" s="14">
        <v>16725.477197831591</v>
      </c>
      <c r="O59" s="14">
        <v>16995.610380053771</v>
      </c>
      <c r="P59" s="14">
        <v>17266.046231982225</v>
      </c>
      <c r="Q59" s="14">
        <v>17536.496400346125</v>
      </c>
      <c r="R59" s="14">
        <v>17807.31076060703</v>
      </c>
      <c r="S59" s="14">
        <v>18078.533910801834</v>
      </c>
      <c r="T59" s="14">
        <v>18350.013830980173</v>
      </c>
      <c r="U59" s="14">
        <v>18621.981220970512</v>
      </c>
      <c r="V59" s="14">
        <v>18894.396597657724</v>
      </c>
      <c r="W59" s="14">
        <v>19167.267583881436</v>
      </c>
      <c r="X59" s="14">
        <v>19440.498900016424</v>
      </c>
      <c r="Y59" s="14">
        <v>19714.018943340096</v>
      </c>
      <c r="Z59" s="14">
        <v>19987.712611134273</v>
      </c>
      <c r="AA59" s="14">
        <v>20261.436340258711</v>
      </c>
      <c r="AB59" s="14">
        <v>20535.097430188416</v>
      </c>
      <c r="AC59" s="14">
        <v>20808.333329575016</v>
      </c>
      <c r="AD59" s="14">
        <v>21080.897526192453</v>
      </c>
      <c r="AG59" t="s">
        <v>302</v>
      </c>
      <c r="AH59">
        <v>13664.914062</v>
      </c>
    </row>
    <row r="60" spans="1:34" x14ac:dyDescent="0.35">
      <c r="A60" t="s">
        <v>176</v>
      </c>
      <c r="B60" s="14">
        <v>24104.832031000002</v>
      </c>
      <c r="C60" s="14">
        <v>24549.720452896952</v>
      </c>
      <c r="D60" s="14">
        <v>24982.048394988604</v>
      </c>
      <c r="E60" s="14">
        <v>25412.941263910205</v>
      </c>
      <c r="F60" s="14">
        <v>25832.092151940633</v>
      </c>
      <c r="G60" s="14">
        <v>26267.595393530199</v>
      </c>
      <c r="H60" s="14">
        <v>26722.954666715199</v>
      </c>
      <c r="I60" s="14">
        <v>27186.079504862173</v>
      </c>
      <c r="J60" s="14">
        <v>27665.342900453386</v>
      </c>
      <c r="K60" s="14">
        <v>28135.473905032242</v>
      </c>
      <c r="L60" s="14">
        <v>28626.513890454597</v>
      </c>
      <c r="M60" s="14">
        <v>29122.534084588671</v>
      </c>
      <c r="N60" s="14">
        <v>29612.477036760753</v>
      </c>
      <c r="O60" s="14">
        <v>30103.478557259576</v>
      </c>
      <c r="P60" s="14">
        <v>30599.490563099687</v>
      </c>
      <c r="Q60" s="14">
        <v>31094.382243874814</v>
      </c>
      <c r="R60" s="14">
        <v>31591.432162919602</v>
      </c>
      <c r="S60" s="14">
        <v>32088.776079460447</v>
      </c>
      <c r="T60" s="14">
        <v>32586.126437671221</v>
      </c>
      <c r="U60" s="14">
        <v>33084.273811136547</v>
      </c>
      <c r="V60" s="14">
        <v>33583.158192789437</v>
      </c>
      <c r="W60" s="14">
        <v>34083.016635962551</v>
      </c>
      <c r="X60" s="14">
        <v>34583.293970748542</v>
      </c>
      <c r="Y60" s="14">
        <v>35084.554608548759</v>
      </c>
      <c r="Z60" s="14">
        <v>35585.649759745356</v>
      </c>
      <c r="AA60" s="14">
        <v>36086.129896531391</v>
      </c>
      <c r="AB60" s="14">
        <v>36584.313354204969</v>
      </c>
      <c r="AC60" s="14">
        <v>37081.428320924577</v>
      </c>
      <c r="AD60" s="14">
        <v>37577.192185004016</v>
      </c>
      <c r="AG60" t="s">
        <v>303</v>
      </c>
      <c r="AH60">
        <v>24104.832031000002</v>
      </c>
    </row>
    <row r="61" spans="1:34" x14ac:dyDescent="0.35">
      <c r="A61" t="s">
        <v>177</v>
      </c>
      <c r="B61" s="14">
        <v>2374.7719729999999</v>
      </c>
      <c r="C61" s="14">
        <v>2431.37418802206</v>
      </c>
      <c r="D61" s="14">
        <v>2488.8936934629355</v>
      </c>
      <c r="E61" s="14">
        <v>2548.2333991237401</v>
      </c>
      <c r="F61" s="14">
        <v>2609.1259844292008</v>
      </c>
      <c r="G61" s="14">
        <v>2673.7321184052425</v>
      </c>
      <c r="H61" s="14">
        <v>2740.1936124188655</v>
      </c>
      <c r="I61" s="14">
        <v>2808.3657932247897</v>
      </c>
      <c r="J61" s="14">
        <v>2877.2215865796547</v>
      </c>
      <c r="K61" s="14">
        <v>2946.6483680195047</v>
      </c>
      <c r="L61" s="14">
        <v>3015.7808640409576</v>
      </c>
      <c r="M61" s="14">
        <v>3085.6242378055417</v>
      </c>
      <c r="N61" s="14">
        <v>3155.1553858178281</v>
      </c>
      <c r="O61" s="14">
        <v>3225.488532100786</v>
      </c>
      <c r="P61" s="14">
        <v>3295.7912801464545</v>
      </c>
      <c r="Q61" s="14">
        <v>3367.0621074213659</v>
      </c>
      <c r="R61" s="14">
        <v>3438.5926482438467</v>
      </c>
      <c r="S61" s="14">
        <v>3510.8309464574181</v>
      </c>
      <c r="T61" s="14">
        <v>3583.8263880806876</v>
      </c>
      <c r="U61" s="14">
        <v>3657.533511873788</v>
      </c>
      <c r="V61" s="14">
        <v>3731.9474941862654</v>
      </c>
      <c r="W61" s="14">
        <v>3807.0178572003188</v>
      </c>
      <c r="X61" s="14">
        <v>3882.8209125621775</v>
      </c>
      <c r="Y61" s="14">
        <v>3959.1855162958118</v>
      </c>
      <c r="Z61" s="14">
        <v>4036.2993644338089</v>
      </c>
      <c r="AA61" s="14">
        <v>4114.204785726618</v>
      </c>
      <c r="AB61" s="14">
        <v>4193.2588192638759</v>
      </c>
      <c r="AC61" s="14">
        <v>4273.0577925721136</v>
      </c>
      <c r="AD61" s="14">
        <v>4353.5087881617646</v>
      </c>
      <c r="AG61" t="s">
        <v>304</v>
      </c>
      <c r="AH61">
        <v>2374.7719729999999</v>
      </c>
    </row>
    <row r="62" spans="1:34" x14ac:dyDescent="0.35">
      <c r="A62" t="s">
        <v>178</v>
      </c>
      <c r="B62" s="14">
        <v>5858.6538090000004</v>
      </c>
      <c r="C62" s="14">
        <v>6004.645603266471</v>
      </c>
      <c r="D62" s="14">
        <v>6154.2579535820187</v>
      </c>
      <c r="E62" s="14">
        <v>6307.3906616862287</v>
      </c>
      <c r="F62" s="14">
        <v>6462.5631945278355</v>
      </c>
      <c r="G62" s="14">
        <v>6621.9997985873924</v>
      </c>
      <c r="H62" s="14">
        <v>6782.8137392961271</v>
      </c>
      <c r="I62" s="14">
        <v>6946.2958291661389</v>
      </c>
      <c r="J62" s="14">
        <v>7109.0197552601849</v>
      </c>
      <c r="K62" s="14">
        <v>7271.1736522697674</v>
      </c>
      <c r="L62" s="14">
        <v>7434.2319027740132</v>
      </c>
      <c r="M62" s="14">
        <v>7599.5863190250839</v>
      </c>
      <c r="N62" s="14">
        <v>7767.4102635840109</v>
      </c>
      <c r="O62" s="14">
        <v>7938.0097789082383</v>
      </c>
      <c r="P62" s="14">
        <v>8108.8786146031498</v>
      </c>
      <c r="Q62" s="14">
        <v>8281.6358408236847</v>
      </c>
      <c r="R62" s="14">
        <v>8455.4176873075285</v>
      </c>
      <c r="S62" s="14">
        <v>8630.7729036410619</v>
      </c>
      <c r="T62" s="14">
        <v>8807.6588681466055</v>
      </c>
      <c r="U62" s="14">
        <v>8985.9505450827219</v>
      </c>
      <c r="V62" s="14">
        <v>9165.6965138360119</v>
      </c>
      <c r="W62" s="14">
        <v>9346.8977510662935</v>
      </c>
      <c r="X62" s="14">
        <v>9529.6408183769399</v>
      </c>
      <c r="Y62" s="14">
        <v>9713.7734912337</v>
      </c>
      <c r="Z62" s="14">
        <v>9899.4610139147753</v>
      </c>
      <c r="AA62" s="14">
        <v>10086.695459747554</v>
      </c>
      <c r="AB62" s="14">
        <v>10275.720132663224</v>
      </c>
      <c r="AC62" s="14">
        <v>10465.973035775456</v>
      </c>
      <c r="AD62" s="14">
        <v>10657.330793566967</v>
      </c>
      <c r="AG62" t="s">
        <v>305</v>
      </c>
      <c r="AH62">
        <v>5858.6538090000004</v>
      </c>
    </row>
    <row r="63" spans="1:34" x14ac:dyDescent="0.35">
      <c r="A63" t="s">
        <v>179</v>
      </c>
      <c r="B63" s="14">
        <v>5936.5595700000003</v>
      </c>
      <c r="C63" s="14">
        <v>6023.8186844956026</v>
      </c>
      <c r="D63" s="14">
        <v>6102.6517972377278</v>
      </c>
      <c r="E63" s="14">
        <v>6178.6328634392357</v>
      </c>
      <c r="F63" s="14">
        <v>6251.7013756822671</v>
      </c>
      <c r="G63" s="14">
        <v>6327.7058099869864</v>
      </c>
      <c r="H63" s="14">
        <v>6409.7913408364611</v>
      </c>
      <c r="I63" s="14">
        <v>6491.309144171817</v>
      </c>
      <c r="J63" s="14">
        <v>6581.6370091747967</v>
      </c>
      <c r="K63" s="14">
        <v>6672.2042834032463</v>
      </c>
      <c r="L63" s="14">
        <v>6771.9677490691192</v>
      </c>
      <c r="M63" s="14">
        <v>6867.0129936240801</v>
      </c>
      <c r="N63" s="14">
        <v>6956.0774654500856</v>
      </c>
      <c r="O63" s="14">
        <v>7042.2590916005329</v>
      </c>
      <c r="P63" s="14">
        <v>7129.1302870767895</v>
      </c>
      <c r="Q63" s="14">
        <v>7212.0356560982336</v>
      </c>
      <c r="R63" s="14">
        <v>7298.9767459324976</v>
      </c>
      <c r="S63" s="14">
        <v>7384.9528528181863</v>
      </c>
      <c r="T63" s="14">
        <v>7470.7290802036687</v>
      </c>
      <c r="U63" s="14">
        <v>7556.5774692830137</v>
      </c>
      <c r="V63" s="14">
        <v>7643.1093491992669</v>
      </c>
      <c r="W63" s="14">
        <v>7730.6046077851597</v>
      </c>
      <c r="X63" s="14">
        <v>7818.0586185316506</v>
      </c>
      <c r="Y63" s="14">
        <v>7906.8498738740382</v>
      </c>
      <c r="Z63" s="14">
        <v>7994.5075836307687</v>
      </c>
      <c r="AA63" s="14">
        <v>8080.7539303444937</v>
      </c>
      <c r="AB63" s="14">
        <v>8162.3275251205359</v>
      </c>
      <c r="AC63" s="14">
        <v>8243.5275020662903</v>
      </c>
      <c r="AD63" s="14">
        <v>8323.9455859071968</v>
      </c>
      <c r="AG63" t="s">
        <v>306</v>
      </c>
      <c r="AH63">
        <v>5936.5595700000003</v>
      </c>
    </row>
    <row r="64" spans="1:34" x14ac:dyDescent="0.35">
      <c r="A64" t="s">
        <v>180</v>
      </c>
      <c r="B64" s="14">
        <v>828.34167500000001</v>
      </c>
      <c r="C64" s="14">
        <v>848.2719898713375</v>
      </c>
      <c r="D64" s="14">
        <v>868.04783959840699</v>
      </c>
      <c r="E64" s="14">
        <v>888.13507424020179</v>
      </c>
      <c r="F64" s="14">
        <v>908.10345918188148</v>
      </c>
      <c r="G64" s="14">
        <v>929.28324697072651</v>
      </c>
      <c r="H64" s="14">
        <v>951.11740735657656</v>
      </c>
      <c r="I64" s="14">
        <v>973.40465622794113</v>
      </c>
      <c r="J64" s="14">
        <v>996.01577564699448</v>
      </c>
      <c r="K64" s="14">
        <v>1018.4131823939683</v>
      </c>
      <c r="L64" s="14">
        <v>1041.3512080249825</v>
      </c>
      <c r="M64" s="14">
        <v>1064.705487432238</v>
      </c>
      <c r="N64" s="14">
        <v>1087.9830370334203</v>
      </c>
      <c r="O64" s="14">
        <v>1111.5747524101491</v>
      </c>
      <c r="P64" s="14">
        <v>1135.2395119441096</v>
      </c>
      <c r="Q64" s="14">
        <v>1159.2049856610058</v>
      </c>
      <c r="R64" s="14">
        <v>1183.3121603043078</v>
      </c>
      <c r="S64" s="14">
        <v>1207.678687646862</v>
      </c>
      <c r="T64" s="14">
        <v>1232.2882808722547</v>
      </c>
      <c r="U64" s="14">
        <v>1257.1425496668235</v>
      </c>
      <c r="V64" s="14">
        <v>1282.2452978128256</v>
      </c>
      <c r="W64" s="14">
        <v>1307.6041348431402</v>
      </c>
      <c r="X64" s="14">
        <v>1333.2429829170771</v>
      </c>
      <c r="Y64" s="14">
        <v>1359.1412278602413</v>
      </c>
      <c r="Z64" s="14">
        <v>1385.3473735311056</v>
      </c>
      <c r="AA64" s="14">
        <v>1411.8668012331368</v>
      </c>
      <c r="AB64" s="14">
        <v>1438.7587693829046</v>
      </c>
      <c r="AC64" s="14">
        <v>1465.9313113773471</v>
      </c>
      <c r="AD64" s="14">
        <v>1493.3952413097395</v>
      </c>
      <c r="AG64" t="s">
        <v>307</v>
      </c>
      <c r="AH64">
        <v>828.34167500000001</v>
      </c>
    </row>
    <row r="65" spans="1:34" x14ac:dyDescent="0.35">
      <c r="A65" t="s">
        <v>181</v>
      </c>
      <c r="B65" s="14">
        <v>403.78109699999999</v>
      </c>
      <c r="C65" s="14">
        <v>410.4237402048567</v>
      </c>
      <c r="D65" s="14">
        <v>416.54894514604803</v>
      </c>
      <c r="E65" s="14">
        <v>422.52938000640438</v>
      </c>
      <c r="F65" s="14">
        <v>428.25004753524911</v>
      </c>
      <c r="G65" s="14">
        <v>434.17407326780898</v>
      </c>
      <c r="H65" s="14">
        <v>440.45275137614942</v>
      </c>
      <c r="I65" s="14">
        <v>446.72695677422752</v>
      </c>
      <c r="J65" s="14">
        <v>453.63326618056567</v>
      </c>
      <c r="K65" s="14">
        <v>460.40827901097236</v>
      </c>
      <c r="L65" s="14">
        <v>467.67232459224005</v>
      </c>
      <c r="M65" s="14">
        <v>474.84141395761191</v>
      </c>
      <c r="N65" s="14">
        <v>481.72556980888658</v>
      </c>
      <c r="O65" s="14">
        <v>488.52695678390432</v>
      </c>
      <c r="P65" s="14">
        <v>495.39755105141751</v>
      </c>
      <c r="Q65" s="14">
        <v>502.14328042457447</v>
      </c>
      <c r="R65" s="14">
        <v>509.03861152270861</v>
      </c>
      <c r="S65" s="14">
        <v>515.91592677982499</v>
      </c>
      <c r="T65" s="14">
        <v>522.80030890677494</v>
      </c>
      <c r="U65" s="14">
        <v>529.70378242582717</v>
      </c>
      <c r="V65" s="14">
        <v>536.63998860480217</v>
      </c>
      <c r="W65" s="14">
        <v>543.62086989656768</v>
      </c>
      <c r="X65" s="14">
        <v>550.61444366361309</v>
      </c>
      <c r="Y65" s="14">
        <v>557.66351989428347</v>
      </c>
      <c r="Z65" s="14">
        <v>564.68879761885569</v>
      </c>
      <c r="AA65" s="14">
        <v>571.67834614914261</v>
      </c>
      <c r="AB65" s="14">
        <v>578.5284247640401</v>
      </c>
      <c r="AC65" s="14">
        <v>585.3697547982448</v>
      </c>
      <c r="AD65" s="14">
        <v>592.18521485336078</v>
      </c>
      <c r="AG65" t="s">
        <v>308</v>
      </c>
      <c r="AH65">
        <v>403.78109699999999</v>
      </c>
    </row>
    <row r="66" spans="1:34" x14ac:dyDescent="0.35">
      <c r="A66" t="s">
        <v>182</v>
      </c>
      <c r="B66" s="14">
        <v>664.20715299999995</v>
      </c>
      <c r="C66" s="14">
        <v>676.13764188218602</v>
      </c>
      <c r="D66" s="14">
        <v>687.02028006957232</v>
      </c>
      <c r="E66" s="14">
        <v>697.76919326545692</v>
      </c>
      <c r="F66" s="14">
        <v>707.67444562537605</v>
      </c>
      <c r="G66" s="14">
        <v>718.68911530175683</v>
      </c>
      <c r="H66" s="14">
        <v>731.13027070783403</v>
      </c>
      <c r="I66" s="14">
        <v>743.7383928871094</v>
      </c>
      <c r="J66" s="14">
        <v>757.32917078337141</v>
      </c>
      <c r="K66" s="14">
        <v>770.35954929711897</v>
      </c>
      <c r="L66" s="14">
        <v>784.37300578647296</v>
      </c>
      <c r="M66" s="14">
        <v>798.63361296737617</v>
      </c>
      <c r="N66" s="14">
        <v>812.15424044482995</v>
      </c>
      <c r="O66" s="14">
        <v>825.78714274036088</v>
      </c>
      <c r="P66" s="14">
        <v>839.6625137849702</v>
      </c>
      <c r="Q66" s="14">
        <v>853.65263472464983</v>
      </c>
      <c r="R66" s="14">
        <v>867.72808619230716</v>
      </c>
      <c r="S66" s="14">
        <v>881.91873776827902</v>
      </c>
      <c r="T66" s="14">
        <v>896.18456707854489</v>
      </c>
      <c r="U66" s="14">
        <v>910.59333292957706</v>
      </c>
      <c r="V66" s="14">
        <v>925.12039260713573</v>
      </c>
      <c r="W66" s="14">
        <v>939.74349311695892</v>
      </c>
      <c r="X66" s="14">
        <v>954.44831737420509</v>
      </c>
      <c r="Y66" s="14">
        <v>969.22145932018645</v>
      </c>
      <c r="Z66" s="14">
        <v>984.06295368246458</v>
      </c>
      <c r="AA66" s="14">
        <v>998.95900983124204</v>
      </c>
      <c r="AB66" s="14">
        <v>1013.9106291231883</v>
      </c>
      <c r="AC66" s="14">
        <v>1028.8717929754671</v>
      </c>
      <c r="AD66" s="14">
        <v>1043.8213001274005</v>
      </c>
      <c r="AG66" t="s">
        <v>309</v>
      </c>
      <c r="AH66">
        <v>664.20715299999995</v>
      </c>
    </row>
    <row r="67" spans="1:34" x14ac:dyDescent="0.35">
      <c r="A67" t="s">
        <v>183</v>
      </c>
      <c r="B67" s="14">
        <v>2646.8623050000001</v>
      </c>
      <c r="C67" s="14">
        <v>2712.5089898299188</v>
      </c>
      <c r="D67" s="14">
        <v>2775.1297011182337</v>
      </c>
      <c r="E67" s="14">
        <v>2839.4569300771841</v>
      </c>
      <c r="F67" s="14">
        <v>2902.6856730504496</v>
      </c>
      <c r="G67" s="14">
        <v>2975.3755984806808</v>
      </c>
      <c r="H67" s="14">
        <v>3052.7773168371173</v>
      </c>
      <c r="I67" s="14">
        <v>3132.2127195653406</v>
      </c>
      <c r="J67" s="14">
        <v>3214.7762807467234</v>
      </c>
      <c r="K67" s="14">
        <v>3295.3970832705459</v>
      </c>
      <c r="L67" s="14">
        <v>3378.6618813735427</v>
      </c>
      <c r="M67" s="14">
        <v>3464.0514788338724</v>
      </c>
      <c r="N67" s="14">
        <v>3546.2676230376633</v>
      </c>
      <c r="O67" s="14">
        <v>3630.1134469561921</v>
      </c>
      <c r="P67" s="14">
        <v>3715.15030649652</v>
      </c>
      <c r="Q67" s="14">
        <v>3802.1253188068795</v>
      </c>
      <c r="R67" s="14">
        <v>3889.5852273028622</v>
      </c>
      <c r="S67" s="14">
        <v>3978.5388745757105</v>
      </c>
      <c r="T67" s="14">
        <v>4068.8775675312636</v>
      </c>
      <c r="U67" s="14">
        <v>4160.7068446896064</v>
      </c>
      <c r="V67" s="14">
        <v>4253.8442674079834</v>
      </c>
      <c r="W67" s="14">
        <v>4348.2694009181987</v>
      </c>
      <c r="X67" s="14">
        <v>4444.1778746134314</v>
      </c>
      <c r="Y67" s="14">
        <v>4541.3018267208081</v>
      </c>
      <c r="Z67" s="14">
        <v>4640.1355407662804</v>
      </c>
      <c r="AA67" s="14">
        <v>4740.6747495687259</v>
      </c>
      <c r="AB67" s="14">
        <v>4843.5151550460705</v>
      </c>
      <c r="AC67" s="14">
        <v>4947.807176419069</v>
      </c>
      <c r="AD67" s="14">
        <v>5053.6031685881326</v>
      </c>
      <c r="AG67" t="s">
        <v>310</v>
      </c>
      <c r="AH67">
        <v>2646.8623050000001</v>
      </c>
    </row>
    <row r="68" spans="1:34" x14ac:dyDescent="0.35">
      <c r="A68" t="s">
        <v>184</v>
      </c>
      <c r="B68" s="14">
        <v>6755.451172</v>
      </c>
      <c r="C68" s="14">
        <v>6872.9534630504158</v>
      </c>
      <c r="D68" s="14">
        <v>6983.5557793592088</v>
      </c>
      <c r="E68" s="14">
        <v>7092.988098421768</v>
      </c>
      <c r="F68" s="14">
        <v>7198.6580165144351</v>
      </c>
      <c r="G68" s="14">
        <v>7311.3270925941097</v>
      </c>
      <c r="H68" s="14">
        <v>7429.8912283911623</v>
      </c>
      <c r="I68" s="14">
        <v>7549.9263221096826</v>
      </c>
      <c r="J68" s="14">
        <v>7676.2924589333616</v>
      </c>
      <c r="K68" s="14">
        <v>7799.8554357570747</v>
      </c>
      <c r="L68" s="14">
        <v>7928.5959496519636</v>
      </c>
      <c r="M68" s="14">
        <v>8058.2007433429499</v>
      </c>
      <c r="N68" s="14">
        <v>8183.3107564439442</v>
      </c>
      <c r="O68" s="14">
        <v>8308.7551820227018</v>
      </c>
      <c r="P68" s="14">
        <v>8434.3885456279932</v>
      </c>
      <c r="Q68" s="14">
        <v>8560.2034761242721</v>
      </c>
      <c r="R68" s="14">
        <v>8687.0117623585338</v>
      </c>
      <c r="S68" s="14">
        <v>8814.4206890723417</v>
      </c>
      <c r="T68" s="14">
        <v>8942.4792371693911</v>
      </c>
      <c r="U68" s="14">
        <v>9071.406537323357</v>
      </c>
      <c r="V68" s="14">
        <v>9201.0759437898178</v>
      </c>
      <c r="W68" s="14">
        <v>9331.5103963689817</v>
      </c>
      <c r="X68" s="14">
        <v>9462.6162511358871</v>
      </c>
      <c r="Y68" s="14">
        <v>9594.4541520548373</v>
      </c>
      <c r="Z68" s="14">
        <v>9726.8480248990418</v>
      </c>
      <c r="AA68" s="14">
        <v>9859.6408995045676</v>
      </c>
      <c r="AB68" s="14">
        <v>9992.52322376355</v>
      </c>
      <c r="AC68" s="14">
        <v>10125.662603944655</v>
      </c>
      <c r="AD68" s="14">
        <v>10258.928474607692</v>
      </c>
      <c r="AG68" t="s">
        <v>311</v>
      </c>
      <c r="AH68">
        <v>6755.451172</v>
      </c>
    </row>
    <row r="69" spans="1:34" x14ac:dyDescent="0.35">
      <c r="A69" t="s">
        <v>185</v>
      </c>
      <c r="B69" s="14">
        <v>7044.0419920000004</v>
      </c>
      <c r="C69" s="14">
        <v>7177.6843742890214</v>
      </c>
      <c r="D69" s="14">
        <v>7310.3286992943204</v>
      </c>
      <c r="E69" s="14">
        <v>7443.6961429856356</v>
      </c>
      <c r="F69" s="14">
        <v>7577.3514290810144</v>
      </c>
      <c r="G69" s="14">
        <v>7712.6344305552557</v>
      </c>
      <c r="H69" s="14">
        <v>7849.8236867522</v>
      </c>
      <c r="I69" s="14">
        <v>7988.1273753419819</v>
      </c>
      <c r="J69" s="14">
        <v>8128.0562013885856</v>
      </c>
      <c r="K69" s="14">
        <v>8268.3472642301731</v>
      </c>
      <c r="L69" s="14">
        <v>8408.8182159021781</v>
      </c>
      <c r="M69" s="14">
        <v>8550.384034094177</v>
      </c>
      <c r="N69" s="14">
        <v>8692.2631214871126</v>
      </c>
      <c r="O69" s="14">
        <v>8835.1187274361291</v>
      </c>
      <c r="P69" s="14">
        <v>8978.0382585067528</v>
      </c>
      <c r="Q69" s="14">
        <v>9121.7506147144959</v>
      </c>
      <c r="R69" s="14">
        <v>9265.7365359927044</v>
      </c>
      <c r="S69" s="14">
        <v>9410.316309179374</v>
      </c>
      <c r="T69" s="14">
        <v>9555.4525586474792</v>
      </c>
      <c r="U69" s="14">
        <v>9701.0547225551272</v>
      </c>
      <c r="V69" s="14">
        <v>9847.1467860439734</v>
      </c>
      <c r="W69" s="14">
        <v>9993.7166423808449</v>
      </c>
      <c r="X69" s="14">
        <v>10140.820153870034</v>
      </c>
      <c r="Y69" s="14">
        <v>10288.37212935489</v>
      </c>
      <c r="Z69" s="14">
        <v>10436.494851738425</v>
      </c>
      <c r="AA69" s="14">
        <v>10585.205510530332</v>
      </c>
      <c r="AB69" s="14">
        <v>10734.700367955553</v>
      </c>
      <c r="AC69" s="14">
        <v>10884.675940266297</v>
      </c>
      <c r="AD69" s="14">
        <v>11035.092365552433</v>
      </c>
      <c r="AG69" t="s">
        <v>312</v>
      </c>
      <c r="AH69">
        <v>7044.0419920000004</v>
      </c>
    </row>
    <row r="70" spans="1:34" x14ac:dyDescent="0.35">
      <c r="A70" t="s">
        <v>186</v>
      </c>
      <c r="B70" s="14">
        <v>23573.167968999998</v>
      </c>
      <c r="C70" s="14">
        <v>24038.733321754156</v>
      </c>
      <c r="D70" s="14">
        <v>24500.426041678431</v>
      </c>
      <c r="E70" s="14">
        <v>24964.199506306573</v>
      </c>
      <c r="F70" s="14">
        <v>25426.803598098086</v>
      </c>
      <c r="G70" s="14">
        <v>25894.905966978349</v>
      </c>
      <c r="H70" s="14">
        <v>26371.242762240916</v>
      </c>
      <c r="I70" s="14">
        <v>26854.817515020677</v>
      </c>
      <c r="J70" s="14">
        <v>27346.478199567428</v>
      </c>
      <c r="K70" s="14">
        <v>27838.094042104512</v>
      </c>
      <c r="L70" s="14">
        <v>28335.145995035695</v>
      </c>
      <c r="M70" s="14">
        <v>28837.981495863598</v>
      </c>
      <c r="N70" s="14">
        <v>29342.972041232115</v>
      </c>
      <c r="O70" s="14">
        <v>29851.124828150561</v>
      </c>
      <c r="P70" s="14">
        <v>30359.719337635139</v>
      </c>
      <c r="Q70" s="14">
        <v>30869.610823910716</v>
      </c>
      <c r="R70" s="14">
        <v>31380.712796400043</v>
      </c>
      <c r="S70" s="14">
        <v>31893.498748063459</v>
      </c>
      <c r="T70" s="14">
        <v>32407.794172775481</v>
      </c>
      <c r="U70" s="14">
        <v>32923.5642170352</v>
      </c>
      <c r="V70" s="14">
        <v>33441.02387583434</v>
      </c>
      <c r="W70" s="14">
        <v>33960.27602996397</v>
      </c>
      <c r="X70" s="14">
        <v>34481.32854509171</v>
      </c>
      <c r="Y70" s="14">
        <v>35004.162033555222</v>
      </c>
      <c r="Z70" s="14">
        <v>35528.727404957674</v>
      </c>
      <c r="AA70" s="14">
        <v>36054.808377388363</v>
      </c>
      <c r="AB70" s="14">
        <v>36582.210903371124</v>
      </c>
      <c r="AC70" s="14">
        <v>37110.509243911067</v>
      </c>
      <c r="AD70" s="14">
        <v>37639.66428416907</v>
      </c>
      <c r="AG70" t="s">
        <v>313</v>
      </c>
      <c r="AH70">
        <v>23573.167968999998</v>
      </c>
    </row>
    <row r="71" spans="1:34" x14ac:dyDescent="0.35">
      <c r="A71" t="s">
        <v>187</v>
      </c>
      <c r="B71" s="14">
        <v>21520.464843999998</v>
      </c>
      <c r="C71" s="14">
        <v>21930.388810394994</v>
      </c>
      <c r="D71" s="14">
        <v>22353.110212948646</v>
      </c>
      <c r="E71" s="14">
        <v>22785.895485714605</v>
      </c>
      <c r="F71" s="14">
        <v>23225.095899791304</v>
      </c>
      <c r="G71" s="14">
        <v>23667.41320618365</v>
      </c>
      <c r="H71" s="14">
        <v>24110.334643889451</v>
      </c>
      <c r="I71" s="14">
        <v>24553.205325795734</v>
      </c>
      <c r="J71" s="14">
        <v>24996.250728655988</v>
      </c>
      <c r="K71" s="14">
        <v>25437.92698015612</v>
      </c>
      <c r="L71" s="14">
        <v>25877.227260139927</v>
      </c>
      <c r="M71" s="14">
        <v>26315.538323194902</v>
      </c>
      <c r="N71" s="14">
        <v>26752.784150203945</v>
      </c>
      <c r="O71" s="14">
        <v>27189.587558137984</v>
      </c>
      <c r="P71" s="14">
        <v>27625.197378324425</v>
      </c>
      <c r="Q71" s="14">
        <v>28058.686450545614</v>
      </c>
      <c r="R71" s="14">
        <v>28489.359228875041</v>
      </c>
      <c r="S71" s="14">
        <v>28916.725257731472</v>
      </c>
      <c r="T71" s="14">
        <v>29340.306124324299</v>
      </c>
      <c r="U71" s="14">
        <v>29759.620175269469</v>
      </c>
      <c r="V71" s="14">
        <v>30174.255011247467</v>
      </c>
      <c r="W71" s="14">
        <v>30583.915784407673</v>
      </c>
      <c r="X71" s="14">
        <v>30988.348311565944</v>
      </c>
      <c r="Y71" s="14">
        <v>31387.33569141668</v>
      </c>
      <c r="Z71" s="14">
        <v>31780.69119850222</v>
      </c>
      <c r="AA71" s="14">
        <v>32168.158207525237</v>
      </c>
      <c r="AB71" s="14">
        <v>32549.505289443809</v>
      </c>
      <c r="AC71" s="14">
        <v>32924.420256219215</v>
      </c>
      <c r="AD71" s="14">
        <v>33292.666727016927</v>
      </c>
      <c r="AG71" t="s">
        <v>314</v>
      </c>
      <c r="AH71">
        <v>21520.464843999998</v>
      </c>
    </row>
    <row r="72" spans="1:34" x14ac:dyDescent="0.35">
      <c r="A72" t="s">
        <v>188</v>
      </c>
      <c r="B72" s="14">
        <v>27157.4375</v>
      </c>
      <c r="C72" s="14">
        <v>27735.632923093752</v>
      </c>
      <c r="D72" s="14">
        <v>28306.839962454989</v>
      </c>
      <c r="E72" s="14">
        <v>28876.056545892006</v>
      </c>
      <c r="F72" s="14">
        <v>29443.20250969291</v>
      </c>
      <c r="G72" s="14">
        <v>30015.227992371478</v>
      </c>
      <c r="H72" s="14">
        <v>30599.444390014993</v>
      </c>
      <c r="I72" s="14">
        <v>31197.020939507594</v>
      </c>
      <c r="J72" s="14">
        <v>31807.42809061419</v>
      </c>
      <c r="K72" s="14">
        <v>32424.20592871929</v>
      </c>
      <c r="L72" s="14">
        <v>33049.237619145431</v>
      </c>
      <c r="M72" s="14">
        <v>33684.133303351788</v>
      </c>
      <c r="N72" s="14">
        <v>34324.370993461926</v>
      </c>
      <c r="O72" s="14">
        <v>34969.06849164662</v>
      </c>
      <c r="P72" s="14">
        <v>35615.657058777717</v>
      </c>
      <c r="Q72" s="14">
        <v>36264.036533967061</v>
      </c>
      <c r="R72" s="14">
        <v>36915.044891421181</v>
      </c>
      <c r="S72" s="14">
        <v>37569.245933977967</v>
      </c>
      <c r="T72" s="14">
        <v>38226.681439350432</v>
      </c>
      <c r="U72" s="14">
        <v>38887.207913277256</v>
      </c>
      <c r="V72" s="14">
        <v>39551.210877117257</v>
      </c>
      <c r="W72" s="14">
        <v>40219.112175199138</v>
      </c>
      <c r="X72" s="14">
        <v>40891.032772754101</v>
      </c>
      <c r="Y72" s="14">
        <v>41567.145554135197</v>
      </c>
      <c r="Z72" s="14">
        <v>42247.263032977397</v>
      </c>
      <c r="AA72" s="14">
        <v>42931.060333523958</v>
      </c>
      <c r="AB72" s="14">
        <v>43618.008816132744</v>
      </c>
      <c r="AC72" s="14">
        <v>44307.853796365176</v>
      </c>
      <c r="AD72" s="14">
        <v>45000.602659685967</v>
      </c>
      <c r="AG72" t="s">
        <v>315</v>
      </c>
      <c r="AH72">
        <v>27157.4375</v>
      </c>
    </row>
    <row r="73" spans="1:34" x14ac:dyDescent="0.35">
      <c r="A73" t="s">
        <v>189</v>
      </c>
      <c r="B73" s="14">
        <v>16750.800781000002</v>
      </c>
      <c r="C73" s="14">
        <v>17030.84904385715</v>
      </c>
      <c r="D73" s="14">
        <v>17303.22000644575</v>
      </c>
      <c r="E73" s="14">
        <v>17588.262870899933</v>
      </c>
      <c r="F73" s="14">
        <v>17880.799653100177</v>
      </c>
      <c r="G73" s="14">
        <v>18201.026894087547</v>
      </c>
      <c r="H73" s="14">
        <v>18544.38380613644</v>
      </c>
      <c r="I73" s="14">
        <v>18893.57269876761</v>
      </c>
      <c r="J73" s="14">
        <v>19258.16008177846</v>
      </c>
      <c r="K73" s="14">
        <v>19623.735808794852</v>
      </c>
      <c r="L73" s="14">
        <v>19988.652912774462</v>
      </c>
      <c r="M73" s="14">
        <v>20354.297345046682</v>
      </c>
      <c r="N73" s="14">
        <v>20709.477798288011</v>
      </c>
      <c r="O73" s="14">
        <v>21065.970749107742</v>
      </c>
      <c r="P73" s="14">
        <v>21422.676618608235</v>
      </c>
      <c r="Q73" s="14">
        <v>21781.712109665463</v>
      </c>
      <c r="R73" s="14">
        <v>22142.038260410813</v>
      </c>
      <c r="S73" s="14">
        <v>22504.66506361304</v>
      </c>
      <c r="T73" s="14">
        <v>22869.938282260544</v>
      </c>
      <c r="U73" s="14">
        <v>23237.149446289659</v>
      </c>
      <c r="V73" s="14">
        <v>23606.740955662783</v>
      </c>
      <c r="W73" s="14">
        <v>23978.601421218667</v>
      </c>
      <c r="X73" s="14">
        <v>24353.048863152275</v>
      </c>
      <c r="Y73" s="14">
        <v>24729.673634430696</v>
      </c>
      <c r="Z73" s="14">
        <v>25109.007044243957</v>
      </c>
      <c r="AA73" s="14">
        <v>25491.321807301028</v>
      </c>
      <c r="AB73" s="14">
        <v>25877.747303710086</v>
      </c>
      <c r="AC73" s="14">
        <v>26267.150469586857</v>
      </c>
      <c r="AD73" s="14">
        <v>26659.437228274903</v>
      </c>
      <c r="AG73" t="s">
        <v>316</v>
      </c>
      <c r="AH73">
        <v>16750.800781000002</v>
      </c>
    </row>
    <row r="74" spans="1:34" x14ac:dyDescent="0.35">
      <c r="A74" t="s">
        <v>190</v>
      </c>
      <c r="B74" s="14">
        <v>11607.386719</v>
      </c>
      <c r="C74" s="14">
        <v>11813.826413274759</v>
      </c>
      <c r="D74" s="14">
        <v>12014.373204935948</v>
      </c>
      <c r="E74" s="14">
        <v>12222.726465055946</v>
      </c>
      <c r="F74" s="14">
        <v>12434.459533337464</v>
      </c>
      <c r="G74" s="14">
        <v>12666.196825322415</v>
      </c>
      <c r="H74" s="14">
        <v>12912.130035981287</v>
      </c>
      <c r="I74" s="14">
        <v>13161.917773953353</v>
      </c>
      <c r="J74" s="14">
        <v>13422.361854289009</v>
      </c>
      <c r="K74" s="14">
        <v>13682.281864888759</v>
      </c>
      <c r="L74" s="14">
        <v>13942.8472407237</v>
      </c>
      <c r="M74" s="14">
        <v>14205.237682946879</v>
      </c>
      <c r="N74" s="14">
        <v>14460.136467929678</v>
      </c>
      <c r="O74" s="14">
        <v>14716.897881122472</v>
      </c>
      <c r="P74" s="14">
        <v>14973.4178262598</v>
      </c>
      <c r="Q74" s="14">
        <v>15232.191427816786</v>
      </c>
      <c r="R74" s="14">
        <v>15491.746446527643</v>
      </c>
      <c r="S74" s="14">
        <v>15753.192905432466</v>
      </c>
      <c r="T74" s="14">
        <v>16016.65087890221</v>
      </c>
      <c r="U74" s="14">
        <v>16281.646367693647</v>
      </c>
      <c r="V74" s="14">
        <v>16548.344619690379</v>
      </c>
      <c r="W74" s="14">
        <v>16816.631347168186</v>
      </c>
      <c r="X74" s="14">
        <v>17086.783803107905</v>
      </c>
      <c r="Y74" s="14">
        <v>17358.361144874503</v>
      </c>
      <c r="Z74" s="14">
        <v>17631.913293992693</v>
      </c>
      <c r="AA74" s="14">
        <v>17907.528309839072</v>
      </c>
      <c r="AB74" s="14">
        <v>18186.115727755237</v>
      </c>
      <c r="AC74" s="14">
        <v>18466.412873632409</v>
      </c>
      <c r="AD74" s="14">
        <v>18748.324825843854</v>
      </c>
      <c r="AG74" t="s">
        <v>317</v>
      </c>
      <c r="AH74">
        <v>11607.386719</v>
      </c>
    </row>
    <row r="75" spans="1:34" x14ac:dyDescent="0.35">
      <c r="A75" t="s">
        <v>191</v>
      </c>
      <c r="B75" s="14">
        <v>14920.959961</v>
      </c>
      <c r="C75" s="14">
        <v>15253.652605250418</v>
      </c>
      <c r="D75" s="14">
        <v>15592.350809158439</v>
      </c>
      <c r="E75" s="14">
        <v>15931.451695320937</v>
      </c>
      <c r="F75" s="14">
        <v>16268.859131340632</v>
      </c>
      <c r="G75" s="14">
        <v>16603.574639108836</v>
      </c>
      <c r="H75" s="14">
        <v>16940.894521834434</v>
      </c>
      <c r="I75" s="14">
        <v>17284.547343567654</v>
      </c>
      <c r="J75" s="14">
        <v>17627.332758030552</v>
      </c>
      <c r="K75" s="14">
        <v>17969.921732916151</v>
      </c>
      <c r="L75" s="14">
        <v>18322.407138683819</v>
      </c>
      <c r="M75" s="14">
        <v>18679.159063599702</v>
      </c>
      <c r="N75" s="14">
        <v>19045.879521831728</v>
      </c>
      <c r="O75" s="14">
        <v>19414.838204516604</v>
      </c>
      <c r="P75" s="14">
        <v>19782.696968429042</v>
      </c>
      <c r="Q75" s="14">
        <v>20150.95780730544</v>
      </c>
      <c r="R75" s="14">
        <v>20521.995378315572</v>
      </c>
      <c r="S75" s="14">
        <v>20894.580413207041</v>
      </c>
      <c r="T75" s="14">
        <v>21268.697875505513</v>
      </c>
      <c r="U75" s="14">
        <v>21644.541289403147</v>
      </c>
      <c r="V75" s="14">
        <v>22022.621643284056</v>
      </c>
      <c r="W75" s="14">
        <v>22403.370748874797</v>
      </c>
      <c r="X75" s="14">
        <v>22786.627452612873</v>
      </c>
      <c r="Y75" s="14">
        <v>23173.127391475857</v>
      </c>
      <c r="Z75" s="14">
        <v>23562.194931127782</v>
      </c>
      <c r="AA75" s="14">
        <v>23953.97061490612</v>
      </c>
      <c r="AB75" s="14">
        <v>24347.553515285519</v>
      </c>
      <c r="AC75" s="14">
        <v>24744.372377232994</v>
      </c>
      <c r="AD75" s="14">
        <v>25144.671986928439</v>
      </c>
      <c r="AG75" t="s">
        <v>318</v>
      </c>
      <c r="AH75">
        <v>14920.959961</v>
      </c>
    </row>
    <row r="76" spans="1:34" x14ac:dyDescent="0.35">
      <c r="A76" t="s">
        <v>192</v>
      </c>
      <c r="B76" s="14">
        <v>13843.191406</v>
      </c>
      <c r="C76" s="14">
        <v>14146.678459832019</v>
      </c>
      <c r="D76" s="14">
        <v>14456.101684444695</v>
      </c>
      <c r="E76" s="14">
        <v>14770.997501826785</v>
      </c>
      <c r="F76" s="14">
        <v>15088.048100604996</v>
      </c>
      <c r="G76" s="14">
        <v>15412.733842901156</v>
      </c>
      <c r="H76" s="14">
        <v>15740.78771765377</v>
      </c>
      <c r="I76" s="14">
        <v>16074.053249290708</v>
      </c>
      <c r="J76" s="14">
        <v>16405.426286646136</v>
      </c>
      <c r="K76" s="14">
        <v>16735.67079888158</v>
      </c>
      <c r="L76" s="14">
        <v>17070.553245134277</v>
      </c>
      <c r="M76" s="14">
        <v>17409.378121220325</v>
      </c>
      <c r="N76" s="14">
        <v>17752.807700604204</v>
      </c>
      <c r="O76" s="14">
        <v>18099.518259716235</v>
      </c>
      <c r="P76" s="14">
        <v>18444.768380472149</v>
      </c>
      <c r="Q76" s="14">
        <v>18792.50944322603</v>
      </c>
      <c r="R76" s="14">
        <v>19142.063273626642</v>
      </c>
      <c r="S76" s="14">
        <v>19493.98819270594</v>
      </c>
      <c r="T76" s="14">
        <v>19848.112083416996</v>
      </c>
      <c r="U76" s="14">
        <v>20204.280500320288</v>
      </c>
      <c r="V76" s="14">
        <v>20562.805457798469</v>
      </c>
      <c r="W76" s="14">
        <v>20923.86364627086</v>
      </c>
      <c r="X76" s="14">
        <v>21287.553874624882</v>
      </c>
      <c r="Y76" s="14">
        <v>21653.959509425698</v>
      </c>
      <c r="Z76" s="14">
        <v>22023.144361289749</v>
      </c>
      <c r="AA76" s="14">
        <v>22395.209969072686</v>
      </c>
      <c r="AB76" s="14">
        <v>22770.226718088797</v>
      </c>
      <c r="AC76" s="14">
        <v>23148.028042772657</v>
      </c>
      <c r="AD76" s="14">
        <v>23528.79227085103</v>
      </c>
      <c r="AG76" t="s">
        <v>319</v>
      </c>
      <c r="AH76">
        <v>13843.191406</v>
      </c>
    </row>
    <row r="77" spans="1:34" x14ac:dyDescent="0.35">
      <c r="A77" t="s">
        <v>193</v>
      </c>
      <c r="B77" s="14">
        <v>16572.544922000001</v>
      </c>
      <c r="C77" s="14">
        <v>16950.377401913203</v>
      </c>
      <c r="D77" s="14">
        <v>17335.937466448082</v>
      </c>
      <c r="E77" s="14">
        <v>17722.374582106422</v>
      </c>
      <c r="F77" s="14">
        <v>18106.930615926092</v>
      </c>
      <c r="G77" s="14">
        <v>18488.545042815105</v>
      </c>
      <c r="H77" s="14">
        <v>18872.524390536812</v>
      </c>
      <c r="I77" s="14">
        <v>19263.614051724591</v>
      </c>
      <c r="J77" s="14">
        <v>19652.916280818703</v>
      </c>
      <c r="K77" s="14">
        <v>20041.53304735561</v>
      </c>
      <c r="L77" s="14">
        <v>20441.634196499799</v>
      </c>
      <c r="M77" s="14">
        <v>20846.789430437846</v>
      </c>
      <c r="N77" s="14">
        <v>21263.819029599039</v>
      </c>
      <c r="O77" s="14">
        <v>21683.802845634549</v>
      </c>
      <c r="P77" s="14">
        <v>22102.627665978267</v>
      </c>
      <c r="Q77" s="14">
        <v>22522.166482757264</v>
      </c>
      <c r="R77" s="14">
        <v>22944.972861921418</v>
      </c>
      <c r="S77" s="14">
        <v>23369.70954906573</v>
      </c>
      <c r="T77" s="14">
        <v>23796.323596883922</v>
      </c>
      <c r="U77" s="14">
        <v>24225.002468319988</v>
      </c>
      <c r="V77" s="14">
        <v>24656.350439770646</v>
      </c>
      <c r="W77" s="14">
        <v>25090.852044125415</v>
      </c>
      <c r="X77" s="14">
        <v>25528.323594940761</v>
      </c>
      <c r="Y77" s="14">
        <v>25969.575562614595</v>
      </c>
      <c r="Z77" s="14">
        <v>26413.842285679359</v>
      </c>
      <c r="AA77" s="14">
        <v>26861.279567077629</v>
      </c>
      <c r="AB77" s="14">
        <v>27310.875606087502</v>
      </c>
      <c r="AC77" s="14">
        <v>27764.159670696859</v>
      </c>
      <c r="AD77" s="14">
        <v>28221.382628569863</v>
      </c>
      <c r="AG77" t="s">
        <v>320</v>
      </c>
      <c r="AH77">
        <v>16572.544922000001</v>
      </c>
    </row>
    <row r="78" spans="1:34" x14ac:dyDescent="0.35">
      <c r="A78" t="s">
        <v>194</v>
      </c>
      <c r="B78" s="14">
        <v>2934.1274410000001</v>
      </c>
      <c r="C78" s="14">
        <v>3005.1931812719963</v>
      </c>
      <c r="D78" s="14">
        <v>3077.7565758269898</v>
      </c>
      <c r="E78" s="14">
        <v>3151.2450929149841</v>
      </c>
      <c r="F78" s="14">
        <v>3224.8852789932771</v>
      </c>
      <c r="G78" s="14">
        <v>3299.5720096121217</v>
      </c>
      <c r="H78" s="14">
        <v>3374.8448159102018</v>
      </c>
      <c r="I78" s="14">
        <v>3451.3410734145118</v>
      </c>
      <c r="J78" s="14">
        <v>3527.5742950440917</v>
      </c>
      <c r="K78" s="14">
        <v>3603.5339050967059</v>
      </c>
      <c r="L78" s="14">
        <v>3680.9698848299386</v>
      </c>
      <c r="M78" s="14">
        <v>3759.5295122089678</v>
      </c>
      <c r="N78" s="14">
        <v>3839.5898210303117</v>
      </c>
      <c r="O78" s="14">
        <v>3920.6166850235145</v>
      </c>
      <c r="P78" s="14">
        <v>4001.6636731363205</v>
      </c>
      <c r="Q78" s="14">
        <v>4083.4152609802918</v>
      </c>
      <c r="R78" s="14">
        <v>4165.7507962535419</v>
      </c>
      <c r="S78" s="14">
        <v>4248.7729598976366</v>
      </c>
      <c r="T78" s="14">
        <v>4332.4329989872049</v>
      </c>
      <c r="U78" s="14">
        <v>4416.7074856835043</v>
      </c>
      <c r="V78" s="14">
        <v>4501.6588791338891</v>
      </c>
      <c r="W78" s="14">
        <v>4587.3254476038073</v>
      </c>
      <c r="X78" s="14">
        <v>4673.7235938165222</v>
      </c>
      <c r="Y78" s="14">
        <v>4760.8670397126689</v>
      </c>
      <c r="Z78" s="14">
        <v>4848.7635952599558</v>
      </c>
      <c r="AA78" s="14">
        <v>4937.4232375992842</v>
      </c>
      <c r="AB78" s="14">
        <v>5026.8528097326252</v>
      </c>
      <c r="AC78" s="14">
        <v>5116.9722161643876</v>
      </c>
      <c r="AD78" s="14">
        <v>5207.7897741485385</v>
      </c>
      <c r="AG78" t="s">
        <v>321</v>
      </c>
      <c r="AH78">
        <v>2934.1274410000001</v>
      </c>
    </row>
    <row r="79" spans="1:34" x14ac:dyDescent="0.35">
      <c r="A79" t="s">
        <v>195</v>
      </c>
      <c r="B79" s="14">
        <v>4280.9575199999999</v>
      </c>
      <c r="C79" s="14">
        <v>4382.3725474572966</v>
      </c>
      <c r="D79" s="14">
        <v>4488.2274416293631</v>
      </c>
      <c r="E79" s="14">
        <v>4596.0373577137652</v>
      </c>
      <c r="F79" s="14">
        <v>4704.8126930662484</v>
      </c>
      <c r="G79" s="14">
        <v>4813.7347526859639</v>
      </c>
      <c r="H79" s="14">
        <v>4923.3545645945542</v>
      </c>
      <c r="I79" s="14">
        <v>5034.9995067140389</v>
      </c>
      <c r="J79" s="14">
        <v>5145.3213809056506</v>
      </c>
      <c r="K79" s="14">
        <v>5254.9769265790974</v>
      </c>
      <c r="L79" s="14">
        <v>5367.828607072769</v>
      </c>
      <c r="M79" s="14">
        <v>5481.7489600349536</v>
      </c>
      <c r="N79" s="14">
        <v>5599.1312950408701</v>
      </c>
      <c r="O79" s="14">
        <v>5717.4963707049055</v>
      </c>
      <c r="P79" s="14">
        <v>5835.4208768499684</v>
      </c>
      <c r="Q79" s="14">
        <v>5953.8886737813382</v>
      </c>
      <c r="R79" s="14">
        <v>6073.5904147899764</v>
      </c>
      <c r="S79" s="14">
        <v>6194.1566507549305</v>
      </c>
      <c r="T79" s="14">
        <v>6315.5559269530759</v>
      </c>
      <c r="U79" s="14">
        <v>6437.7909856968818</v>
      </c>
      <c r="V79" s="14">
        <v>6561.0560134791194</v>
      </c>
      <c r="W79" s="14">
        <v>6685.4385450658528</v>
      </c>
      <c r="X79" s="14">
        <v>6810.8212708031451</v>
      </c>
      <c r="Y79" s="14">
        <v>6937.3745030001928</v>
      </c>
      <c r="Z79" s="14">
        <v>7064.791179284447</v>
      </c>
      <c r="AA79" s="14">
        <v>7193.0764834343654</v>
      </c>
      <c r="AB79" s="14">
        <v>7321.8800267926317</v>
      </c>
      <c r="AC79" s="14">
        <v>7451.5446645631082</v>
      </c>
      <c r="AD79" s="14">
        <v>7582.0063085502798</v>
      </c>
      <c r="AG79" t="s">
        <v>322</v>
      </c>
      <c r="AH79">
        <v>4280.9575199999999</v>
      </c>
    </row>
    <row r="80" spans="1:34" x14ac:dyDescent="0.35">
      <c r="A80" t="s">
        <v>196</v>
      </c>
      <c r="B80" s="14">
        <v>3018.2666020000001</v>
      </c>
      <c r="C80" s="14">
        <v>3086.038156627988</v>
      </c>
      <c r="D80" s="14">
        <v>3155.0145040705961</v>
      </c>
      <c r="E80" s="14">
        <v>3224.3450012931958</v>
      </c>
      <c r="F80" s="14">
        <v>3293.3321196373645</v>
      </c>
      <c r="G80" s="14">
        <v>3362.3330262083705</v>
      </c>
      <c r="H80" s="14">
        <v>3431.9161719524504</v>
      </c>
      <c r="I80" s="14">
        <v>3502.6644374540156</v>
      </c>
      <c r="J80" s="14">
        <v>3573.1653667182027</v>
      </c>
      <c r="K80" s="14">
        <v>3642.951787545966</v>
      </c>
      <c r="L80" s="14">
        <v>3714.6928013932875</v>
      </c>
      <c r="M80" s="14">
        <v>3787.2258930332928</v>
      </c>
      <c r="N80" s="14">
        <v>3861.5498224614817</v>
      </c>
      <c r="O80" s="14">
        <v>3936.3862718658024</v>
      </c>
      <c r="P80" s="14">
        <v>4011.1972929626118</v>
      </c>
      <c r="Q80" s="14">
        <v>4086.2243316091017</v>
      </c>
      <c r="R80" s="14">
        <v>4161.8215248560364</v>
      </c>
      <c r="S80" s="14">
        <v>4237.8009871602653</v>
      </c>
      <c r="T80" s="14">
        <v>4314.1479384046488</v>
      </c>
      <c r="U80" s="14">
        <v>4390.8586657270089</v>
      </c>
      <c r="V80" s="14">
        <v>4468.0104433424985</v>
      </c>
      <c r="W80" s="14">
        <v>4545.6595500363037</v>
      </c>
      <c r="X80" s="14">
        <v>4623.7735274419929</v>
      </c>
      <c r="Y80" s="14">
        <v>4702.4313131814251</v>
      </c>
      <c r="Z80" s="14">
        <v>4781.519624465298</v>
      </c>
      <c r="AA80" s="14">
        <v>4861.0396428838931</v>
      </c>
      <c r="AB80" s="14">
        <v>4940.8574277160824</v>
      </c>
      <c r="AC80" s="14">
        <v>5021.0925055705065</v>
      </c>
      <c r="AD80" s="14">
        <v>5101.7247237897118</v>
      </c>
      <c r="AG80" t="s">
        <v>323</v>
      </c>
      <c r="AH80">
        <v>3018.2666020000001</v>
      </c>
    </row>
    <row r="81" spans="1:34" x14ac:dyDescent="0.35">
      <c r="A81" t="s">
        <v>197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G81" t="s">
        <v>324</v>
      </c>
      <c r="AH81">
        <v>0</v>
      </c>
    </row>
    <row r="82" spans="1:34" x14ac:dyDescent="0.35">
      <c r="A82" t="s">
        <v>198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G82" t="s">
        <v>325</v>
      </c>
      <c r="AH82">
        <v>0</v>
      </c>
    </row>
    <row r="83" spans="1:34" x14ac:dyDescent="0.35">
      <c r="A83" t="s">
        <v>199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G83" t="s">
        <v>326</v>
      </c>
      <c r="AH83">
        <v>0</v>
      </c>
    </row>
    <row r="84" spans="1:34" x14ac:dyDescent="0.35">
      <c r="A84" t="s">
        <v>200</v>
      </c>
      <c r="B84" s="14">
        <v>8759.7470699999994</v>
      </c>
      <c r="C84" s="14">
        <v>8710.4229489906556</v>
      </c>
      <c r="D84" s="14">
        <v>8618.8729196275835</v>
      </c>
      <c r="E84" s="14">
        <v>8505.6476479697285</v>
      </c>
      <c r="F84" s="14">
        <v>8347.9342281515437</v>
      </c>
      <c r="G84" s="14">
        <v>8213.2553356619301</v>
      </c>
      <c r="H84" s="14">
        <v>8103.9410137719378</v>
      </c>
      <c r="I84" s="14">
        <v>7987.0951506589681</v>
      </c>
      <c r="J84" s="14">
        <v>7902.6380091168703</v>
      </c>
      <c r="K84" s="14">
        <v>7775.2032296370553</v>
      </c>
      <c r="L84" s="14">
        <v>7675.4014985017566</v>
      </c>
      <c r="M84" s="14">
        <v>7567.139960365389</v>
      </c>
      <c r="N84" s="14">
        <v>7402.6795240367883</v>
      </c>
      <c r="O84" s="14">
        <v>7221.673645922755</v>
      </c>
      <c r="P84" s="14">
        <v>7087.974468711599</v>
      </c>
      <c r="Q84" s="14">
        <v>6935.9778178122069</v>
      </c>
      <c r="R84" s="14">
        <v>6766.216986330126</v>
      </c>
      <c r="S84" s="14">
        <v>6575.3108805476159</v>
      </c>
      <c r="T84" s="14">
        <v>6360.2515300464574</v>
      </c>
      <c r="U84" s="14">
        <v>6123.1369008302545</v>
      </c>
      <c r="V84" s="14">
        <v>5857.5721672454156</v>
      </c>
      <c r="W84" s="14">
        <v>5560.7355973697368</v>
      </c>
      <c r="X84" s="14">
        <v>5228.9137145828108</v>
      </c>
      <c r="Y84" s="14">
        <v>4858.5910645972554</v>
      </c>
      <c r="Z84" s="14">
        <v>4445.75609597932</v>
      </c>
      <c r="AA84" s="14">
        <v>3984.5222382897532</v>
      </c>
      <c r="AB84" s="14">
        <v>3468.7218500209065</v>
      </c>
      <c r="AC84" s="14">
        <v>2892.0260301238309</v>
      </c>
      <c r="AD84" s="14">
        <v>2246.3233783780829</v>
      </c>
      <c r="AG84" t="s">
        <v>327</v>
      </c>
      <c r="AH84">
        <v>8759.7470699999994</v>
      </c>
    </row>
    <row r="85" spans="1:34" x14ac:dyDescent="0.35">
      <c r="A85" t="s">
        <v>201</v>
      </c>
      <c r="B85" s="14">
        <v>838.55444299999999</v>
      </c>
      <c r="C85" s="14">
        <v>1044.9277227489579</v>
      </c>
      <c r="D85" s="14">
        <v>1273.9821491418659</v>
      </c>
      <c r="E85" s="14">
        <v>1521.4735653270598</v>
      </c>
      <c r="F85" s="14">
        <v>1794.6313218780535</v>
      </c>
      <c r="G85" s="14">
        <v>2073.1868171346773</v>
      </c>
      <c r="H85" s="14">
        <v>2350.7388486522163</v>
      </c>
      <c r="I85" s="14">
        <v>2641.8190865865772</v>
      </c>
      <c r="J85" s="14">
        <v>2922.0606134725949</v>
      </c>
      <c r="K85" s="14">
        <v>3227.5912712172894</v>
      </c>
      <c r="L85" s="14">
        <v>3532.6738492239429</v>
      </c>
      <c r="M85" s="14">
        <v>3851.5506542241424</v>
      </c>
      <c r="N85" s="14">
        <v>4209.5965803667996</v>
      </c>
      <c r="O85" s="14">
        <v>4586.3575791079184</v>
      </c>
      <c r="P85" s="14">
        <v>4930.0647197153612</v>
      </c>
      <c r="Q85" s="14">
        <v>5290.5303457491264</v>
      </c>
      <c r="R85" s="14">
        <v>5668.2482888369195</v>
      </c>
      <c r="S85" s="14">
        <v>6065.8333944366632</v>
      </c>
      <c r="T85" s="14">
        <v>6485.5550966646715</v>
      </c>
      <c r="U85" s="14">
        <v>6926.7907578891163</v>
      </c>
      <c r="V85" s="14">
        <v>7394.6449080119928</v>
      </c>
      <c r="W85" s="14">
        <v>7891.9991114864988</v>
      </c>
      <c r="X85" s="14">
        <v>8422.1228434030036</v>
      </c>
      <c r="Y85" s="14">
        <v>8988.6487274364881</v>
      </c>
      <c r="Z85" s="14">
        <v>9595.0894865899354</v>
      </c>
      <c r="AA85" s="14">
        <v>10246.822506841276</v>
      </c>
      <c r="AB85" s="14">
        <v>10949.139721460177</v>
      </c>
      <c r="AC85" s="14">
        <v>11708.589571164208</v>
      </c>
      <c r="AD85" s="14">
        <v>12533.066297843136</v>
      </c>
      <c r="AG85" t="s">
        <v>328</v>
      </c>
      <c r="AH85">
        <v>838.55444299999999</v>
      </c>
    </row>
    <row r="86" spans="1:34" x14ac:dyDescent="0.35">
      <c r="A86" t="s">
        <v>202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G86" t="s">
        <v>329</v>
      </c>
      <c r="AH86">
        <v>0</v>
      </c>
    </row>
    <row r="87" spans="1:34" x14ac:dyDescent="0.35">
      <c r="A87" t="s">
        <v>203</v>
      </c>
      <c r="B87" s="14">
        <v>1571.7033690000001</v>
      </c>
      <c r="C87" s="14">
        <v>1565.0296493056533</v>
      </c>
      <c r="D87" s="14">
        <v>1548.9477176353182</v>
      </c>
      <c r="E87" s="14">
        <v>1528.6103438923101</v>
      </c>
      <c r="F87" s="14">
        <v>1498.9704364632039</v>
      </c>
      <c r="G87" s="14">
        <v>1475.7578299752656</v>
      </c>
      <c r="H87" s="14">
        <v>1461.6654937901092</v>
      </c>
      <c r="I87" s="14">
        <v>1447.0003115578143</v>
      </c>
      <c r="J87" s="14">
        <v>1445.069636922115</v>
      </c>
      <c r="K87" s="14">
        <v>1435.1232226111802</v>
      </c>
      <c r="L87" s="14">
        <v>1435.9736284127591</v>
      </c>
      <c r="M87" s="14">
        <v>1436.8375362823322</v>
      </c>
      <c r="N87" s="14">
        <v>1424.2404942342378</v>
      </c>
      <c r="O87" s="14">
        <v>1410.3110376556933</v>
      </c>
      <c r="P87" s="14">
        <v>1412.1682339518509</v>
      </c>
      <c r="Q87" s="14">
        <v>1413.1742871734455</v>
      </c>
      <c r="R87" s="14">
        <v>1414.8608258947297</v>
      </c>
      <c r="S87" s="14">
        <v>1416.2372029306184</v>
      </c>
      <c r="T87" s="14">
        <v>1417.0881959314506</v>
      </c>
      <c r="U87" s="14">
        <v>1418.7678563992063</v>
      </c>
      <c r="V87" s="14">
        <v>1420.2121195139848</v>
      </c>
      <c r="W87" s="14">
        <v>1421.4201486763554</v>
      </c>
      <c r="X87" s="14">
        <v>1422.1343359708035</v>
      </c>
      <c r="Y87" s="14">
        <v>1422.5398625541757</v>
      </c>
      <c r="Z87" s="14">
        <v>1422.5366833738933</v>
      </c>
      <c r="AA87" s="14">
        <v>1421.7902069647855</v>
      </c>
      <c r="AB87" s="14">
        <v>1419.8590319803714</v>
      </c>
      <c r="AC87" s="14">
        <v>1417.3326484075881</v>
      </c>
      <c r="AD87" s="14">
        <v>1414.1834203027854</v>
      </c>
      <c r="AG87" t="s">
        <v>330</v>
      </c>
      <c r="AH87">
        <v>1571.7033690000001</v>
      </c>
    </row>
    <row r="88" spans="1:34" x14ac:dyDescent="0.35">
      <c r="A88" t="s">
        <v>204</v>
      </c>
      <c r="B88" s="14">
        <v>145.480515</v>
      </c>
      <c r="C88" s="14">
        <v>179.69214934894501</v>
      </c>
      <c r="D88" s="14">
        <v>221.06015720346173</v>
      </c>
      <c r="E88" s="14">
        <v>266.50592538150659</v>
      </c>
      <c r="F88" s="14">
        <v>320.55199451924921</v>
      </c>
      <c r="G88" s="14">
        <v>369.49194973048105</v>
      </c>
      <c r="H88" s="14">
        <v>411.86048313022616</v>
      </c>
      <c r="I88" s="14">
        <v>454.74463221519466</v>
      </c>
      <c r="J88" s="14">
        <v>487.45050280659649</v>
      </c>
      <c r="K88" s="14">
        <v>527.92342056452765</v>
      </c>
      <c r="L88" s="14">
        <v>559.89082024231345</v>
      </c>
      <c r="M88" s="14">
        <v>590.86207678932942</v>
      </c>
      <c r="N88" s="14">
        <v>633.62235168311952</v>
      </c>
      <c r="O88" s="14">
        <v>677.02776381387935</v>
      </c>
      <c r="P88" s="14">
        <v>704.43039485146971</v>
      </c>
      <c r="Q88" s="14">
        <v>731.56343347124027</v>
      </c>
      <c r="R88" s="14">
        <v>758.64635071640566</v>
      </c>
      <c r="S88" s="14">
        <v>785.63193246383378</v>
      </c>
      <c r="T88" s="14">
        <v>812.86334938050879</v>
      </c>
      <c r="U88" s="14">
        <v>839.1377752815398</v>
      </c>
      <c r="V88" s="14">
        <v>865.63061355384104</v>
      </c>
      <c r="W88" s="14">
        <v>892.36700006243325</v>
      </c>
      <c r="X88" s="14">
        <v>919.37056090452256</v>
      </c>
      <c r="Y88" s="14">
        <v>946.73599339807004</v>
      </c>
      <c r="Z88" s="14">
        <v>974.05832079954166</v>
      </c>
      <c r="AA88" s="14">
        <v>1001.5853063511688</v>
      </c>
      <c r="AB88" s="14">
        <v>1029.0820280834887</v>
      </c>
      <c r="AC88" s="14">
        <v>1056.8301958887319</v>
      </c>
      <c r="AD88" s="14">
        <v>1084.7558769848956</v>
      </c>
      <c r="AG88" t="s">
        <v>331</v>
      </c>
      <c r="AH88">
        <v>145.480515</v>
      </c>
    </row>
    <row r="89" spans="1:34" x14ac:dyDescent="0.35">
      <c r="A89" t="s">
        <v>205</v>
      </c>
      <c r="B89" s="14">
        <v>0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G89" t="s">
        <v>332</v>
      </c>
      <c r="AH89">
        <v>0</v>
      </c>
    </row>
    <row r="90" spans="1:34" x14ac:dyDescent="0.35">
      <c r="AG90" t="s">
        <v>333</v>
      </c>
      <c r="AH90">
        <v>326837.67795600003</v>
      </c>
    </row>
    <row r="91" spans="1:34" ht="20" thickBot="1" x14ac:dyDescent="0.5">
      <c r="A91" s="3" t="s">
        <v>206</v>
      </c>
    </row>
    <row r="92" spans="1:34" ht="15" thickTop="1" x14ac:dyDescent="0.35">
      <c r="B92" s="1">
        <v>2022</v>
      </c>
      <c r="C92" s="2">
        <v>2023</v>
      </c>
      <c r="D92" s="1">
        <v>2024</v>
      </c>
      <c r="E92" s="2">
        <v>2025</v>
      </c>
      <c r="F92" s="1">
        <v>2026</v>
      </c>
      <c r="G92" s="2">
        <v>2027</v>
      </c>
      <c r="H92" s="1">
        <v>2028</v>
      </c>
      <c r="I92" s="2">
        <v>2029</v>
      </c>
      <c r="J92" s="1">
        <v>2030</v>
      </c>
      <c r="K92" s="2">
        <v>2031</v>
      </c>
      <c r="L92" s="1">
        <v>2032</v>
      </c>
      <c r="M92" s="2">
        <v>2033</v>
      </c>
      <c r="N92" s="1">
        <v>2034</v>
      </c>
      <c r="O92" s="2">
        <v>2035</v>
      </c>
      <c r="P92" s="1">
        <v>2036</v>
      </c>
      <c r="Q92" s="2">
        <v>2037</v>
      </c>
      <c r="R92" s="1">
        <v>2038</v>
      </c>
      <c r="S92" s="2">
        <v>2039</v>
      </c>
      <c r="T92" s="1">
        <v>2040</v>
      </c>
      <c r="U92" s="2">
        <v>2041</v>
      </c>
      <c r="V92" s="1">
        <v>2042</v>
      </c>
      <c r="W92" s="2">
        <v>2043</v>
      </c>
      <c r="X92" s="1">
        <v>2044</v>
      </c>
      <c r="Y92" s="2">
        <v>2045</v>
      </c>
      <c r="Z92" s="1">
        <v>2046</v>
      </c>
      <c r="AA92" s="2">
        <v>2047</v>
      </c>
      <c r="AB92" s="1">
        <v>2048</v>
      </c>
      <c r="AC92" s="2">
        <v>2049</v>
      </c>
      <c r="AD92" s="1">
        <v>2050</v>
      </c>
    </row>
    <row r="93" spans="1:34" x14ac:dyDescent="0.35">
      <c r="A93" t="s">
        <v>78</v>
      </c>
      <c r="B93" s="14">
        <v>8705.6149000000005</v>
      </c>
      <c r="C93" s="14">
        <v>8861.3235281014004</v>
      </c>
      <c r="D93" s="14">
        <v>9011.5973970203559</v>
      </c>
      <c r="E93" s="14">
        <v>9161.5945345340187</v>
      </c>
      <c r="F93" s="14">
        <v>9310.5867979707855</v>
      </c>
      <c r="G93" s="14">
        <v>9463.8800232472968</v>
      </c>
      <c r="H93" s="14">
        <v>9624.1934189010954</v>
      </c>
      <c r="I93" s="14">
        <v>9786.2638736560475</v>
      </c>
      <c r="J93" s="14">
        <v>9952.4532281320862</v>
      </c>
      <c r="K93" s="14">
        <v>10119.39070235416</v>
      </c>
      <c r="L93" s="14">
        <v>10292.27745668667</v>
      </c>
      <c r="M93" s="14">
        <v>10462.674343804083</v>
      </c>
      <c r="N93" s="14">
        <v>10630.647349056686</v>
      </c>
      <c r="O93" s="14">
        <v>10796.960637638473</v>
      </c>
      <c r="P93" s="14">
        <v>10965.285253979257</v>
      </c>
      <c r="Q93" s="14">
        <v>11130.728381362769</v>
      </c>
      <c r="R93" s="14">
        <v>11298.952644754496</v>
      </c>
      <c r="S93" s="14">
        <v>11466.597464935248</v>
      </c>
      <c r="T93" s="14">
        <v>11634.240266532348</v>
      </c>
      <c r="U93" s="14">
        <v>11801.996703783532</v>
      </c>
      <c r="V93" s="14">
        <v>11970.801842837418</v>
      </c>
      <c r="W93" s="14">
        <v>12140.584922454564</v>
      </c>
      <c r="X93" s="14">
        <v>12310.714581148397</v>
      </c>
      <c r="Y93" s="14">
        <v>12482.231149907331</v>
      </c>
      <c r="Z93" s="14">
        <v>12653.43493591323</v>
      </c>
      <c r="AA93" s="14">
        <v>12824.187978999405</v>
      </c>
      <c r="AB93" s="14">
        <v>12992.255374558183</v>
      </c>
      <c r="AC93" s="14">
        <v>13160.715556195779</v>
      </c>
      <c r="AD93" s="14">
        <v>13329.410924266653</v>
      </c>
    </row>
    <row r="94" spans="1:34" x14ac:dyDescent="0.35">
      <c r="A94" t="s">
        <v>79</v>
      </c>
      <c r="B94" s="14">
        <v>112588.9596</v>
      </c>
      <c r="C94" s="14">
        <v>114779.89571823216</v>
      </c>
      <c r="D94" s="14">
        <v>116927.8292967553</v>
      </c>
      <c r="E94" s="14">
        <v>119100.66407022811</v>
      </c>
      <c r="F94" s="14">
        <v>121250.99082981686</v>
      </c>
      <c r="G94" s="14">
        <v>123491.36963757755</v>
      </c>
      <c r="H94" s="14">
        <v>125841.52154401332</v>
      </c>
      <c r="I94" s="14">
        <v>128224.30558614491</v>
      </c>
      <c r="J94" s="14">
        <v>130689.77688909418</v>
      </c>
      <c r="K94" s="14">
        <v>133124.43594969419</v>
      </c>
      <c r="L94" s="14">
        <v>135628.9192756594</v>
      </c>
      <c r="M94" s="14">
        <v>138154.26193811253</v>
      </c>
      <c r="N94" s="14">
        <v>140649.50750925537</v>
      </c>
      <c r="O94" s="14">
        <v>143156.31774654359</v>
      </c>
      <c r="P94" s="14">
        <v>145676.9712425294</v>
      </c>
      <c r="Q94" s="14">
        <v>148201.43661258544</v>
      </c>
      <c r="R94" s="14">
        <v>150734.56966788604</v>
      </c>
      <c r="S94" s="14">
        <v>153276.13539397018</v>
      </c>
      <c r="T94" s="14">
        <v>155824.61171432512</v>
      </c>
      <c r="U94" s="14">
        <v>158382.55062792162</v>
      </c>
      <c r="V94" s="14">
        <v>160949.77339104959</v>
      </c>
      <c r="W94" s="14">
        <v>163526.98163747377</v>
      </c>
      <c r="X94" s="14">
        <v>166113.11179397593</v>
      </c>
      <c r="Y94" s="14">
        <v>168708.72883362387</v>
      </c>
      <c r="Z94" s="14">
        <v>171312.1069700013</v>
      </c>
      <c r="AA94" s="14">
        <v>173922.66364327437</v>
      </c>
      <c r="AB94" s="14">
        <v>176538.70399619834</v>
      </c>
      <c r="AC94" s="14">
        <v>179159.96832700429</v>
      </c>
      <c r="AD94" s="14">
        <v>181785.41433486188</v>
      </c>
    </row>
    <row r="95" spans="1:34" x14ac:dyDescent="0.35">
      <c r="A95" t="s">
        <v>80</v>
      </c>
      <c r="B95" s="14">
        <v>24903.765100000001</v>
      </c>
      <c r="C95" s="14">
        <v>25350.700520367154</v>
      </c>
      <c r="D95" s="14">
        <v>25784.238060386262</v>
      </c>
      <c r="E95" s="14">
        <v>26217.823229185913</v>
      </c>
      <c r="F95" s="14">
        <v>26644.271854702562</v>
      </c>
      <c r="G95" s="14">
        <v>27083.795763217739</v>
      </c>
      <c r="H95" s="14">
        <v>27546.17032448739</v>
      </c>
      <c r="I95" s="14">
        <v>28015.799473115509</v>
      </c>
      <c r="J95" s="14">
        <v>28499.114037725962</v>
      </c>
      <c r="K95" s="14">
        <v>28974.955195079659</v>
      </c>
      <c r="L95" s="14">
        <v>29467.688795649588</v>
      </c>
      <c r="M95" s="14">
        <v>29958.95052909962</v>
      </c>
      <c r="N95" s="14">
        <v>30446.876976891803</v>
      </c>
      <c r="O95" s="14">
        <v>30932.130168086413</v>
      </c>
      <c r="P95" s="14">
        <v>31420.508291671282</v>
      </c>
      <c r="Q95" s="14">
        <v>31903.604890757386</v>
      </c>
      <c r="R95" s="14">
        <v>32390.932455463702</v>
      </c>
      <c r="S95" s="14">
        <v>32877.029657009341</v>
      </c>
      <c r="T95" s="14">
        <v>33362.741742350139</v>
      </c>
      <c r="U95" s="14">
        <v>33848.446545457795</v>
      </c>
      <c r="V95" s="14">
        <v>34334.588089277619</v>
      </c>
      <c r="W95" s="14">
        <v>34821.813061558511</v>
      </c>
      <c r="X95" s="14">
        <v>35309.321926601639</v>
      </c>
      <c r="Y95" s="14">
        <v>35798.557298420048</v>
      </c>
      <c r="Z95" s="14">
        <v>36287.289942225267</v>
      </c>
      <c r="AA95" s="14">
        <v>36775.364878135173</v>
      </c>
      <c r="AB95" s="14">
        <v>37260.104640130361</v>
      </c>
      <c r="AC95" s="14">
        <v>37745.432407109918</v>
      </c>
      <c r="AD95" s="14">
        <v>38231.008522311189</v>
      </c>
    </row>
    <row r="96" spans="1:34" x14ac:dyDescent="0.35">
      <c r="A96" t="s">
        <v>81</v>
      </c>
      <c r="B96" s="14">
        <v>21400.743600000002</v>
      </c>
      <c r="C96" s="14">
        <v>21878.444578416122</v>
      </c>
      <c r="D96" s="14">
        <v>22348.376065204837</v>
      </c>
      <c r="E96" s="14">
        <v>22821.421906539425</v>
      </c>
      <c r="F96" s="14">
        <v>23300.178823863571</v>
      </c>
      <c r="G96" s="14">
        <v>23782.331754283659</v>
      </c>
      <c r="H96" s="14">
        <v>24272.592632232339</v>
      </c>
      <c r="I96" s="14">
        <v>24765.872396000883</v>
      </c>
      <c r="J96" s="14">
        <v>25256.375358327117</v>
      </c>
      <c r="K96" s="14">
        <v>25758.504933738626</v>
      </c>
      <c r="L96" s="14">
        <v>26266.573412603168</v>
      </c>
      <c r="M96" s="14">
        <v>26768.412057595</v>
      </c>
      <c r="N96" s="14">
        <v>27276.339999546657</v>
      </c>
      <c r="O96" s="14">
        <v>27782.092440550248</v>
      </c>
      <c r="P96" s="14">
        <v>28295.633306476844</v>
      </c>
      <c r="Q96" s="14">
        <v>28804.561396690464</v>
      </c>
      <c r="R96" s="14">
        <v>29322.432845129286</v>
      </c>
      <c r="S96" s="14">
        <v>29841.524941543325</v>
      </c>
      <c r="T96" s="14">
        <v>30363.724770647885</v>
      </c>
      <c r="U96" s="14">
        <v>30888.30366164798</v>
      </c>
      <c r="V96" s="14">
        <v>31418.368574294425</v>
      </c>
      <c r="W96" s="14">
        <v>31955.116841180814</v>
      </c>
      <c r="X96" s="14">
        <v>32497.382391928913</v>
      </c>
      <c r="Y96" s="14">
        <v>33048.278018236895</v>
      </c>
      <c r="Z96" s="14">
        <v>33603.703902750392</v>
      </c>
      <c r="AA96" s="14">
        <v>34164.385062738169</v>
      </c>
      <c r="AB96" s="14">
        <v>34725.381347660856</v>
      </c>
      <c r="AC96" s="14">
        <v>35295.40195502084</v>
      </c>
      <c r="AD96" s="14">
        <v>35874.963043742871</v>
      </c>
    </row>
    <row r="97" spans="1:30" x14ac:dyDescent="0.35">
      <c r="A97" t="s">
        <v>82</v>
      </c>
      <c r="B97" s="14">
        <v>2965.2157999999999</v>
      </c>
      <c r="C97" s="14">
        <v>3019.2500379586595</v>
      </c>
      <c r="D97" s="14">
        <v>3071.7629480938631</v>
      </c>
      <c r="E97" s="14">
        <v>3124.2719711048744</v>
      </c>
      <c r="F97" s="14">
        <v>3178.2603280471576</v>
      </c>
      <c r="G97" s="14">
        <v>3232.859344396647</v>
      </c>
      <c r="H97" s="14">
        <v>3288.5918997784388</v>
      </c>
      <c r="I97" s="14">
        <v>3344.4831634111229</v>
      </c>
      <c r="J97" s="14">
        <v>3401.1925543782381</v>
      </c>
      <c r="K97" s="14">
        <v>3461.1525180386275</v>
      </c>
      <c r="L97" s="14">
        <v>3521.879131198119</v>
      </c>
      <c r="M97" s="14">
        <v>3580.2634346834689</v>
      </c>
      <c r="N97" s="14">
        <v>3637.4789085804582</v>
      </c>
      <c r="O97" s="14">
        <v>3693.6466753994127</v>
      </c>
      <c r="P97" s="14">
        <v>3749.1536895433128</v>
      </c>
      <c r="Q97" s="14">
        <v>3802.8640652997105</v>
      </c>
      <c r="R97" s="14">
        <v>3858.4870368372231</v>
      </c>
      <c r="S97" s="14">
        <v>3913.6468099697368</v>
      </c>
      <c r="T97" s="14">
        <v>3968.7834403226334</v>
      </c>
      <c r="U97" s="14">
        <v>4023.7927631972257</v>
      </c>
      <c r="V97" s="14">
        <v>4079.1110613471083</v>
      </c>
      <c r="W97" s="14">
        <v>4134.9124848441243</v>
      </c>
      <c r="X97" s="14">
        <v>4190.7321494245261</v>
      </c>
      <c r="Y97" s="14">
        <v>4247.2471059720201</v>
      </c>
      <c r="Z97" s="14">
        <v>4303.2190272333619</v>
      </c>
      <c r="AA97" s="14">
        <v>4358.5476658760144</v>
      </c>
      <c r="AB97" s="14">
        <v>4411.6068817413225</v>
      </c>
      <c r="AC97" s="14">
        <v>4464.5757220883261</v>
      </c>
      <c r="AD97" s="14">
        <v>4517.2880747238787</v>
      </c>
    </row>
    <row r="98" spans="1:30" x14ac:dyDescent="0.35">
      <c r="A98" t="s">
        <v>83</v>
      </c>
      <c r="B98" s="14">
        <v>9830.1054000000004</v>
      </c>
      <c r="C98" s="14">
        <v>10017.06810664476</v>
      </c>
      <c r="D98" s="14">
        <v>10199.504961243838</v>
      </c>
      <c r="E98" s="14">
        <v>10382.664611486365</v>
      </c>
      <c r="F98" s="14">
        <v>10565.270763607343</v>
      </c>
      <c r="G98" s="14">
        <v>10752.89201140871</v>
      </c>
      <c r="H98" s="14">
        <v>10948.238725290772</v>
      </c>
      <c r="I98" s="14">
        <v>11145.488763108846</v>
      </c>
      <c r="J98" s="14">
        <v>11346.434123665564</v>
      </c>
      <c r="K98" s="14">
        <v>11547.598458174269</v>
      </c>
      <c r="L98" s="14">
        <v>11754.91018377418</v>
      </c>
      <c r="M98" s="14">
        <v>11959.761828055794</v>
      </c>
      <c r="N98" s="14">
        <v>12162.779981063224</v>
      </c>
      <c r="O98" s="14">
        <v>12364.627396238959</v>
      </c>
      <c r="P98" s="14">
        <v>12566.938666158961</v>
      </c>
      <c r="Q98" s="14">
        <v>12766.533069524232</v>
      </c>
      <c r="R98" s="14">
        <v>12969.137949337583</v>
      </c>
      <c r="S98" s="14">
        <v>13171.271042674573</v>
      </c>
      <c r="T98" s="14">
        <v>13373.456638815149</v>
      </c>
      <c r="U98" s="14">
        <v>13575.829134056354</v>
      </c>
      <c r="V98" s="14">
        <v>13778.842082927031</v>
      </c>
      <c r="W98" s="14">
        <v>13982.815793817432</v>
      </c>
      <c r="X98" s="14">
        <v>14187.096342875629</v>
      </c>
      <c r="Y98" s="14">
        <v>14392.668787593531</v>
      </c>
      <c r="Z98" s="14">
        <v>14597.854991630102</v>
      </c>
      <c r="AA98" s="14">
        <v>14802.532976253246</v>
      </c>
      <c r="AB98" s="14">
        <v>15004.556466059852</v>
      </c>
      <c r="AC98" s="14">
        <v>15206.87490453691</v>
      </c>
      <c r="AD98" s="14">
        <v>15409.251037141468</v>
      </c>
    </row>
    <row r="99" spans="1:30" x14ac:dyDescent="0.35">
      <c r="A99" t="s">
        <v>84</v>
      </c>
      <c r="B99" s="14">
        <v>10096.316800000001</v>
      </c>
      <c r="C99" s="14">
        <v>10270.459081798081</v>
      </c>
      <c r="D99" s="14">
        <v>10437.965134192666</v>
      </c>
      <c r="E99" s="14">
        <v>10604.223130443113</v>
      </c>
      <c r="F99" s="14">
        <v>10764.387195760699</v>
      </c>
      <c r="G99" s="14">
        <v>10926.501019806294</v>
      </c>
      <c r="H99" s="14">
        <v>11097.983712111338</v>
      </c>
      <c r="I99" s="14">
        <v>11271.491809063229</v>
      </c>
      <c r="J99" s="14">
        <v>11458.116153244251</v>
      </c>
      <c r="K99" s="14">
        <v>11638.804915922836</v>
      </c>
      <c r="L99" s="14">
        <v>11827.430371673232</v>
      </c>
      <c r="M99" s="14">
        <v>12016.821831471798</v>
      </c>
      <c r="N99" s="14">
        <v>12203.979024768239</v>
      </c>
      <c r="O99" s="14">
        <v>12390.151945188982</v>
      </c>
      <c r="P99" s="14">
        <v>12573.045456082304</v>
      </c>
      <c r="Q99" s="14">
        <v>12755.750666127362</v>
      </c>
      <c r="R99" s="14">
        <v>12940.068712102768</v>
      </c>
      <c r="S99" s="14">
        <v>13124.371522755504</v>
      </c>
      <c r="T99" s="14">
        <v>13308.661322803731</v>
      </c>
      <c r="U99" s="14">
        <v>13492.823916456424</v>
      </c>
      <c r="V99" s="14">
        <v>13676.856589700146</v>
      </c>
      <c r="W99" s="14">
        <v>13860.89647502813</v>
      </c>
      <c r="X99" s="14">
        <v>14044.787602472683</v>
      </c>
      <c r="Y99" s="14">
        <v>14228.843139524328</v>
      </c>
      <c r="Z99" s="14">
        <v>14412.53465868696</v>
      </c>
      <c r="AA99" s="14">
        <v>14595.813096927619</v>
      </c>
      <c r="AB99" s="14">
        <v>14778.18924115504</v>
      </c>
      <c r="AC99" s="14">
        <v>14960.401358860634</v>
      </c>
      <c r="AD99" s="14">
        <v>15142.35574434764</v>
      </c>
    </row>
    <row r="100" spans="1:30" x14ac:dyDescent="0.35">
      <c r="A100" t="s">
        <v>85</v>
      </c>
      <c r="B100" s="14">
        <v>12588.9625</v>
      </c>
      <c r="C100" s="14">
        <v>12825.021912526248</v>
      </c>
      <c r="D100" s="14">
        <v>13054.220444129389</v>
      </c>
      <c r="E100" s="14">
        <v>13282.73065673774</v>
      </c>
      <c r="F100" s="14">
        <v>13507.742770609009</v>
      </c>
      <c r="G100" s="14">
        <v>13737.729651344229</v>
      </c>
      <c r="H100" s="14">
        <v>13977.292302323265</v>
      </c>
      <c r="I100" s="14">
        <v>14220.253983497629</v>
      </c>
      <c r="J100" s="14">
        <v>14468.324892214348</v>
      </c>
      <c r="K100" s="14">
        <v>14712.587834039647</v>
      </c>
      <c r="L100" s="14">
        <v>14965.33832295818</v>
      </c>
      <c r="M100" s="14">
        <v>15217.227414941048</v>
      </c>
      <c r="N100" s="14">
        <v>15468.967529789159</v>
      </c>
      <c r="O100" s="14">
        <v>15719.464255482799</v>
      </c>
      <c r="P100" s="14">
        <v>15971.709782551254</v>
      </c>
      <c r="Q100" s="14">
        <v>16221.131988370464</v>
      </c>
      <c r="R100" s="14">
        <v>16473.042923923458</v>
      </c>
      <c r="S100" s="14">
        <v>16724.301305729186</v>
      </c>
      <c r="T100" s="14">
        <v>16975.430069275753</v>
      </c>
      <c r="U100" s="14">
        <v>17226.617205553834</v>
      </c>
      <c r="V100" s="14">
        <v>17478.041406330613</v>
      </c>
      <c r="W100" s="14">
        <v>17730.059033172634</v>
      </c>
      <c r="X100" s="14">
        <v>17982.240754825063</v>
      </c>
      <c r="Y100" s="14">
        <v>18235.40732774002</v>
      </c>
      <c r="Z100" s="14">
        <v>18488.330603835042</v>
      </c>
      <c r="AA100" s="14">
        <v>18740.895990547913</v>
      </c>
      <c r="AB100" s="14">
        <v>18991.570467138285</v>
      </c>
      <c r="AC100" s="14">
        <v>19242.629532928619</v>
      </c>
      <c r="AD100" s="14">
        <v>19493.915183473229</v>
      </c>
    </row>
    <row r="101" spans="1:30" x14ac:dyDescent="0.35">
      <c r="A101" t="s">
        <v>86</v>
      </c>
      <c r="B101" s="14">
        <v>40649.554600000003</v>
      </c>
      <c r="C101" s="14">
        <v>41453.610919898922</v>
      </c>
      <c r="D101" s="14">
        <v>42250.241542390992</v>
      </c>
      <c r="E101" s="14">
        <v>43052.670804836547</v>
      </c>
      <c r="F101" s="14">
        <v>43848.456371993147</v>
      </c>
      <c r="G101" s="14">
        <v>44662.897600646553</v>
      </c>
      <c r="H101" s="14">
        <v>45506.544006004689</v>
      </c>
      <c r="I101" s="14">
        <v>46363.272956733737</v>
      </c>
      <c r="J101" s="14">
        <v>47238.092281499754</v>
      </c>
      <c r="K101" s="14">
        <v>48105.246665320476</v>
      </c>
      <c r="L101" s="14">
        <v>48995.881633656223</v>
      </c>
      <c r="M101" s="14">
        <v>49893.515582713786</v>
      </c>
      <c r="N101" s="14">
        <v>50791.538990983936</v>
      </c>
      <c r="O101" s="14">
        <v>51692.860246148441</v>
      </c>
      <c r="P101" s="14">
        <v>52597.702410469079</v>
      </c>
      <c r="Q101" s="14">
        <v>53503.113999992653</v>
      </c>
      <c r="R101" s="14">
        <v>54413.137765395724</v>
      </c>
      <c r="S101" s="14">
        <v>55325.901827468908</v>
      </c>
      <c r="T101" s="14">
        <v>56241.158221400721</v>
      </c>
      <c r="U101" s="14">
        <v>57159.559462808727</v>
      </c>
      <c r="V101" s="14">
        <v>58081.937557904123</v>
      </c>
      <c r="W101" s="14">
        <v>59008.454817634047</v>
      </c>
      <c r="X101" s="14">
        <v>59938.646396842778</v>
      </c>
      <c r="Y101" s="14">
        <v>60873.437538318663</v>
      </c>
      <c r="Z101" s="14">
        <v>61811.570258909196</v>
      </c>
      <c r="AA101" s="14">
        <v>62752.960473952386</v>
      </c>
      <c r="AB101" s="14">
        <v>63696.037065139135</v>
      </c>
      <c r="AC101" s="14">
        <v>64642.528327908571</v>
      </c>
      <c r="AD101" s="14">
        <v>65592.437353181522</v>
      </c>
    </row>
    <row r="102" spans="1:30" x14ac:dyDescent="0.35">
      <c r="A102" t="s">
        <v>87</v>
      </c>
      <c r="B102" s="14">
        <v>2798.1318999999999</v>
      </c>
      <c r="C102" s="14">
        <v>2849.5067209367598</v>
      </c>
      <c r="D102" s="14">
        <v>2899.3024207864742</v>
      </c>
      <c r="E102" s="14">
        <v>2949.1376603066465</v>
      </c>
      <c r="F102" s="14">
        <v>3000.5502720525387</v>
      </c>
      <c r="G102" s="14">
        <v>3052.5819141551206</v>
      </c>
      <c r="H102" s="14">
        <v>3105.9050255479647</v>
      </c>
      <c r="I102" s="14">
        <v>3159.4166632331303</v>
      </c>
      <c r="J102" s="14">
        <v>3214.3007857401508</v>
      </c>
      <c r="K102" s="14">
        <v>3272.8000957503859</v>
      </c>
      <c r="L102" s="14">
        <v>3331.8777375587861</v>
      </c>
      <c r="M102" s="14">
        <v>3388.8615097531592</v>
      </c>
      <c r="N102" s="14">
        <v>3444.5425376753096</v>
      </c>
      <c r="O102" s="14">
        <v>3499.2280950034428</v>
      </c>
      <c r="P102" s="14">
        <v>3553.4650807075673</v>
      </c>
      <c r="Q102" s="14">
        <v>3606.0840809296687</v>
      </c>
      <c r="R102" s="14">
        <v>3660.4688773878011</v>
      </c>
      <c r="S102" s="14">
        <v>3714.5032547682486</v>
      </c>
      <c r="T102" s="14">
        <v>3768.6079662765519</v>
      </c>
      <c r="U102" s="14">
        <v>3822.6524425385342</v>
      </c>
      <c r="V102" s="14">
        <v>3877.1000103385877</v>
      </c>
      <c r="W102" s="14">
        <v>3932.1292416253273</v>
      </c>
      <c r="X102" s="14">
        <v>3987.3068452084344</v>
      </c>
      <c r="Y102" s="14">
        <v>4043.2746777412026</v>
      </c>
      <c r="Z102" s="14">
        <v>4098.8547444438364</v>
      </c>
      <c r="AA102" s="14">
        <v>4153.9576982007666</v>
      </c>
      <c r="AB102" s="14">
        <v>4207.0311541275987</v>
      </c>
      <c r="AC102" s="14">
        <v>4260.1238872926897</v>
      </c>
      <c r="AD102" s="14">
        <v>4313.0917116329547</v>
      </c>
    </row>
    <row r="103" spans="1:30" x14ac:dyDescent="0.35">
      <c r="A103" t="s">
        <v>88</v>
      </c>
      <c r="B103" s="14">
        <v>3176.5954999999999</v>
      </c>
      <c r="C103" s="14">
        <v>3239.11058178045</v>
      </c>
      <c r="D103" s="14">
        <v>3300.5237944999494</v>
      </c>
      <c r="E103" s="14">
        <v>3362.5244640320107</v>
      </c>
      <c r="F103" s="14">
        <v>3423.7398944046058</v>
      </c>
      <c r="G103" s="14">
        <v>3487.4255649284046</v>
      </c>
      <c r="H103" s="14">
        <v>3554.0681750188478</v>
      </c>
      <c r="I103" s="14">
        <v>3621.6821896076763</v>
      </c>
      <c r="J103" s="14">
        <v>3691.8099083497063</v>
      </c>
      <c r="K103" s="14">
        <v>3761.0040247379416</v>
      </c>
      <c r="L103" s="14">
        <v>3832.5338080836277</v>
      </c>
      <c r="M103" s="14">
        <v>3904.6624776051422</v>
      </c>
      <c r="N103" s="14">
        <v>3975.9838710223344</v>
      </c>
      <c r="O103" s="14">
        <v>4047.628317189447</v>
      </c>
      <c r="P103" s="14">
        <v>4119.6396725805644</v>
      </c>
      <c r="Q103" s="14">
        <v>4191.7070011568203</v>
      </c>
      <c r="R103" s="14">
        <v>4264.078918385293</v>
      </c>
      <c r="S103" s="14">
        <v>4336.6663338129656</v>
      </c>
      <c r="T103" s="14">
        <v>4409.4329928945463</v>
      </c>
      <c r="U103" s="14">
        <v>4482.4554079733762</v>
      </c>
      <c r="V103" s="14">
        <v>4555.7431056482001</v>
      </c>
      <c r="W103" s="14">
        <v>4629.3069674466542</v>
      </c>
      <c r="X103" s="14">
        <v>4703.0962687849669</v>
      </c>
      <c r="Y103" s="14">
        <v>4777.1474601562404</v>
      </c>
      <c r="Z103" s="14">
        <v>4851.3637899529895</v>
      </c>
      <c r="AA103" s="14">
        <v>4925.7187022160833</v>
      </c>
      <c r="AB103" s="14">
        <v>5000.0970546195458</v>
      </c>
      <c r="AC103" s="14">
        <v>5074.5615000151729</v>
      </c>
      <c r="AD103" s="14">
        <v>5149.0672268706958</v>
      </c>
    </row>
    <row r="104" spans="1:30" x14ac:dyDescent="0.35">
      <c r="A104" t="s">
        <v>89</v>
      </c>
      <c r="B104" s="14">
        <v>3191.7062999999998</v>
      </c>
      <c r="C104" s="14">
        <v>3254.6205762443401</v>
      </c>
      <c r="D104" s="14">
        <v>3316.1771679751955</v>
      </c>
      <c r="E104" s="14">
        <v>3378.110755999734</v>
      </c>
      <c r="F104" s="14">
        <v>3440.3389342360051</v>
      </c>
      <c r="G104" s="14">
        <v>3504.2157072279651</v>
      </c>
      <c r="H104" s="14">
        <v>3570.8441638420563</v>
      </c>
      <c r="I104" s="14">
        <v>3638.210638583852</v>
      </c>
      <c r="J104" s="14">
        <v>3706.6293725688047</v>
      </c>
      <c r="K104" s="14">
        <v>3776.207253847168</v>
      </c>
      <c r="L104" s="14">
        <v>3847.641011226744</v>
      </c>
      <c r="M104" s="14">
        <v>3917.9478011325868</v>
      </c>
      <c r="N104" s="14">
        <v>3987.5340802337228</v>
      </c>
      <c r="O104" s="14">
        <v>4056.6571860077584</v>
      </c>
      <c r="P104" s="14">
        <v>4125.9132488187206</v>
      </c>
      <c r="Q104" s="14">
        <v>4194.2466240456561</v>
      </c>
      <c r="R104" s="14">
        <v>4263.8996388818568</v>
      </c>
      <c r="S104" s="14">
        <v>4333.4753948493471</v>
      </c>
      <c r="T104" s="14">
        <v>4403.1958137819993</v>
      </c>
      <c r="U104" s="14">
        <v>4473.0961070062076</v>
      </c>
      <c r="V104" s="14">
        <v>4543.432412121605</v>
      </c>
      <c r="W104" s="14">
        <v>4614.3367640019333</v>
      </c>
      <c r="X104" s="14">
        <v>4685.5253672959261</v>
      </c>
      <c r="Y104" s="14">
        <v>4757.4252226096187</v>
      </c>
      <c r="Z104" s="14">
        <v>4829.3051602980277</v>
      </c>
      <c r="AA104" s="14">
        <v>4901.150250237265</v>
      </c>
      <c r="AB104" s="14">
        <v>4972.0414676867467</v>
      </c>
      <c r="AC104" s="14">
        <v>5043.2843582647902</v>
      </c>
      <c r="AD104" s="14">
        <v>5114.7850179256529</v>
      </c>
    </row>
    <row r="105" spans="1:30" x14ac:dyDescent="0.35">
      <c r="A105" t="s">
        <v>90</v>
      </c>
      <c r="B105" s="14">
        <v>42883.4329</v>
      </c>
      <c r="C105" s="14">
        <v>43679.696770430492</v>
      </c>
      <c r="D105" s="14">
        <v>44454.740573985662</v>
      </c>
      <c r="E105" s="14">
        <v>45233.085290273404</v>
      </c>
      <c r="F105" s="14">
        <v>45998.677875353926</v>
      </c>
      <c r="G105" s="14">
        <v>46792.380462225367</v>
      </c>
      <c r="H105" s="14">
        <v>47625.556230259666</v>
      </c>
      <c r="I105" s="14">
        <v>48471.324195685971</v>
      </c>
      <c r="J105" s="14">
        <v>49341.762541327262</v>
      </c>
      <c r="K105" s="14">
        <v>50195.365164939714</v>
      </c>
      <c r="L105" s="14">
        <v>51078.843748134786</v>
      </c>
      <c r="M105" s="14">
        <v>51964.923774286806</v>
      </c>
      <c r="N105" s="14">
        <v>52843.983210822145</v>
      </c>
      <c r="O105" s="14">
        <v>53722.55670688863</v>
      </c>
      <c r="P105" s="14">
        <v>54606.915946374749</v>
      </c>
      <c r="Q105" s="14">
        <v>55486.655205037227</v>
      </c>
      <c r="R105" s="14">
        <v>56371.534187585079</v>
      </c>
      <c r="S105" s="14">
        <v>57256.381248267338</v>
      </c>
      <c r="T105" s="14">
        <v>58141.713768956797</v>
      </c>
      <c r="U105" s="14">
        <v>59028.560957417452</v>
      </c>
      <c r="V105" s="14">
        <v>59916.840451272954</v>
      </c>
      <c r="W105" s="14">
        <v>60807.192717010781</v>
      </c>
      <c r="X105" s="14">
        <v>61698.808583820319</v>
      </c>
      <c r="Y105" s="14">
        <v>62592.947717817042</v>
      </c>
      <c r="Z105" s="14">
        <v>63487.638793905971</v>
      </c>
      <c r="AA105" s="14">
        <v>64382.522457761595</v>
      </c>
      <c r="AB105" s="14">
        <v>65275.269828917662</v>
      </c>
      <c r="AC105" s="14">
        <v>66168.933965564429</v>
      </c>
      <c r="AD105" s="14">
        <v>67063.01521820054</v>
      </c>
    </row>
    <row r="106" spans="1:30" x14ac:dyDescent="0.35">
      <c r="A106" t="s">
        <v>91</v>
      </c>
      <c r="B106" s="14">
        <v>2199.4018999999998</v>
      </c>
      <c r="C106" s="14">
        <v>2238.8912813537395</v>
      </c>
      <c r="D106" s="14">
        <v>2276.1188939127051</v>
      </c>
      <c r="E106" s="14">
        <v>2312.9562849274562</v>
      </c>
      <c r="F106" s="14">
        <v>2348.4039590633688</v>
      </c>
      <c r="G106" s="14">
        <v>2386.0213982008336</v>
      </c>
      <c r="H106" s="14">
        <v>2426.0092080175614</v>
      </c>
      <c r="I106" s="14">
        <v>2466.6730039586682</v>
      </c>
      <c r="J106" s="14">
        <v>2508.8913457579229</v>
      </c>
      <c r="K106" s="14">
        <v>2549.8527603144394</v>
      </c>
      <c r="L106" s="14">
        <v>2592.9488417576181</v>
      </c>
      <c r="M106" s="14">
        <v>2635.9510832339793</v>
      </c>
      <c r="N106" s="14">
        <v>2678.0556570766921</v>
      </c>
      <c r="O106" s="14">
        <v>2719.8775132454302</v>
      </c>
      <c r="P106" s="14">
        <v>2761.6398725225572</v>
      </c>
      <c r="Q106" s="14">
        <v>2802.926112452782</v>
      </c>
      <c r="R106" s="14">
        <v>2844.563299560657</v>
      </c>
      <c r="S106" s="14">
        <v>2886.0626335379475</v>
      </c>
      <c r="T106" s="14">
        <v>2927.5113992620295</v>
      </c>
      <c r="U106" s="14">
        <v>2968.7512523434334</v>
      </c>
      <c r="V106" s="14">
        <v>3009.9812697359789</v>
      </c>
      <c r="W106" s="14">
        <v>3051.2667748279314</v>
      </c>
      <c r="X106" s="14">
        <v>3092.5357682108338</v>
      </c>
      <c r="Y106" s="14">
        <v>3133.9219373824917</v>
      </c>
      <c r="Z106" s="14">
        <v>3175.1587090189578</v>
      </c>
      <c r="AA106" s="14">
        <v>3216.2805069753331</v>
      </c>
      <c r="AB106" s="14">
        <v>3257.0365703036227</v>
      </c>
      <c r="AC106" s="14">
        <v>3297.7876347602901</v>
      </c>
      <c r="AD106" s="14">
        <v>3338.4938764299541</v>
      </c>
    </row>
    <row r="107" spans="1:30" x14ac:dyDescent="0.35">
      <c r="A107" t="s">
        <v>92</v>
      </c>
      <c r="B107" s="14">
        <v>15505.1698</v>
      </c>
      <c r="C107" s="14">
        <v>15788.399635702639</v>
      </c>
      <c r="D107" s="14">
        <v>16065.239750274903</v>
      </c>
      <c r="E107" s="14">
        <v>16343.82064668852</v>
      </c>
      <c r="F107" s="14">
        <v>16619.37746279169</v>
      </c>
      <c r="G107" s="14">
        <v>16904.467925726163</v>
      </c>
      <c r="H107" s="14">
        <v>17202.583288936723</v>
      </c>
      <c r="I107" s="14">
        <v>17504.660651490452</v>
      </c>
      <c r="J107" s="14">
        <v>17812.93873115598</v>
      </c>
      <c r="K107" s="14">
        <v>18117.411730299882</v>
      </c>
      <c r="L107" s="14">
        <v>18431.187184056947</v>
      </c>
      <c r="M107" s="14">
        <v>18744.965244034491</v>
      </c>
      <c r="N107" s="14">
        <v>19056.442833508518</v>
      </c>
      <c r="O107" s="14">
        <v>19367.754600569566</v>
      </c>
      <c r="P107" s="14">
        <v>19680.137114522153</v>
      </c>
      <c r="Q107" s="14">
        <v>19990.573565380339</v>
      </c>
      <c r="R107" s="14">
        <v>20303.376065244629</v>
      </c>
      <c r="S107" s="14">
        <v>20616.131300491263</v>
      </c>
      <c r="T107" s="14">
        <v>20929.088296858983</v>
      </c>
      <c r="U107" s="14">
        <v>21242.564181369336</v>
      </c>
      <c r="V107" s="14">
        <v>21556.748078381042</v>
      </c>
      <c r="W107" s="14">
        <v>21871.91851366101</v>
      </c>
      <c r="X107" s="14">
        <v>22187.641844597558</v>
      </c>
      <c r="Y107" s="14">
        <v>22504.612277225293</v>
      </c>
      <c r="Z107" s="14">
        <v>22821.722518362447</v>
      </c>
      <c r="AA107" s="14">
        <v>23138.85089230536</v>
      </c>
      <c r="AB107" s="14">
        <v>23454.594396041401</v>
      </c>
      <c r="AC107" s="14">
        <v>23770.811583148272</v>
      </c>
      <c r="AD107" s="14">
        <v>24087.348464351791</v>
      </c>
    </row>
    <row r="108" spans="1:30" x14ac:dyDescent="0.35">
      <c r="A108" t="s">
        <v>93</v>
      </c>
      <c r="B108" s="14">
        <v>7058.8639999999996</v>
      </c>
      <c r="C108" s="14">
        <v>7193.4080654991994</v>
      </c>
      <c r="D108" s="14">
        <v>7322.4837024632907</v>
      </c>
      <c r="E108" s="14">
        <v>7450.4799853339791</v>
      </c>
      <c r="F108" s="14">
        <v>7575.7769423913369</v>
      </c>
      <c r="G108" s="14">
        <v>7703.3340866588514</v>
      </c>
      <c r="H108" s="14">
        <v>7835.0795875425256</v>
      </c>
      <c r="I108" s="14">
        <v>7967.8207224067119</v>
      </c>
      <c r="J108" s="14">
        <v>8101.9828877305954</v>
      </c>
      <c r="K108" s="14">
        <v>8232.7966932376039</v>
      </c>
      <c r="L108" s="14">
        <v>8368.3579235884554</v>
      </c>
      <c r="M108" s="14">
        <v>8502.5813636680596</v>
      </c>
      <c r="N108" s="14">
        <v>8637.3761870588332</v>
      </c>
      <c r="O108" s="14">
        <v>8771.0274912269069</v>
      </c>
      <c r="P108" s="14">
        <v>8906.6837108172185</v>
      </c>
      <c r="Q108" s="14">
        <v>9040.2109316730475</v>
      </c>
      <c r="R108" s="14">
        <v>9175.3638931437454</v>
      </c>
      <c r="S108" s="14">
        <v>9309.9141818819735</v>
      </c>
      <c r="T108" s="14">
        <v>9444.3093100373662</v>
      </c>
      <c r="U108" s="14">
        <v>9578.4865012669288</v>
      </c>
      <c r="V108" s="14">
        <v>9712.7366523713845</v>
      </c>
      <c r="W108" s="14">
        <v>9847.3143888793111</v>
      </c>
      <c r="X108" s="14">
        <v>9982.0039856275234</v>
      </c>
      <c r="Y108" s="14">
        <v>10117.393898486183</v>
      </c>
      <c r="Z108" s="14">
        <v>10252.715053617825</v>
      </c>
      <c r="AA108" s="14">
        <v>10387.996552935796</v>
      </c>
      <c r="AB108" s="14">
        <v>10522.341395955948</v>
      </c>
      <c r="AC108" s="14">
        <v>10657.361976280576</v>
      </c>
      <c r="AD108" s="14">
        <v>10793.063232060753</v>
      </c>
    </row>
    <row r="110" spans="1:30" ht="20" thickBot="1" x14ac:dyDescent="0.5">
      <c r="A110" s="3" t="s">
        <v>335</v>
      </c>
    </row>
    <row r="111" spans="1:30" ht="15" thickTop="1" x14ac:dyDescent="0.35">
      <c r="B111" s="1">
        <v>2022</v>
      </c>
      <c r="C111" s="2">
        <v>2023</v>
      </c>
      <c r="D111" s="1">
        <v>2024</v>
      </c>
      <c r="E111" s="2">
        <v>2025</v>
      </c>
      <c r="F111" s="1">
        <v>2026</v>
      </c>
      <c r="G111" s="2">
        <v>2027</v>
      </c>
      <c r="H111" s="1">
        <v>2028</v>
      </c>
      <c r="I111" s="2">
        <v>2029</v>
      </c>
      <c r="J111" s="1">
        <v>2030</v>
      </c>
      <c r="K111" s="2">
        <v>2031</v>
      </c>
      <c r="L111" s="1">
        <v>2032</v>
      </c>
      <c r="M111" s="2">
        <v>2033</v>
      </c>
      <c r="N111" s="1">
        <v>2034</v>
      </c>
      <c r="O111" s="2">
        <v>2035</v>
      </c>
      <c r="P111" s="1">
        <v>2036</v>
      </c>
      <c r="Q111" s="2">
        <v>2037</v>
      </c>
      <c r="R111" s="1">
        <v>2038</v>
      </c>
      <c r="S111" s="2">
        <v>2039</v>
      </c>
      <c r="T111" s="1">
        <v>2040</v>
      </c>
      <c r="U111" s="2">
        <v>2041</v>
      </c>
      <c r="V111" s="1">
        <v>2042</v>
      </c>
      <c r="W111" s="2">
        <v>2043</v>
      </c>
      <c r="X111" s="1">
        <v>2044</v>
      </c>
      <c r="Y111" s="2">
        <v>2045</v>
      </c>
      <c r="Z111" s="1">
        <v>2046</v>
      </c>
      <c r="AA111" s="2">
        <v>2047</v>
      </c>
      <c r="AB111" s="1">
        <v>2048</v>
      </c>
      <c r="AC111" s="2">
        <v>2049</v>
      </c>
      <c r="AD111" s="1">
        <v>2050</v>
      </c>
    </row>
    <row r="112" spans="1:30" x14ac:dyDescent="0.35">
      <c r="A112" t="s">
        <v>208</v>
      </c>
      <c r="B112" s="5">
        <v>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-4.1821389999999996E-3</v>
      </c>
      <c r="Q112" s="5">
        <v>-8.2575870000000003E-3</v>
      </c>
      <c r="R112" s="5">
        <v>-1.4072009999999999E-2</v>
      </c>
      <c r="S112" s="5">
        <v>-2.0752059999999999E-2</v>
      </c>
      <c r="T112" s="5">
        <v>-2.7973910000000001E-2</v>
      </c>
      <c r="U112" s="5">
        <v>-4.21343E-2</v>
      </c>
      <c r="V112" s="5">
        <v>-5.720973E-2</v>
      </c>
      <c r="W112" s="5">
        <v>-7.2836360000000003E-2</v>
      </c>
      <c r="X112" s="5">
        <v>-8.8611480000000006E-2</v>
      </c>
      <c r="Y112" s="5">
        <v>-0.104023</v>
      </c>
      <c r="Z112" s="5">
        <v>-0.120714</v>
      </c>
      <c r="AA112" s="5">
        <v>-0.13688400000000001</v>
      </c>
      <c r="AB112" s="5">
        <v>-0.15226000000000001</v>
      </c>
      <c r="AC112" s="5">
        <v>-0.166467</v>
      </c>
      <c r="AD112" s="5">
        <v>-0.17938599999999999</v>
      </c>
    </row>
    <row r="113" spans="1:30" x14ac:dyDescent="0.35">
      <c r="A113" t="s">
        <v>209</v>
      </c>
      <c r="B113" s="5">
        <v>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-2.9282000000000002E-3</v>
      </c>
      <c r="Q113" s="5">
        <v>-5.9359219999999997E-3</v>
      </c>
      <c r="R113" s="5">
        <v>-1.05072E-2</v>
      </c>
      <c r="S113" s="5">
        <v>-1.5954590000000001E-2</v>
      </c>
      <c r="T113" s="5">
        <v>-2.1983329999999999E-2</v>
      </c>
      <c r="U113" s="5">
        <v>-3.3855410000000002E-2</v>
      </c>
      <c r="V113" s="5">
        <v>-4.6712429999999999E-2</v>
      </c>
      <c r="W113" s="5">
        <v>-6.0200049999999998E-2</v>
      </c>
      <c r="X113" s="5">
        <v>-7.3934700000000006E-2</v>
      </c>
      <c r="Y113" s="5">
        <v>-8.7443770000000004E-2</v>
      </c>
      <c r="Z113" s="5">
        <v>-0.10205599999999999</v>
      </c>
      <c r="AA113" s="5">
        <v>-0.116256</v>
      </c>
      <c r="AB113" s="5">
        <v>-0.12975800000000001</v>
      </c>
      <c r="AC113" s="5">
        <v>-0.14218900000000001</v>
      </c>
      <c r="AD113" s="5">
        <v>-0.15338099999999999</v>
      </c>
    </row>
    <row r="114" spans="1:30" x14ac:dyDescent="0.35">
      <c r="A114" t="s">
        <v>210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3.415605E-2</v>
      </c>
      <c r="Q114" s="5">
        <v>6.6167309999999993E-2</v>
      </c>
      <c r="R114" s="5">
        <v>9.4529749999999996E-2</v>
      </c>
      <c r="S114" s="5">
        <v>0.120156</v>
      </c>
      <c r="T114" s="5">
        <v>0.143594</v>
      </c>
      <c r="U114" s="5">
        <v>0.15967100000000001</v>
      </c>
      <c r="V114" s="5">
        <v>0.173875</v>
      </c>
      <c r="W114" s="5">
        <v>0.186006</v>
      </c>
      <c r="X114" s="5">
        <v>0.19648699999999999</v>
      </c>
      <c r="Y114" s="5">
        <v>0.20563100000000001</v>
      </c>
      <c r="Z114" s="5">
        <v>0.21229400000000001</v>
      </c>
      <c r="AA114" s="5">
        <v>0.21806200000000001</v>
      </c>
      <c r="AB114" s="5">
        <v>0.22323999999999999</v>
      </c>
      <c r="AC114" s="5">
        <v>0.22817299999999999</v>
      </c>
      <c r="AD114" s="5">
        <v>0.233098</v>
      </c>
    </row>
    <row r="115" spans="1:30" x14ac:dyDescent="0.35">
      <c r="A115" t="s">
        <v>211</v>
      </c>
      <c r="B115" s="5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3.0174340000000001E-2</v>
      </c>
      <c r="Q115" s="5">
        <v>5.846465E-2</v>
      </c>
      <c r="R115" s="5">
        <v>8.3407919999999997E-2</v>
      </c>
      <c r="S115" s="5">
        <v>0.105868</v>
      </c>
      <c r="T115" s="5">
        <v>0.12635299999999999</v>
      </c>
      <c r="U115" s="5">
        <v>0.13984099999999999</v>
      </c>
      <c r="V115" s="5">
        <v>0.15155299999999999</v>
      </c>
      <c r="W115" s="5">
        <v>0.16139800000000001</v>
      </c>
      <c r="X115" s="5">
        <v>0.169789</v>
      </c>
      <c r="Y115" s="5">
        <v>0.17707899999999999</v>
      </c>
      <c r="Z115" s="5">
        <v>0.18213499999999999</v>
      </c>
      <c r="AA115" s="5">
        <v>0.186501</v>
      </c>
      <c r="AB115" s="5">
        <v>0.19048499999999999</v>
      </c>
      <c r="AC115" s="5">
        <v>0.19445999999999999</v>
      </c>
      <c r="AD115" s="5">
        <v>0.19864299999999999</v>
      </c>
    </row>
    <row r="116" spans="1:30" x14ac:dyDescent="0.35">
      <c r="A116" t="s">
        <v>212</v>
      </c>
      <c r="B116" s="5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1.3399650000000001E-2</v>
      </c>
      <c r="Q116" s="5">
        <v>2.582307E-2</v>
      </c>
      <c r="R116" s="5">
        <v>3.574314E-2</v>
      </c>
      <c r="S116" s="5">
        <v>4.3906460000000001E-2</v>
      </c>
      <c r="T116" s="5">
        <v>5.0675530000000003E-2</v>
      </c>
      <c r="U116" s="5">
        <v>5.0842940000000003E-2</v>
      </c>
      <c r="V116" s="5">
        <v>4.9405850000000001E-2</v>
      </c>
      <c r="W116" s="5">
        <v>4.6491539999999998E-2</v>
      </c>
      <c r="X116" s="5">
        <v>4.250338E-2</v>
      </c>
      <c r="Y116" s="5">
        <v>3.7835069999999998E-2</v>
      </c>
      <c r="Z116" s="5">
        <v>3.1235260000000001E-2</v>
      </c>
      <c r="AA116" s="5">
        <v>2.4250239999999999E-2</v>
      </c>
      <c r="AB116" s="5">
        <v>1.7155360000000001E-2</v>
      </c>
      <c r="AC116" s="5">
        <v>1.031587E-2</v>
      </c>
      <c r="AD116" s="5">
        <v>3.9090130000000002E-3</v>
      </c>
    </row>
    <row r="117" spans="1:30" x14ac:dyDescent="0.35">
      <c r="A117" t="s">
        <v>213</v>
      </c>
      <c r="B117" s="5">
        <v>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1.0506410000000001E-2</v>
      </c>
      <c r="Q117" s="5">
        <v>2.0300700000000001E-2</v>
      </c>
      <c r="R117" s="5">
        <v>2.78179E-2</v>
      </c>
      <c r="S117" s="5">
        <v>3.385341E-2</v>
      </c>
      <c r="T117" s="5">
        <v>3.8819190000000003E-2</v>
      </c>
      <c r="U117" s="5">
        <v>3.7294620000000001E-2</v>
      </c>
      <c r="V117" s="5">
        <v>3.4549990000000003E-2</v>
      </c>
      <c r="W117" s="5">
        <v>3.075203E-2</v>
      </c>
      <c r="X117" s="5">
        <v>2.6313759999999999E-2</v>
      </c>
      <c r="Y117" s="5">
        <v>2.1667970000000002E-2</v>
      </c>
      <c r="Z117" s="5">
        <v>1.552517E-2</v>
      </c>
      <c r="AA117" s="5">
        <v>9.4798230000000001E-3</v>
      </c>
      <c r="AB117" s="5">
        <v>3.8368819999999998E-3</v>
      </c>
      <c r="AC117" s="5">
        <v>-1.018939E-3</v>
      </c>
      <c r="AD117" s="5">
        <v>-4.870648E-3</v>
      </c>
    </row>
    <row r="118" spans="1:30" x14ac:dyDescent="0.35">
      <c r="A118" t="s">
        <v>214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1.7732660000000001E-2</v>
      </c>
      <c r="Q118" s="5">
        <v>3.438476E-2</v>
      </c>
      <c r="R118" s="5">
        <v>4.8202299999999997E-2</v>
      </c>
      <c r="S118" s="5">
        <v>6.0019950000000002E-2</v>
      </c>
      <c r="T118" s="5">
        <v>7.0288299999999998E-2</v>
      </c>
      <c r="U118" s="5">
        <v>7.3328260000000006E-2</v>
      </c>
      <c r="V118" s="5">
        <v>7.4784710000000004E-2</v>
      </c>
      <c r="W118" s="5">
        <v>7.4725689999999997E-2</v>
      </c>
      <c r="X118" s="5">
        <v>7.3603310000000005E-2</v>
      </c>
      <c r="Y118" s="5">
        <v>7.1840609999999999E-2</v>
      </c>
      <c r="Z118" s="5">
        <v>6.8097900000000003E-2</v>
      </c>
      <c r="AA118" s="5">
        <v>6.4058980000000001E-2</v>
      </c>
      <c r="AB118" s="5">
        <v>6.0038679999999997E-2</v>
      </c>
      <c r="AC118" s="5">
        <v>5.6421850000000003E-2</v>
      </c>
      <c r="AD118" s="5">
        <v>5.3415410000000003E-2</v>
      </c>
    </row>
    <row r="119" spans="1:30" x14ac:dyDescent="0.35">
      <c r="A119" t="s">
        <v>215</v>
      </c>
      <c r="B119" s="5">
        <v>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1.829501E-2</v>
      </c>
      <c r="Q119" s="5">
        <v>3.531289E-2</v>
      </c>
      <c r="R119" s="5">
        <v>4.9682850000000001E-2</v>
      </c>
      <c r="S119" s="5">
        <v>6.215122E-2</v>
      </c>
      <c r="T119" s="5">
        <v>7.3158879999999996E-2</v>
      </c>
      <c r="U119" s="5">
        <v>7.7822989999999995E-2</v>
      </c>
      <c r="V119" s="5">
        <v>8.0992389999999997E-2</v>
      </c>
      <c r="W119" s="5">
        <v>8.2725119999999999E-2</v>
      </c>
      <c r="X119" s="5">
        <v>8.3434159999999993E-2</v>
      </c>
      <c r="Y119" s="5">
        <v>8.3522810000000003E-2</v>
      </c>
      <c r="Z119" s="5">
        <v>8.186773E-2</v>
      </c>
      <c r="AA119" s="5">
        <v>7.9956109999999997E-2</v>
      </c>
      <c r="AB119" s="5">
        <v>7.8093209999999996E-2</v>
      </c>
      <c r="AC119" s="5">
        <v>7.6653959999999993E-2</v>
      </c>
      <c r="AD119" s="5">
        <v>7.5865150000000006E-2</v>
      </c>
    </row>
    <row r="120" spans="1:30" x14ac:dyDescent="0.35">
      <c r="A120" t="s">
        <v>216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2.006399E-2</v>
      </c>
      <c r="Q120" s="5">
        <v>3.8921850000000001E-2</v>
      </c>
      <c r="R120" s="5">
        <v>5.4829120000000002E-2</v>
      </c>
      <c r="S120" s="5">
        <v>6.8639850000000002E-2</v>
      </c>
      <c r="T120" s="5">
        <v>8.0824019999999996E-2</v>
      </c>
      <c r="U120" s="5">
        <v>8.5771990000000006E-2</v>
      </c>
      <c r="V120" s="5">
        <v>8.9068270000000005E-2</v>
      </c>
      <c r="W120" s="5">
        <v>9.0780760000000002E-2</v>
      </c>
      <c r="X120" s="5">
        <v>9.137141E-2</v>
      </c>
      <c r="Y120" s="5">
        <v>9.1263070000000002E-2</v>
      </c>
      <c r="Z120" s="5">
        <v>8.915555E-2</v>
      </c>
      <c r="AA120" s="5">
        <v>8.6712670000000006E-2</v>
      </c>
      <c r="AB120" s="5">
        <v>8.4259150000000005E-2</v>
      </c>
      <c r="AC120" s="5">
        <v>8.2179719999999998E-2</v>
      </c>
      <c r="AD120" s="5">
        <v>8.0691399999999996E-2</v>
      </c>
    </row>
    <row r="121" spans="1:30" x14ac:dyDescent="0.35">
      <c r="A121" t="s">
        <v>217</v>
      </c>
      <c r="B121" s="5">
        <v>0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1.5803830000000001E-2</v>
      </c>
      <c r="Q121" s="5">
        <v>3.0427829999999999E-2</v>
      </c>
      <c r="R121" s="5">
        <v>4.2325269999999998E-2</v>
      </c>
      <c r="S121" s="5">
        <v>5.2340459999999998E-2</v>
      </c>
      <c r="T121" s="5">
        <v>6.0943579999999997E-2</v>
      </c>
      <c r="U121" s="5">
        <v>6.266468E-2</v>
      </c>
      <c r="V121" s="5">
        <v>6.2890890000000005E-2</v>
      </c>
      <c r="W121" s="5">
        <v>6.1798640000000002E-2</v>
      </c>
      <c r="X121" s="5">
        <v>5.9830359999999999E-2</v>
      </c>
      <c r="Y121" s="5">
        <v>5.746793E-2</v>
      </c>
      <c r="Z121" s="5">
        <v>5.3451150000000003E-2</v>
      </c>
      <c r="AA121" s="5">
        <v>4.9413869999999999E-2</v>
      </c>
      <c r="AB121" s="5">
        <v>4.5700589999999999E-2</v>
      </c>
      <c r="AC121" s="5">
        <v>4.2735330000000002E-2</v>
      </c>
      <c r="AD121" s="5">
        <v>4.0745009999999998E-2</v>
      </c>
    </row>
    <row r="122" spans="1:30" x14ac:dyDescent="0.35">
      <c r="A122" t="s">
        <v>218</v>
      </c>
      <c r="B122" s="5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-4.1045960000000003E-3</v>
      </c>
      <c r="Q122" s="5">
        <v>-8.3283060000000006E-3</v>
      </c>
      <c r="R122" s="5">
        <v>-1.4340469999999999E-2</v>
      </c>
      <c r="S122" s="5">
        <v>-2.1267810000000002E-2</v>
      </c>
      <c r="T122" s="5">
        <v>-2.8736979999999999E-2</v>
      </c>
      <c r="U122" s="5">
        <v>-4.2969359999999998E-2</v>
      </c>
      <c r="V122" s="5">
        <v>-5.8058079999999998E-2</v>
      </c>
      <c r="W122" s="5">
        <v>-7.3609690000000005E-2</v>
      </c>
      <c r="X122" s="5">
        <v>-8.9201569999999994E-2</v>
      </c>
      <c r="Y122" s="5">
        <v>-0.104283</v>
      </c>
      <c r="Z122" s="5">
        <v>-0.12038699999999999</v>
      </c>
      <c r="AA122" s="5">
        <v>-0.135716</v>
      </c>
      <c r="AB122" s="5">
        <v>-0.14993600000000001</v>
      </c>
      <c r="AC122" s="5">
        <v>-0.16262199999999999</v>
      </c>
      <c r="AD122" s="5">
        <v>-0.17357800000000001</v>
      </c>
    </row>
    <row r="123" spans="1:30" x14ac:dyDescent="0.35">
      <c r="A123" t="s">
        <v>219</v>
      </c>
      <c r="B123" s="5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-4.2907550000000003E-3</v>
      </c>
      <c r="Q123" s="5">
        <v>-8.5435570000000002E-3</v>
      </c>
      <c r="R123" s="5">
        <v>-1.451596E-2</v>
      </c>
      <c r="S123" s="5">
        <v>-2.134455E-2</v>
      </c>
      <c r="T123" s="5">
        <v>-2.866585E-2</v>
      </c>
      <c r="U123" s="5">
        <v>-4.2710640000000001E-2</v>
      </c>
      <c r="V123" s="5">
        <v>-5.7591900000000001E-2</v>
      </c>
      <c r="W123" s="5">
        <v>-7.2896760000000005E-2</v>
      </c>
      <c r="X123" s="5">
        <v>-8.8173089999999996E-2</v>
      </c>
      <c r="Y123" s="5">
        <v>-0.10288</v>
      </c>
      <c r="Z123" s="5">
        <v>-0.118551</v>
      </c>
      <c r="AA123" s="5">
        <v>-0.13338700000000001</v>
      </c>
      <c r="AB123" s="5">
        <v>-0.14705599999999999</v>
      </c>
      <c r="AC123" s="5">
        <v>-0.159132</v>
      </c>
      <c r="AD123" s="5">
        <v>-0.16943800000000001</v>
      </c>
    </row>
    <row r="124" spans="1:30" x14ac:dyDescent="0.35">
      <c r="A124" t="s">
        <v>220</v>
      </c>
      <c r="B124" s="5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3.8709970000000003E-2</v>
      </c>
      <c r="Q124" s="5">
        <v>7.5064530000000004E-2</v>
      </c>
      <c r="R124" s="5">
        <v>0.10739</v>
      </c>
      <c r="S124" s="5">
        <v>0.136658</v>
      </c>
      <c r="T124" s="5">
        <v>0.163465</v>
      </c>
      <c r="U124" s="5">
        <v>0.182253</v>
      </c>
      <c r="V124" s="5">
        <v>0.198961</v>
      </c>
      <c r="W124" s="5">
        <v>0.213312</v>
      </c>
      <c r="X124" s="5">
        <v>0.22573799999999999</v>
      </c>
      <c r="Y124" s="5">
        <v>0.23655999999999999</v>
      </c>
      <c r="Z124" s="5">
        <v>0.244537</v>
      </c>
      <c r="AA124" s="5">
        <v>0.25137300000000001</v>
      </c>
      <c r="AB124" s="5">
        <v>0.25737199999999999</v>
      </c>
      <c r="AC124" s="5">
        <v>0.26286900000000002</v>
      </c>
      <c r="AD124" s="5">
        <v>0.26811200000000002</v>
      </c>
    </row>
    <row r="125" spans="1:30" x14ac:dyDescent="0.35">
      <c r="A125" t="s">
        <v>221</v>
      </c>
      <c r="B125" s="5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2.9406539999999998E-2</v>
      </c>
      <c r="Q125" s="5">
        <v>5.7144779999999999E-2</v>
      </c>
      <c r="R125" s="5">
        <v>8.1545619999999999E-2</v>
      </c>
      <c r="S125" s="5">
        <v>0.103493</v>
      </c>
      <c r="T125" s="5">
        <v>0.12349400000000001</v>
      </c>
      <c r="U125" s="5">
        <v>0.136155</v>
      </c>
      <c r="V125" s="5">
        <v>0.147117</v>
      </c>
      <c r="W125" s="5">
        <v>0.15624299999999999</v>
      </c>
      <c r="X125" s="5">
        <v>0.16395299999999999</v>
      </c>
      <c r="Y125" s="5">
        <v>0.170602</v>
      </c>
      <c r="Z125" s="5">
        <v>0.17497699999999999</v>
      </c>
      <c r="AA125" s="5">
        <v>0.17871200000000001</v>
      </c>
      <c r="AB125" s="5">
        <v>0.182114</v>
      </c>
      <c r="AC125" s="5">
        <v>0.18553600000000001</v>
      </c>
      <c r="AD125" s="5">
        <v>0.18921499999999999</v>
      </c>
    </row>
    <row r="126" spans="1:30" x14ac:dyDescent="0.35">
      <c r="A126" t="s">
        <v>222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1.2077320000000001E-2</v>
      </c>
      <c r="Q126" s="5">
        <v>2.324702E-2</v>
      </c>
      <c r="R126" s="5">
        <v>3.1845360000000003E-2</v>
      </c>
      <c r="S126" s="5">
        <v>3.8716809999999997E-2</v>
      </c>
      <c r="T126" s="5">
        <v>4.4282630000000003E-2</v>
      </c>
      <c r="U126" s="5">
        <v>4.2826910000000003E-2</v>
      </c>
      <c r="V126" s="5">
        <v>3.9895140000000003E-2</v>
      </c>
      <c r="W126" s="5">
        <v>3.5663960000000001E-2</v>
      </c>
      <c r="X126" s="5">
        <v>3.0605230000000001E-2</v>
      </c>
      <c r="Y126" s="5">
        <v>2.518167E-2</v>
      </c>
      <c r="Z126" s="5">
        <v>1.804416E-2</v>
      </c>
      <c r="AA126" s="5">
        <v>1.0866199999999999E-2</v>
      </c>
      <c r="AB126" s="5">
        <v>3.9723720000000001E-3</v>
      </c>
      <c r="AC126" s="5">
        <v>-2.2330610000000002E-3</v>
      </c>
      <c r="AD126" s="5">
        <v>-7.552647E-3</v>
      </c>
    </row>
    <row r="127" spans="1:30" x14ac:dyDescent="0.35">
      <c r="A127" t="s">
        <v>223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1.144032E-2</v>
      </c>
      <c r="Q127" s="5">
        <v>2.186432E-2</v>
      </c>
      <c r="R127" s="5">
        <v>2.9942489999999999E-2</v>
      </c>
      <c r="S127" s="5">
        <v>3.6421130000000003E-2</v>
      </c>
      <c r="T127" s="5">
        <v>4.1712029999999997E-2</v>
      </c>
      <c r="U127" s="5">
        <v>4.0777569999999999E-2</v>
      </c>
      <c r="V127" s="5">
        <v>3.8426059999999998E-2</v>
      </c>
      <c r="W127" s="5">
        <v>3.4903000000000003E-2</v>
      </c>
      <c r="X127" s="5">
        <v>3.067071E-2</v>
      </c>
      <c r="Y127" s="5">
        <v>2.6181840000000001E-2</v>
      </c>
      <c r="Z127" s="5">
        <v>2.027437E-2</v>
      </c>
      <c r="AA127" s="5">
        <v>1.443494E-2</v>
      </c>
      <c r="AB127" s="5">
        <v>8.9980159999999993E-3</v>
      </c>
      <c r="AC127" s="5">
        <v>4.3778269999999999E-3</v>
      </c>
      <c r="AD127" s="5">
        <v>8.0139700000000003E-4</v>
      </c>
    </row>
    <row r="128" spans="1:30" x14ac:dyDescent="0.35">
      <c r="A128" t="s">
        <v>224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1.7272900000000001E-2</v>
      </c>
      <c r="Q128" s="5">
        <v>3.3435079999999999E-2</v>
      </c>
      <c r="R128" s="5">
        <v>4.6840890000000003E-2</v>
      </c>
      <c r="S128" s="5">
        <v>5.8325179999999997E-2</v>
      </c>
      <c r="T128" s="5">
        <v>6.830899E-2</v>
      </c>
      <c r="U128" s="5">
        <v>7.1359140000000001E-2</v>
      </c>
      <c r="V128" s="5">
        <v>7.2894420000000001E-2</v>
      </c>
      <c r="W128" s="5">
        <v>7.2983019999999996E-2</v>
      </c>
      <c r="X128" s="5">
        <v>7.2067370000000006E-2</v>
      </c>
      <c r="Y128" s="5">
        <v>7.0570560000000004E-2</v>
      </c>
      <c r="Z128" s="5">
        <v>6.7231340000000001E-2</v>
      </c>
      <c r="AA128" s="5">
        <v>6.3664910000000005E-2</v>
      </c>
      <c r="AB128" s="5">
        <v>6.0225750000000002E-2</v>
      </c>
      <c r="AC128" s="5">
        <v>5.728863E-2</v>
      </c>
      <c r="AD128" s="5">
        <v>5.5070529999999999E-2</v>
      </c>
    </row>
    <row r="129" spans="1:30" x14ac:dyDescent="0.35">
      <c r="A129" t="s">
        <v>225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1.8788740000000002E-2</v>
      </c>
      <c r="Q129" s="5">
        <v>3.6163920000000002E-2</v>
      </c>
      <c r="R129" s="5">
        <v>5.0666240000000001E-2</v>
      </c>
      <c r="S129" s="5">
        <v>6.3110659999999999E-2</v>
      </c>
      <c r="T129" s="5">
        <v>7.3957209999999995E-2</v>
      </c>
      <c r="U129" s="5">
        <v>7.7990180000000006E-2</v>
      </c>
      <c r="V129" s="5">
        <v>8.0302390000000001E-2</v>
      </c>
      <c r="W129" s="5">
        <v>8.1070020000000007E-2</v>
      </c>
      <c r="X129" s="5">
        <v>8.0784629999999996E-2</v>
      </c>
      <c r="Y129" s="5">
        <v>7.9888609999999999E-2</v>
      </c>
      <c r="Z129" s="5">
        <v>7.7200119999999997E-2</v>
      </c>
      <c r="AA129" s="5">
        <v>7.4254970000000003E-2</v>
      </c>
      <c r="AB129" s="5">
        <v>7.1427340000000006E-2</v>
      </c>
      <c r="AC129" s="5">
        <v>6.910173E-2</v>
      </c>
      <c r="AD129" s="5">
        <v>6.7524829999999994E-2</v>
      </c>
    </row>
    <row r="130" spans="1:30" x14ac:dyDescent="0.35">
      <c r="A130" t="s">
        <v>226</v>
      </c>
      <c r="B130" s="5">
        <v>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2.0794449999999999E-2</v>
      </c>
      <c r="Q130" s="5">
        <v>4.001942E-2</v>
      </c>
      <c r="R130" s="5">
        <v>5.6263929999999997E-2</v>
      </c>
      <c r="S130" s="5">
        <v>7.0342870000000002E-2</v>
      </c>
      <c r="T130" s="5">
        <v>8.27262E-2</v>
      </c>
      <c r="U130" s="5">
        <v>8.8285189999999999E-2</v>
      </c>
      <c r="V130" s="5">
        <v>9.2054520000000001E-2</v>
      </c>
      <c r="W130" s="5">
        <v>9.4161209999999995E-2</v>
      </c>
      <c r="X130" s="5">
        <v>9.5047439999999997E-2</v>
      </c>
      <c r="Y130" s="5">
        <v>9.5145939999999998E-2</v>
      </c>
      <c r="Z130" s="5">
        <v>9.3303800000000006E-2</v>
      </c>
      <c r="AA130" s="5">
        <v>9.1047459999999997E-2</v>
      </c>
      <c r="AB130" s="5">
        <v>8.8721549999999996E-2</v>
      </c>
      <c r="AC130" s="5">
        <v>8.6710720000000005E-2</v>
      </c>
      <c r="AD130" s="5">
        <v>8.5251560000000004E-2</v>
      </c>
    </row>
    <row r="131" spans="1:30" x14ac:dyDescent="0.35">
      <c r="A131" t="s">
        <v>227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1.9044990000000001E-2</v>
      </c>
      <c r="Q131" s="5">
        <v>3.6716020000000002E-2</v>
      </c>
      <c r="R131" s="5">
        <v>5.1484509999999997E-2</v>
      </c>
      <c r="S131" s="5">
        <v>6.4204990000000003E-2</v>
      </c>
      <c r="T131" s="5">
        <v>7.5337470000000004E-2</v>
      </c>
      <c r="U131" s="5">
        <v>7.9537940000000001E-2</v>
      </c>
      <c r="V131" s="5">
        <v>8.2066849999999997E-2</v>
      </c>
      <c r="W131" s="5">
        <v>8.3080570000000006E-2</v>
      </c>
      <c r="X131" s="5">
        <v>8.3070720000000001E-2</v>
      </c>
      <c r="Y131" s="5">
        <v>8.2489800000000002E-2</v>
      </c>
      <c r="Z131" s="5">
        <v>8.0126069999999994E-2</v>
      </c>
      <c r="AA131" s="5">
        <v>7.7584520000000004E-2</v>
      </c>
      <c r="AB131" s="5">
        <v>7.5239399999999998E-2</v>
      </c>
      <c r="AC131" s="5">
        <v>7.349501E-2</v>
      </c>
      <c r="AD131" s="5">
        <v>7.2607829999999998E-2</v>
      </c>
    </row>
    <row r="132" spans="1:30" x14ac:dyDescent="0.35">
      <c r="A132" t="s">
        <v>228</v>
      </c>
      <c r="B132" s="5">
        <v>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-4.6045119999999998E-3</v>
      </c>
      <c r="Q132" s="5">
        <v>-8.6900550000000003E-3</v>
      </c>
      <c r="R132" s="5">
        <v>-1.460325E-2</v>
      </c>
      <c r="S132" s="5">
        <v>-2.1392149999999999E-2</v>
      </c>
      <c r="T132" s="5">
        <v>-2.8683469999999999E-2</v>
      </c>
      <c r="U132" s="5">
        <v>-4.3680480000000001E-2</v>
      </c>
      <c r="V132" s="5">
        <v>-5.941565E-2</v>
      </c>
      <c r="W132" s="5">
        <v>-7.5534900000000002E-2</v>
      </c>
      <c r="X132" s="5">
        <v>-9.1566750000000002E-2</v>
      </c>
      <c r="Y132" s="5">
        <v>-0.10693</v>
      </c>
      <c r="Z132" s="5">
        <v>-0.123435</v>
      </c>
      <c r="AA132" s="5">
        <v>-0.13899700000000001</v>
      </c>
      <c r="AB132" s="5">
        <v>-0.15329300000000001</v>
      </c>
      <c r="AC132" s="5">
        <v>-0.165879</v>
      </c>
      <c r="AD132" s="5">
        <v>-0.17658699999999999</v>
      </c>
    </row>
    <row r="133" spans="1:30" x14ac:dyDescent="0.35">
      <c r="A133" t="s">
        <v>229</v>
      </c>
      <c r="B133" s="5">
        <v>0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-5.5962729999999997E-3</v>
      </c>
      <c r="Q133" s="5">
        <v>-1.0722870000000001E-2</v>
      </c>
      <c r="R133" s="5">
        <v>-1.753963E-2</v>
      </c>
      <c r="S133" s="5">
        <v>-2.5143789999999999E-2</v>
      </c>
      <c r="T133" s="5">
        <v>-3.3142440000000002E-2</v>
      </c>
      <c r="U133" s="5">
        <v>-4.8424040000000002E-2</v>
      </c>
      <c r="V133" s="5">
        <v>-6.446354E-2</v>
      </c>
      <c r="W133" s="5">
        <v>-8.0818200000000007E-2</v>
      </c>
      <c r="X133" s="5">
        <v>-9.6977160000000007E-2</v>
      </c>
      <c r="Y133" s="5">
        <v>-0.11233</v>
      </c>
      <c r="Z133" s="5">
        <v>-0.128609</v>
      </c>
      <c r="AA133" s="5">
        <v>-0.143816</v>
      </c>
      <c r="AB133" s="5">
        <v>-0.15761</v>
      </c>
      <c r="AC133" s="5">
        <v>-0.169517</v>
      </c>
      <c r="AD133" s="5">
        <v>-0.17933099999999999</v>
      </c>
    </row>
    <row r="134" spans="1:30" x14ac:dyDescent="0.35">
      <c r="A134" t="s">
        <v>230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3.2412179999999999E-2</v>
      </c>
      <c r="Q134" s="5">
        <v>6.3171039999999998E-2</v>
      </c>
      <c r="R134" s="5">
        <v>8.9947680000000002E-2</v>
      </c>
      <c r="S134" s="5">
        <v>0.11389100000000001</v>
      </c>
      <c r="T134" s="5">
        <v>0.13564499999999999</v>
      </c>
      <c r="U134" s="5">
        <v>0.14833099999999999</v>
      </c>
      <c r="V134" s="5">
        <v>0.15926999999999999</v>
      </c>
      <c r="W134" s="5">
        <v>0.168294</v>
      </c>
      <c r="X134" s="5">
        <v>0.175953</v>
      </c>
      <c r="Y134" s="5">
        <v>0.18268799999999999</v>
      </c>
      <c r="Z134" s="5">
        <v>0.186943</v>
      </c>
      <c r="AA134" s="5">
        <v>0.190835</v>
      </c>
      <c r="AB134" s="5">
        <v>0.19470799999999999</v>
      </c>
      <c r="AC134" s="5">
        <v>0.199017</v>
      </c>
      <c r="AD134" s="5">
        <v>0.204016</v>
      </c>
    </row>
    <row r="135" spans="1:30" x14ac:dyDescent="0.35">
      <c r="A135" t="s">
        <v>231</v>
      </c>
      <c r="B135" s="5">
        <v>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3.1124220000000001E-2</v>
      </c>
      <c r="Q135" s="5">
        <v>6.058326E-2</v>
      </c>
      <c r="R135" s="5">
        <v>8.6225449999999995E-2</v>
      </c>
      <c r="S135" s="5">
        <v>0.109219</v>
      </c>
      <c r="T135" s="5">
        <v>0.13020899999999999</v>
      </c>
      <c r="U135" s="5">
        <v>0.14261199999999999</v>
      </c>
      <c r="V135" s="5">
        <v>0.15357199999999999</v>
      </c>
      <c r="W135" s="5">
        <v>0.162854</v>
      </c>
      <c r="X135" s="5">
        <v>0.170986</v>
      </c>
      <c r="Y135" s="5">
        <v>0.178392</v>
      </c>
      <c r="Z135" s="5">
        <v>0.183613</v>
      </c>
      <c r="AA135" s="5">
        <v>0.188718</v>
      </c>
      <c r="AB135" s="5">
        <v>0.19406100000000001</v>
      </c>
      <c r="AC135" s="5">
        <v>0.20011499999999999</v>
      </c>
      <c r="AD135" s="5">
        <v>0.20715800000000001</v>
      </c>
    </row>
    <row r="136" spans="1:30" x14ac:dyDescent="0.35">
      <c r="A136" t="s">
        <v>232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8.1955380000000005E-3</v>
      </c>
      <c r="Q136" s="5">
        <v>1.6336150000000001E-2</v>
      </c>
      <c r="R136" s="5">
        <v>2.1758099999999999E-2</v>
      </c>
      <c r="S136" s="5">
        <v>2.5649040000000001E-2</v>
      </c>
      <c r="T136" s="5">
        <v>2.8509219999999998E-2</v>
      </c>
      <c r="U136" s="5">
        <v>2.2227460000000001E-2</v>
      </c>
      <c r="V136" s="5">
        <v>1.4981059999999999E-2</v>
      </c>
      <c r="W136" s="5">
        <v>6.8290529999999999E-3</v>
      </c>
      <c r="X136" s="5">
        <v>-1.7570159999999999E-3</v>
      </c>
      <c r="Y136" s="5">
        <v>-1.0245570000000001E-2</v>
      </c>
      <c r="Z136" s="5">
        <v>-2.064357E-2</v>
      </c>
      <c r="AA136" s="5">
        <v>-3.0570739999999999E-2</v>
      </c>
      <c r="AB136" s="5">
        <v>-3.971264E-2</v>
      </c>
      <c r="AC136" s="5">
        <v>-4.7625349999999997E-2</v>
      </c>
      <c r="AD136" s="5">
        <v>-5.4131609999999997E-2</v>
      </c>
    </row>
    <row r="137" spans="1:30" x14ac:dyDescent="0.35">
      <c r="A137" t="s">
        <v>233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8.8636289999999996E-3</v>
      </c>
      <c r="Q137" s="5">
        <v>1.712263E-2</v>
      </c>
      <c r="R137" s="5">
        <v>2.2908379999999999E-2</v>
      </c>
      <c r="S137" s="5">
        <v>2.7143560000000001E-2</v>
      </c>
      <c r="T137" s="5">
        <v>3.0269270000000001E-2</v>
      </c>
      <c r="U137" s="5">
        <v>2.606135E-2</v>
      </c>
      <c r="V137" s="5">
        <v>2.0633269999999999E-2</v>
      </c>
      <c r="W137" s="5">
        <v>1.4230639999999999E-2</v>
      </c>
      <c r="X137" s="5">
        <v>7.3646060000000001E-3</v>
      </c>
      <c r="Y137" s="5">
        <v>5.5671900000000001E-4</v>
      </c>
      <c r="Z137" s="5">
        <v>-7.6885570000000004E-3</v>
      </c>
      <c r="AA137" s="5">
        <v>-1.551193E-2</v>
      </c>
      <c r="AB137" s="5">
        <v>-2.255938E-2</v>
      </c>
      <c r="AC137" s="5">
        <v>-2.8396959999999999E-2</v>
      </c>
      <c r="AD137" s="5">
        <v>-3.2797989999999999E-2</v>
      </c>
    </row>
    <row r="138" spans="1:30" x14ac:dyDescent="0.35">
      <c r="A138" t="s">
        <v>234</v>
      </c>
      <c r="B138" s="5">
        <v>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1.567352E-2</v>
      </c>
      <c r="Q138" s="5">
        <v>3.0589849999999998E-2</v>
      </c>
      <c r="R138" s="5">
        <v>4.2662239999999997E-2</v>
      </c>
      <c r="S138" s="5">
        <v>5.2842970000000003E-2</v>
      </c>
      <c r="T138" s="5">
        <v>6.1621839999999997E-2</v>
      </c>
      <c r="U138" s="5">
        <v>6.2556E-2</v>
      </c>
      <c r="V138" s="5">
        <v>6.2142919999999997E-2</v>
      </c>
      <c r="W138" s="5">
        <v>6.0441010000000003E-2</v>
      </c>
      <c r="X138" s="5">
        <v>5.7941670000000001E-2</v>
      </c>
      <c r="Y138" s="5">
        <v>5.510731E-2</v>
      </c>
      <c r="Z138" s="5">
        <v>5.0392329999999999E-2</v>
      </c>
      <c r="AA138" s="5">
        <v>4.5725630000000003E-2</v>
      </c>
      <c r="AB138" s="5">
        <v>4.142216E-2</v>
      </c>
      <c r="AC138" s="5">
        <v>3.7895959999999999E-2</v>
      </c>
      <c r="AD138" s="5">
        <v>3.5354299999999998E-2</v>
      </c>
    </row>
    <row r="139" spans="1:30" x14ac:dyDescent="0.35">
      <c r="A139" t="s">
        <v>235</v>
      </c>
      <c r="B139" s="5">
        <v>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1.8301020000000001E-2</v>
      </c>
      <c r="Q139" s="5">
        <v>3.5640709999999999E-2</v>
      </c>
      <c r="R139" s="5">
        <v>5.0049570000000002E-2</v>
      </c>
      <c r="S139" s="5">
        <v>6.2440570000000001E-2</v>
      </c>
      <c r="T139" s="5">
        <v>7.3303090000000001E-2</v>
      </c>
      <c r="U139" s="5">
        <v>7.6518569999999994E-2</v>
      </c>
      <c r="V139" s="5">
        <v>7.8220139999999994E-2</v>
      </c>
      <c r="W139" s="5">
        <v>7.8525059999999994E-2</v>
      </c>
      <c r="X139" s="5">
        <v>7.7944390000000002E-2</v>
      </c>
      <c r="Y139" s="5">
        <v>7.6969969999999999E-2</v>
      </c>
      <c r="Z139" s="5">
        <v>7.4164279999999999E-2</v>
      </c>
      <c r="AA139" s="5">
        <v>7.1358000000000005E-2</v>
      </c>
      <c r="AB139" s="5">
        <v>6.8895780000000004E-2</v>
      </c>
      <c r="AC139" s="5">
        <v>6.7221080000000002E-2</v>
      </c>
      <c r="AD139" s="5">
        <v>6.6570840000000006E-2</v>
      </c>
    </row>
    <row r="140" spans="1:30" x14ac:dyDescent="0.35">
      <c r="A140" t="s">
        <v>236</v>
      </c>
      <c r="B140" s="5">
        <v>0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1.9360929999999998E-2</v>
      </c>
      <c r="Q140" s="5">
        <v>3.7643410000000002E-2</v>
      </c>
      <c r="R140" s="5">
        <v>5.2867810000000001E-2</v>
      </c>
      <c r="S140" s="5">
        <v>6.6006010000000004E-2</v>
      </c>
      <c r="T140" s="5">
        <v>7.7576829999999999E-2</v>
      </c>
      <c r="U140" s="5">
        <v>8.1293959999999998E-2</v>
      </c>
      <c r="V140" s="5">
        <v>8.3516950000000006E-2</v>
      </c>
      <c r="W140" s="5">
        <v>8.4313910000000006E-2</v>
      </c>
      <c r="X140" s="5">
        <v>8.4205749999999996E-2</v>
      </c>
      <c r="Y140" s="5">
        <v>8.3674209999999999E-2</v>
      </c>
      <c r="Z140" s="5">
        <v>8.1252309999999994E-2</v>
      </c>
      <c r="AA140" s="5">
        <v>7.8820029999999999E-2</v>
      </c>
      <c r="AB140" s="5">
        <v>7.6741690000000001E-2</v>
      </c>
      <c r="AC140" s="5">
        <v>7.5441240000000007E-2</v>
      </c>
      <c r="AD140" s="5">
        <v>7.5165309999999999E-2</v>
      </c>
    </row>
    <row r="141" spans="1:30" x14ac:dyDescent="0.35">
      <c r="A141" t="s">
        <v>237</v>
      </c>
      <c r="B141" s="5">
        <v>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1.303617E-2</v>
      </c>
      <c r="Q141" s="5">
        <v>2.5412130000000002E-2</v>
      </c>
      <c r="R141" s="5">
        <v>3.5023220000000001E-2</v>
      </c>
      <c r="S141" s="5">
        <v>4.2870350000000002E-2</v>
      </c>
      <c r="T141" s="5">
        <v>4.9502089999999999E-2</v>
      </c>
      <c r="U141" s="5">
        <v>4.8165529999999998E-2</v>
      </c>
      <c r="V141" s="5">
        <v>4.55804E-2</v>
      </c>
      <c r="W141" s="5">
        <v>4.1982199999999997E-2</v>
      </c>
      <c r="X141" s="5">
        <v>3.7950629999999999E-2</v>
      </c>
      <c r="Y141" s="5">
        <v>3.4046229999999997E-2</v>
      </c>
      <c r="Z141" s="5">
        <v>2.8685349999999998E-2</v>
      </c>
      <c r="AA141" s="5">
        <v>2.38646E-2</v>
      </c>
      <c r="AB141" s="5">
        <v>1.9987339999999999E-2</v>
      </c>
      <c r="AC141" s="5">
        <v>1.7526650000000001E-2</v>
      </c>
      <c r="AD141" s="5">
        <v>1.6739090000000002E-2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762B97-0E37-438B-9BEE-37246C05AA8F}">
  <sheetPr codeName="Sheet5"/>
  <dimension ref="A1:U77"/>
  <sheetViews>
    <sheetView topLeftCell="A10" workbookViewId="0">
      <selection activeCell="C16" sqref="C16"/>
    </sheetView>
  </sheetViews>
  <sheetFormatPr defaultRowHeight="14.5" x14ac:dyDescent="0.35"/>
  <cols>
    <col min="2" max="2" width="37.1796875" bestFit="1" customWidth="1"/>
    <col min="3" max="3" width="15.54296875" customWidth="1"/>
    <col min="10" max="10" width="20.453125" bestFit="1" customWidth="1"/>
    <col min="18" max="18" width="20.453125" bestFit="1" customWidth="1"/>
    <col min="19" max="21" width="17.81640625" customWidth="1"/>
  </cols>
  <sheetData>
    <row r="1" spans="1:21" x14ac:dyDescent="0.35">
      <c r="A1" s="48" t="s">
        <v>48</v>
      </c>
    </row>
    <row r="2" spans="1:21" x14ac:dyDescent="0.35">
      <c r="A2" s="40" t="s">
        <v>49</v>
      </c>
    </row>
    <row r="3" spans="1:21" ht="15" thickBot="1" x14ac:dyDescent="0.4"/>
    <row r="4" spans="1:21" x14ac:dyDescent="0.35">
      <c r="D4" s="77" t="s">
        <v>50</v>
      </c>
      <c r="E4" s="77"/>
      <c r="F4" s="77"/>
      <c r="G4" s="77"/>
      <c r="H4" s="2"/>
      <c r="K4" s="77" t="s">
        <v>50</v>
      </c>
      <c r="L4" s="77"/>
      <c r="M4" s="77"/>
      <c r="N4" s="77"/>
      <c r="R4" s="51"/>
      <c r="S4" s="78" t="s">
        <v>51</v>
      </c>
      <c r="T4" s="78"/>
      <c r="U4" s="79"/>
    </row>
    <row r="5" spans="1:21" x14ac:dyDescent="0.35">
      <c r="B5" s="7" t="s">
        <v>52</v>
      </c>
      <c r="C5" s="7" t="s">
        <v>53</v>
      </c>
      <c r="D5" s="7" t="s">
        <v>54</v>
      </c>
      <c r="E5" s="7" t="s">
        <v>12</v>
      </c>
      <c r="F5" s="7" t="s">
        <v>24</v>
      </c>
      <c r="G5" s="7" t="s">
        <v>28</v>
      </c>
      <c r="H5" s="7"/>
      <c r="J5" s="7" t="s">
        <v>55</v>
      </c>
      <c r="K5" s="7" t="s">
        <v>54</v>
      </c>
      <c r="L5" s="7" t="s">
        <v>12</v>
      </c>
      <c r="M5" s="7" t="s">
        <v>24</v>
      </c>
      <c r="N5" s="7" t="s">
        <v>28</v>
      </c>
      <c r="R5" s="60"/>
      <c r="S5" s="49" t="s">
        <v>56</v>
      </c>
      <c r="T5" s="49" t="s">
        <v>57</v>
      </c>
      <c r="U5" s="53" t="s">
        <v>58</v>
      </c>
    </row>
    <row r="6" spans="1:21" x14ac:dyDescent="0.35">
      <c r="B6" t="str" cm="1">
        <f t="array" ref="B6:B77">ddpicklist</f>
        <v>Sheep and wool</v>
      </c>
      <c r="C6" t="s">
        <v>59</v>
      </c>
      <c r="D6">
        <v>2177.2693028069843</v>
      </c>
      <c r="E6">
        <v>2221.4528495717173</v>
      </c>
      <c r="F6">
        <v>2107.1542764789497</v>
      </c>
      <c r="G6">
        <v>1847.2712929759405</v>
      </c>
      <c r="J6" t="s">
        <v>59</v>
      </c>
      <c r="K6">
        <f>SUMIF($C$6:$C$77,$J6, D$6:D$77)</f>
        <v>22923.992669212788</v>
      </c>
      <c r="L6">
        <f>SUMIF($C$6:$C$77,$J6, E$6:E$77)</f>
        <v>23177.660921901581</v>
      </c>
      <c r="M6">
        <f>SUMIF($C$6:$C$77,$J6, F$6:F$77)</f>
        <v>22053.68802972083</v>
      </c>
      <c r="N6">
        <f>SUMIF($C$6:$C$77,$J6, G$6:G$77)</f>
        <v>19020.564466085285</v>
      </c>
      <c r="O6">
        <f>L6-K6</f>
        <v>253.66825268879256</v>
      </c>
      <c r="R6" s="60" t="s">
        <v>59</v>
      </c>
      <c r="S6" s="56">
        <f>L6/$K6-1</f>
        <v>1.1065622657848495E-2</v>
      </c>
      <c r="T6" s="56">
        <f t="shared" ref="T6:U13" si="0">M6/$K6-1</f>
        <v>-3.7964793133998365E-2</v>
      </c>
      <c r="U6" s="58">
        <f t="shared" si="0"/>
        <v>-0.17027697833675615</v>
      </c>
    </row>
    <row r="7" spans="1:21" x14ac:dyDescent="0.35">
      <c r="B7" t="str">
        <v>Beef cattle</v>
      </c>
      <c r="C7" t="s">
        <v>59</v>
      </c>
      <c r="D7">
        <v>2136.3862413012657</v>
      </c>
      <c r="E7">
        <v>2182.9214952981624</v>
      </c>
      <c r="F7">
        <v>2057.0945378137344</v>
      </c>
      <c r="G7">
        <v>1763.1254116125601</v>
      </c>
      <c r="J7" t="s">
        <v>60</v>
      </c>
      <c r="K7">
        <f t="shared" ref="K7:K13" si="1">SUMIF($C$6:$C$77,$J7, D$6:D$77)</f>
        <v>36947.841337097925</v>
      </c>
      <c r="L7">
        <f t="shared" ref="L7:L13" si="2">SUMIF($C$6:$C$77,$J7, E$6:E$77)</f>
        <v>36954.186363979847</v>
      </c>
      <c r="M7">
        <f t="shared" ref="M7:M13" si="3">SUMIF($C$6:$C$77,$J7, F$6:F$77)</f>
        <v>36677.282731442116</v>
      </c>
      <c r="N7">
        <f t="shared" ref="N7:N13" si="4">SUMIF($C$6:$C$77,$J7, G$6:G$77)</f>
        <v>35332.339953095041</v>
      </c>
      <c r="R7" s="60" t="s">
        <v>60</v>
      </c>
      <c r="S7" s="56">
        <f t="shared" ref="S7:S13" si="5">L7/$K7-1</f>
        <v>1.7172929871689391E-4</v>
      </c>
      <c r="T7" s="56">
        <f t="shared" si="0"/>
        <v>-7.3227175354396712E-3</v>
      </c>
      <c r="U7" s="58">
        <f t="shared" si="0"/>
        <v>-4.3723836780169889E-2</v>
      </c>
    </row>
    <row r="8" spans="1:21" x14ac:dyDescent="0.35">
      <c r="B8" t="str">
        <v>Dairy cattle</v>
      </c>
      <c r="C8" t="s">
        <v>59</v>
      </c>
      <c r="D8">
        <v>8924.8971186912058</v>
      </c>
      <c r="E8">
        <v>9067.5954735703981</v>
      </c>
      <c r="F8">
        <v>8559.0050560220479</v>
      </c>
      <c r="G8">
        <v>7154.2385868357478</v>
      </c>
      <c r="J8" t="s">
        <v>61</v>
      </c>
      <c r="K8">
        <f t="shared" si="1"/>
        <v>6520.0114924657846</v>
      </c>
      <c r="L8">
        <f t="shared" si="2"/>
        <v>7015.4820821388312</v>
      </c>
      <c r="M8">
        <f t="shared" si="3"/>
        <v>7378.0831882164794</v>
      </c>
      <c r="N8">
        <f t="shared" si="4"/>
        <v>9906.4927249468019</v>
      </c>
      <c r="R8" s="60" t="s">
        <v>61</v>
      </c>
      <c r="S8" s="56">
        <f t="shared" si="5"/>
        <v>7.5992287781331269E-2</v>
      </c>
      <c r="T8" s="56">
        <f t="shared" si="0"/>
        <v>0.13160585633050514</v>
      </c>
      <c r="U8" s="58">
        <f t="shared" si="0"/>
        <v>0.51939804652097221</v>
      </c>
    </row>
    <row r="9" spans="1:21" x14ac:dyDescent="0.35">
      <c r="B9" t="str">
        <v>Other animal</v>
      </c>
      <c r="C9" t="s">
        <v>59</v>
      </c>
      <c r="D9">
        <v>662.411200363283</v>
      </c>
      <c r="E9">
        <v>670.29996680831505</v>
      </c>
      <c r="F9">
        <v>615.81737504936666</v>
      </c>
      <c r="G9">
        <v>481.13740165942534</v>
      </c>
      <c r="J9" t="s">
        <v>62</v>
      </c>
      <c r="K9">
        <f t="shared" si="1"/>
        <v>2868.7309985737143</v>
      </c>
      <c r="L9">
        <f t="shared" si="2"/>
        <v>2860.3009512238614</v>
      </c>
      <c r="M9">
        <f t="shared" si="3"/>
        <v>2880.8658556637702</v>
      </c>
      <c r="N9">
        <f t="shared" si="4"/>
        <v>2967.8846298268709</v>
      </c>
      <c r="R9" s="60" t="s">
        <v>62</v>
      </c>
      <c r="S9" s="56">
        <f t="shared" si="5"/>
        <v>-2.9385980609698548E-3</v>
      </c>
      <c r="T9" s="56">
        <f t="shared" si="0"/>
        <v>4.2300435614524012E-3</v>
      </c>
      <c r="U9" s="58">
        <f t="shared" si="0"/>
        <v>3.4563586234629184E-2</v>
      </c>
    </row>
    <row r="10" spans="1:21" x14ac:dyDescent="0.35">
      <c r="B10" t="str">
        <v>Broad acre cropping</v>
      </c>
      <c r="C10" t="s">
        <v>59</v>
      </c>
      <c r="D10">
        <v>512.4055038512538</v>
      </c>
      <c r="E10">
        <v>515.49983241971165</v>
      </c>
      <c r="F10">
        <v>479.8782141297304</v>
      </c>
      <c r="G10">
        <v>377.05475832192531</v>
      </c>
      <c r="J10" t="s">
        <v>63</v>
      </c>
      <c r="K10">
        <f t="shared" si="1"/>
        <v>52575.999560248638</v>
      </c>
      <c r="L10">
        <f t="shared" si="2"/>
        <v>52616.298807679479</v>
      </c>
      <c r="M10">
        <f t="shared" si="3"/>
        <v>51880.551741842144</v>
      </c>
      <c r="N10">
        <f t="shared" si="4"/>
        <v>50438.646035248647</v>
      </c>
      <c r="O10">
        <f>L10-K10</f>
        <v>40.299247430841206</v>
      </c>
      <c r="R10" s="60" t="s">
        <v>63</v>
      </c>
      <c r="S10" s="56">
        <f t="shared" si="5"/>
        <v>7.6649512644388906E-4</v>
      </c>
      <c r="T10" s="56">
        <f t="shared" si="0"/>
        <v>-1.3227476875823485E-2</v>
      </c>
      <c r="U10" s="58">
        <f t="shared" si="0"/>
        <v>-4.0652646509377832E-2</v>
      </c>
    </row>
    <row r="11" spans="1:21" x14ac:dyDescent="0.35">
      <c r="B11" t="str">
        <v>Other agriculture</v>
      </c>
      <c r="C11" t="s">
        <v>59</v>
      </c>
      <c r="D11">
        <v>3189.5371946310074</v>
      </c>
      <c r="E11">
        <v>3181.2312231281658</v>
      </c>
      <c r="F11">
        <v>3020.1050587598584</v>
      </c>
      <c r="G11">
        <v>2494.1893808294503</v>
      </c>
      <c r="J11" t="s">
        <v>64</v>
      </c>
      <c r="K11">
        <f t="shared" si="1"/>
        <v>3298.1221557220174</v>
      </c>
      <c r="L11">
        <f t="shared" si="2"/>
        <v>3187.8640173913082</v>
      </c>
      <c r="M11">
        <f t="shared" si="3"/>
        <v>3158.9869481046235</v>
      </c>
      <c r="N11">
        <f t="shared" si="4"/>
        <v>2930.3283495607102</v>
      </c>
      <c r="R11" s="60" t="s">
        <v>64</v>
      </c>
      <c r="S11" s="56">
        <f t="shared" si="5"/>
        <v>-3.343058053183956E-2</v>
      </c>
      <c r="T11" s="56">
        <f t="shared" si="0"/>
        <v>-4.218618991294909E-2</v>
      </c>
      <c r="U11" s="58">
        <f t="shared" si="0"/>
        <v>-0.11151612608502381</v>
      </c>
    </row>
    <row r="12" spans="1:21" x14ac:dyDescent="0.35">
      <c r="B12" t="str">
        <v>Agricultural services</v>
      </c>
      <c r="C12" t="s">
        <v>59</v>
      </c>
      <c r="D12">
        <v>4620.7851299773456</v>
      </c>
      <c r="E12">
        <v>4644.6963250440585</v>
      </c>
      <c r="F12">
        <v>4515.9497694524307</v>
      </c>
      <c r="G12">
        <v>4170.3859393941111</v>
      </c>
      <c r="J12" t="s">
        <v>65</v>
      </c>
      <c r="K12">
        <f t="shared" si="1"/>
        <v>385602.1232172912</v>
      </c>
      <c r="L12">
        <f t="shared" si="2"/>
        <v>384995.93564686604</v>
      </c>
      <c r="M12">
        <f t="shared" si="3"/>
        <v>383244.5313907403</v>
      </c>
      <c r="N12">
        <f t="shared" si="4"/>
        <v>373375.82998371718</v>
      </c>
      <c r="R12" s="60" t="s">
        <v>65</v>
      </c>
      <c r="S12" s="56">
        <f t="shared" si="5"/>
        <v>-1.5720545451549661E-3</v>
      </c>
      <c r="T12" s="56">
        <f t="shared" si="0"/>
        <v>-6.1140530214932598E-3</v>
      </c>
      <c r="U12" s="58">
        <f t="shared" si="0"/>
        <v>-3.170701740841908E-2</v>
      </c>
    </row>
    <row r="13" spans="1:21" ht="15" thickBot="1" x14ac:dyDescent="0.4">
      <c r="B13" t="str">
        <v>Fishing and aquaculture</v>
      </c>
      <c r="C13" t="s">
        <v>59</v>
      </c>
      <c r="D13">
        <v>700.30097759044145</v>
      </c>
      <c r="E13">
        <v>693.96375606105153</v>
      </c>
      <c r="F13">
        <v>698.68374201470942</v>
      </c>
      <c r="G13">
        <v>733.1616944561257</v>
      </c>
      <c r="J13" t="s">
        <v>66</v>
      </c>
      <c r="K13">
        <f t="shared" si="1"/>
        <v>9885.7823439122258</v>
      </c>
      <c r="L13">
        <f t="shared" si="2"/>
        <v>10431.062766461344</v>
      </c>
      <c r="M13">
        <f t="shared" si="3"/>
        <v>10774.2392931902</v>
      </c>
      <c r="N13">
        <f t="shared" si="4"/>
        <v>13347.472620060911</v>
      </c>
      <c r="R13" s="61" t="s">
        <v>66</v>
      </c>
      <c r="S13" s="57">
        <f t="shared" si="5"/>
        <v>5.5158044510752235E-2</v>
      </c>
      <c r="T13" s="57">
        <f t="shared" si="0"/>
        <v>8.9872194063133071E-2</v>
      </c>
      <c r="U13" s="59">
        <f t="shared" si="0"/>
        <v>0.35016857095588727</v>
      </c>
    </row>
    <row r="14" spans="1:21" x14ac:dyDescent="0.35">
      <c r="B14" t="str">
        <v>Forestry and logging</v>
      </c>
      <c r="C14" t="s">
        <v>62</v>
      </c>
      <c r="D14">
        <v>2868.7309985737143</v>
      </c>
      <c r="E14">
        <v>2860.3009512238614</v>
      </c>
      <c r="F14">
        <v>2880.8658556637702</v>
      </c>
      <c r="G14">
        <v>2967.8846298268709</v>
      </c>
    </row>
    <row r="15" spans="1:21" x14ac:dyDescent="0.35">
      <c r="B15" t="str">
        <v>Coal mining</v>
      </c>
      <c r="C15" t="s">
        <v>64</v>
      </c>
      <c r="D15">
        <v>208.81843805721712</v>
      </c>
      <c r="E15">
        <v>209.68753990384121</v>
      </c>
      <c r="F15">
        <v>203.92716705738948</v>
      </c>
      <c r="G15">
        <v>201.12111146992518</v>
      </c>
    </row>
    <row r="16" spans="1:21" x14ac:dyDescent="0.35">
      <c r="B16" t="str">
        <v>Oil mining</v>
      </c>
      <c r="C16" t="s">
        <v>64</v>
      </c>
      <c r="D16">
        <v>598.63360114607883</v>
      </c>
      <c r="E16">
        <v>607.06497473155457</v>
      </c>
      <c r="F16">
        <v>602.02262782689661</v>
      </c>
      <c r="G16">
        <v>604.86189196650184</v>
      </c>
    </row>
    <row r="17" spans="2:7" x14ac:dyDescent="0.35">
      <c r="B17" t="str">
        <v>Natural gas mining</v>
      </c>
      <c r="C17" t="s">
        <v>64</v>
      </c>
      <c r="D17">
        <v>563.67280264780027</v>
      </c>
      <c r="E17">
        <v>468.99893038929247</v>
      </c>
      <c r="F17">
        <v>458.84003570951575</v>
      </c>
      <c r="G17">
        <v>294.74427003058145</v>
      </c>
    </row>
    <row r="18" spans="2:7" x14ac:dyDescent="0.35">
      <c r="B18" t="str">
        <v>Iron ore</v>
      </c>
      <c r="C18" t="s">
        <v>64</v>
      </c>
      <c r="D18">
        <v>234.03493283602157</v>
      </c>
      <c r="E18">
        <v>232.8199967558389</v>
      </c>
      <c r="F18">
        <v>234.89881425754916</v>
      </c>
      <c r="G18">
        <v>240.9810689732777</v>
      </c>
    </row>
    <row r="19" spans="2:7" x14ac:dyDescent="0.35">
      <c r="B19" t="str">
        <v>Other mining</v>
      </c>
      <c r="C19" t="s">
        <v>64</v>
      </c>
      <c r="D19">
        <v>1692.9623810348994</v>
      </c>
      <c r="E19">
        <v>1669.2925756107811</v>
      </c>
      <c r="F19">
        <v>1659.298303253272</v>
      </c>
      <c r="G19">
        <v>1588.6200071204244</v>
      </c>
    </row>
    <row r="20" spans="2:7" x14ac:dyDescent="0.35">
      <c r="B20" t="str">
        <v>Meat products</v>
      </c>
      <c r="C20" t="s">
        <v>63</v>
      </c>
      <c r="D20">
        <v>3637.7745279169926</v>
      </c>
      <c r="E20">
        <v>3731.0553777829641</v>
      </c>
      <c r="F20">
        <v>3488.3588611801229</v>
      </c>
      <c r="G20">
        <v>2913.6564366430689</v>
      </c>
    </row>
    <row r="21" spans="2:7" x14ac:dyDescent="0.35">
      <c r="B21" t="str">
        <v>Dairy products</v>
      </c>
      <c r="C21" t="s">
        <v>63</v>
      </c>
      <c r="D21">
        <v>4071.9353118678209</v>
      </c>
      <c r="E21">
        <v>4136.0506003946475</v>
      </c>
      <c r="F21">
        <v>3901.1186642626935</v>
      </c>
      <c r="G21">
        <v>3243.668507788338</v>
      </c>
    </row>
    <row r="22" spans="2:7" x14ac:dyDescent="0.35">
      <c r="B22" t="str">
        <v>Other food products</v>
      </c>
      <c r="C22" t="s">
        <v>63</v>
      </c>
      <c r="D22">
        <v>6217.4997078965171</v>
      </c>
      <c r="E22">
        <v>6177.8961545528473</v>
      </c>
      <c r="F22">
        <v>6197.8085114595597</v>
      </c>
      <c r="G22">
        <v>6324.7309747047902</v>
      </c>
    </row>
    <row r="23" spans="2:7" x14ac:dyDescent="0.35">
      <c r="B23" t="str">
        <v>Drink products</v>
      </c>
      <c r="C23" t="s">
        <v>63</v>
      </c>
      <c r="D23">
        <v>3280.8457114108414</v>
      </c>
      <c r="E23">
        <v>3262.5746218833274</v>
      </c>
      <c r="F23">
        <v>3276.3753234847532</v>
      </c>
      <c r="G23">
        <v>3340.0544084083476</v>
      </c>
    </row>
    <row r="24" spans="2:7" x14ac:dyDescent="0.35">
      <c r="B24" t="str">
        <v>Textiles, clothing and footwear</v>
      </c>
      <c r="C24" t="s">
        <v>63</v>
      </c>
      <c r="D24">
        <v>1783.9858883098191</v>
      </c>
      <c r="E24">
        <v>1788.2700631410939</v>
      </c>
      <c r="F24">
        <v>1791.784595912379</v>
      </c>
      <c r="G24">
        <v>1817.0922066600283</v>
      </c>
    </row>
    <row r="25" spans="2:7" x14ac:dyDescent="0.35">
      <c r="B25" t="str">
        <v>Wood products</v>
      </c>
      <c r="C25" t="s">
        <v>63</v>
      </c>
      <c r="D25">
        <v>3372.7771757570231</v>
      </c>
      <c r="E25">
        <v>3353.7159120340152</v>
      </c>
      <c r="F25">
        <v>3374.8754364446677</v>
      </c>
      <c r="G25">
        <v>3426.7877943171234</v>
      </c>
    </row>
    <row r="26" spans="2:7" x14ac:dyDescent="0.35">
      <c r="B26" t="str">
        <v>Paper products and printing</v>
      </c>
      <c r="C26" t="s">
        <v>63</v>
      </c>
      <c r="D26">
        <v>1432.8802134506204</v>
      </c>
      <c r="E26">
        <v>1419.1808546262123</v>
      </c>
      <c r="F26">
        <v>1437.0355037717525</v>
      </c>
      <c r="G26">
        <v>1483.401052694061</v>
      </c>
    </row>
    <row r="27" spans="2:7" x14ac:dyDescent="0.35">
      <c r="B27" t="str">
        <v>Refined oil products</v>
      </c>
      <c r="C27" t="s">
        <v>63</v>
      </c>
      <c r="D27">
        <v>497.77340939293526</v>
      </c>
      <c r="E27">
        <v>543.1650894772082</v>
      </c>
      <c r="F27">
        <v>414.81794234144235</v>
      </c>
      <c r="G27">
        <v>198.28106009033647</v>
      </c>
    </row>
    <row r="28" spans="2:7" x14ac:dyDescent="0.35">
      <c r="B28" t="str">
        <v>Basic chemicals</v>
      </c>
      <c r="C28" t="s">
        <v>63</v>
      </c>
      <c r="D28">
        <v>2527.0628191829896</v>
      </c>
      <c r="E28">
        <v>2600.9504578941828</v>
      </c>
      <c r="F28">
        <v>2415.7581685412042</v>
      </c>
      <c r="G28">
        <v>1937.4512558613098</v>
      </c>
    </row>
    <row r="29" spans="2:7" x14ac:dyDescent="0.35">
      <c r="B29" t="str">
        <v>Chemical fertiliser</v>
      </c>
      <c r="C29" t="s">
        <v>63</v>
      </c>
      <c r="D29">
        <v>1006.8738876844637</v>
      </c>
      <c r="E29">
        <v>1017.8616313583044</v>
      </c>
      <c r="F29">
        <v>983.48862451273328</v>
      </c>
      <c r="G29">
        <v>905.15511126757531</v>
      </c>
    </row>
    <row r="30" spans="2:7" x14ac:dyDescent="0.35">
      <c r="B30" t="str">
        <v>Plastic and rubber products</v>
      </c>
      <c r="C30" t="s">
        <v>63</v>
      </c>
      <c r="D30">
        <v>4262.0361976170116</v>
      </c>
      <c r="E30">
        <v>4265.4092035703625</v>
      </c>
      <c r="F30">
        <v>4264.3900022353891</v>
      </c>
      <c r="G30">
        <v>4225.9961778392317</v>
      </c>
    </row>
    <row r="31" spans="2:7" x14ac:dyDescent="0.35">
      <c r="B31" t="str">
        <v>Non-metallic mineral products</v>
      </c>
      <c r="C31" t="s">
        <v>63</v>
      </c>
      <c r="D31">
        <v>3162.0181841719532</v>
      </c>
      <c r="E31">
        <v>3150.295372004266</v>
      </c>
      <c r="F31">
        <v>3101.8327786983155</v>
      </c>
      <c r="G31">
        <v>3080.8700964381001</v>
      </c>
    </row>
    <row r="32" spans="2:7" x14ac:dyDescent="0.35">
      <c r="B32" t="str">
        <v>Iron and steel</v>
      </c>
      <c r="C32" t="s">
        <v>63</v>
      </c>
      <c r="D32">
        <v>538.54951402153381</v>
      </c>
      <c r="E32">
        <v>517.3080623242538</v>
      </c>
      <c r="F32">
        <v>497.97790247130513</v>
      </c>
      <c r="G32">
        <v>349.86713689318947</v>
      </c>
    </row>
    <row r="33" spans="2:7" x14ac:dyDescent="0.35">
      <c r="B33" t="str">
        <v>Metal products</v>
      </c>
      <c r="C33" t="s">
        <v>63</v>
      </c>
      <c r="D33">
        <v>5224.5047826504069</v>
      </c>
      <c r="E33">
        <v>5191.8434537971534</v>
      </c>
      <c r="F33">
        <v>5073.2609453059686</v>
      </c>
      <c r="G33">
        <v>5015.9084029424539</v>
      </c>
    </row>
    <row r="34" spans="2:7" x14ac:dyDescent="0.35">
      <c r="B34" t="str">
        <v>Transport equipment</v>
      </c>
      <c r="C34" t="s">
        <v>63</v>
      </c>
      <c r="D34">
        <v>1640.6142890809469</v>
      </c>
      <c r="E34">
        <v>1632.7922456484314</v>
      </c>
      <c r="F34">
        <v>1647.5821825852627</v>
      </c>
      <c r="G34">
        <v>1687.3225321375712</v>
      </c>
    </row>
    <row r="35" spans="2:7" x14ac:dyDescent="0.35">
      <c r="B35" t="str">
        <v>Appliances</v>
      </c>
      <c r="C35" t="s">
        <v>63</v>
      </c>
      <c r="D35">
        <v>4985.4436994050384</v>
      </c>
      <c r="E35">
        <v>4943.2832412788684</v>
      </c>
      <c r="F35">
        <v>5046.4949503189973</v>
      </c>
      <c r="G35">
        <v>5285.61556924055</v>
      </c>
    </row>
    <row r="36" spans="2:7" x14ac:dyDescent="0.35">
      <c r="B36" t="str">
        <v>Other equipment</v>
      </c>
      <c r="C36" t="s">
        <v>63</v>
      </c>
      <c r="D36">
        <v>3033.0354648336288</v>
      </c>
      <c r="E36">
        <v>3002.2208252199694</v>
      </c>
      <c r="F36">
        <v>3055.1312313226726</v>
      </c>
      <c r="G36">
        <v>3209.858770219048</v>
      </c>
    </row>
    <row r="37" spans="2:7" x14ac:dyDescent="0.35">
      <c r="B37" t="str">
        <v>Other manufacturing</v>
      </c>
      <c r="C37" t="s">
        <v>63</v>
      </c>
      <c r="D37">
        <v>1900.3887755980847</v>
      </c>
      <c r="E37">
        <v>1882.4256406913701</v>
      </c>
      <c r="F37">
        <v>1912.460116992916</v>
      </c>
      <c r="G37">
        <v>1992.928541103516</v>
      </c>
    </row>
    <row r="38" spans="2:7" x14ac:dyDescent="0.35">
      <c r="B38" t="str">
        <v>Electricity generation - coal</v>
      </c>
      <c r="C38" t="s">
        <v>61</v>
      </c>
      <c r="D38">
        <v>87.488990999999999</v>
      </c>
      <c r="E38">
        <v>87.488990999999999</v>
      </c>
      <c r="F38">
        <v>87.488990999999999</v>
      </c>
      <c r="G38">
        <v>87.488990999999999</v>
      </c>
    </row>
    <row r="39" spans="2:7" x14ac:dyDescent="0.35">
      <c r="B39" t="str">
        <v>Electricity generation - gas</v>
      </c>
      <c r="C39" t="s">
        <v>61</v>
      </c>
      <c r="D39">
        <v>129.22403960344039</v>
      </c>
      <c r="E39">
        <v>129.22403960344039</v>
      </c>
      <c r="F39">
        <v>129.22403960344039</v>
      </c>
      <c r="G39">
        <v>129.22403960344039</v>
      </c>
    </row>
    <row r="40" spans="2:7" x14ac:dyDescent="0.35">
      <c r="B40" t="str">
        <v>Electricity generation - geothermal</v>
      </c>
      <c r="C40" t="s">
        <v>61</v>
      </c>
      <c r="D40">
        <v>3197.2058486327364</v>
      </c>
      <c r="E40">
        <v>3582.5089859507816</v>
      </c>
      <c r="F40">
        <v>3863.378601595381</v>
      </c>
      <c r="G40">
        <v>5830.818022607581</v>
      </c>
    </row>
    <row r="41" spans="2:7" x14ac:dyDescent="0.35">
      <c r="B41" t="str">
        <v>Electricity generation - hydro</v>
      </c>
      <c r="C41" t="s">
        <v>61</v>
      </c>
      <c r="D41">
        <v>2167.0878910000001</v>
      </c>
      <c r="E41">
        <v>2167.0878910000001</v>
      </c>
      <c r="F41">
        <v>2167.0878910000001</v>
      </c>
      <c r="G41">
        <v>2167.0878910000001</v>
      </c>
    </row>
    <row r="42" spans="2:7" x14ac:dyDescent="0.35">
      <c r="B42" t="str">
        <v>Electricity generation - other renewable</v>
      </c>
      <c r="C42" t="s">
        <v>61</v>
      </c>
      <c r="D42">
        <v>939.00472222960707</v>
      </c>
      <c r="E42">
        <v>1049.1721745846089</v>
      </c>
      <c r="F42">
        <v>1130.9036650176574</v>
      </c>
      <c r="G42">
        <v>1691.8737807357784</v>
      </c>
    </row>
    <row r="43" spans="2:7" x14ac:dyDescent="0.35">
      <c r="B43" t="str">
        <v>Electricity supply</v>
      </c>
      <c r="C43" t="s">
        <v>66</v>
      </c>
      <c r="D43">
        <v>5217.3468220174118</v>
      </c>
      <c r="E43">
        <v>5688.6357235994265</v>
      </c>
      <c r="F43">
        <v>6034.0080825684554</v>
      </c>
      <c r="G43">
        <v>8438.717419305849</v>
      </c>
    </row>
    <row r="44" spans="2:7" x14ac:dyDescent="0.35">
      <c r="B44" t="str">
        <v>Gas supply</v>
      </c>
      <c r="C44" t="s">
        <v>66</v>
      </c>
      <c r="D44">
        <v>963.81717655875229</v>
      </c>
      <c r="E44">
        <v>1003.0046914593199</v>
      </c>
      <c r="F44">
        <v>1016.251096347789</v>
      </c>
      <c r="G44">
        <v>1161.9956745839584</v>
      </c>
    </row>
    <row r="45" spans="2:7" x14ac:dyDescent="0.35">
      <c r="B45" t="str">
        <v>Water supply and waste services</v>
      </c>
      <c r="C45" t="s">
        <v>66</v>
      </c>
      <c r="D45">
        <v>3704.6183453360618</v>
      </c>
      <c r="E45">
        <v>3739.4223514025985</v>
      </c>
      <c r="F45">
        <v>3723.9801142739548</v>
      </c>
      <c r="G45">
        <v>3746.759526171104</v>
      </c>
    </row>
    <row r="46" spans="2:7" x14ac:dyDescent="0.35">
      <c r="B46" t="str">
        <v>Construction services</v>
      </c>
      <c r="C46" t="s">
        <v>60</v>
      </c>
      <c r="D46">
        <v>36947.841337097925</v>
      </c>
      <c r="E46">
        <v>36954.186363979847</v>
      </c>
      <c r="F46">
        <v>36677.282731442116</v>
      </c>
      <c r="G46">
        <v>35332.339953095041</v>
      </c>
    </row>
    <row r="47" spans="2:7" x14ac:dyDescent="0.35">
      <c r="B47" t="str">
        <v>Wholesale trade services</v>
      </c>
      <c r="C47" t="s">
        <v>65</v>
      </c>
      <c r="D47">
        <v>21096.215448141986</v>
      </c>
      <c r="E47">
        <v>21086.921683651006</v>
      </c>
      <c r="F47">
        <v>20959.298570932886</v>
      </c>
      <c r="G47">
        <v>20601.677788436613</v>
      </c>
    </row>
    <row r="48" spans="2:7" x14ac:dyDescent="0.35">
      <c r="B48" t="str">
        <v>Retail trade services</v>
      </c>
      <c r="C48" t="s">
        <v>65</v>
      </c>
      <c r="D48">
        <v>37709.315672600133</v>
      </c>
      <c r="E48">
        <v>37577.445232269733</v>
      </c>
      <c r="F48">
        <v>37222.149935725676</v>
      </c>
      <c r="G48">
        <v>35307.540907593691</v>
      </c>
    </row>
    <row r="49" spans="2:7" x14ac:dyDescent="0.35">
      <c r="B49" t="str">
        <v>Hotels and accommodation</v>
      </c>
      <c r="C49" t="s">
        <v>65</v>
      </c>
      <c r="D49">
        <v>4349.1769624687613</v>
      </c>
      <c r="E49">
        <v>4319.0337954629749</v>
      </c>
      <c r="F49">
        <v>4390.0588470394077</v>
      </c>
      <c r="G49">
        <v>4475.8940044302572</v>
      </c>
    </row>
    <row r="50" spans="2:7" x14ac:dyDescent="0.35">
      <c r="B50" t="str">
        <v>Restaurants and takeaway food</v>
      </c>
      <c r="C50" t="s">
        <v>65</v>
      </c>
      <c r="D50">
        <v>10672.33542146987</v>
      </c>
      <c r="E50">
        <v>10644.716539228642</v>
      </c>
      <c r="F50">
        <v>10698.169456091713</v>
      </c>
      <c r="G50">
        <v>10714.033018170761</v>
      </c>
    </row>
    <row r="51" spans="2:7" x14ac:dyDescent="0.35">
      <c r="B51" t="str">
        <v>Road freight services</v>
      </c>
      <c r="C51" t="s">
        <v>65</v>
      </c>
      <c r="D51">
        <v>8317.5792005761286</v>
      </c>
      <c r="E51">
        <v>8365.6379607296331</v>
      </c>
      <c r="F51">
        <v>8147.1813474555611</v>
      </c>
      <c r="G51">
        <v>7646.1977641680851</v>
      </c>
    </row>
    <row r="52" spans="2:7" x14ac:dyDescent="0.35">
      <c r="B52" t="str">
        <v>Road passenger services</v>
      </c>
      <c r="C52" t="s">
        <v>65</v>
      </c>
      <c r="D52">
        <v>1490.6781232301691</v>
      </c>
      <c r="E52">
        <v>1494.3534285141666</v>
      </c>
      <c r="F52">
        <v>1484.0382399602463</v>
      </c>
      <c r="G52">
        <v>1397.1032174993611</v>
      </c>
    </row>
    <row r="53" spans="2:7" x14ac:dyDescent="0.35">
      <c r="B53" t="str">
        <v>Rail transport services</v>
      </c>
      <c r="C53" t="s">
        <v>65</v>
      </c>
      <c r="D53">
        <v>592.43875752602958</v>
      </c>
      <c r="E53">
        <v>594.43259947900879</v>
      </c>
      <c r="F53">
        <v>582.97700349220349</v>
      </c>
      <c r="G53">
        <v>553.31901415442235</v>
      </c>
    </row>
    <row r="54" spans="2:7" x14ac:dyDescent="0.35">
      <c r="B54" t="str">
        <v>Water transport services</v>
      </c>
      <c r="C54" t="s">
        <v>65</v>
      </c>
      <c r="D54">
        <v>1042.2935843530968</v>
      </c>
      <c r="E54">
        <v>1041.1952376010838</v>
      </c>
      <c r="F54">
        <v>1021.8783814557786</v>
      </c>
      <c r="G54">
        <v>1017.4319965950466</v>
      </c>
    </row>
    <row r="55" spans="2:7" x14ac:dyDescent="0.35">
      <c r="B55" t="str">
        <v>Air transport services</v>
      </c>
      <c r="C55" t="s">
        <v>65</v>
      </c>
      <c r="D55">
        <v>5015.2421626045725</v>
      </c>
      <c r="E55">
        <v>5051.0842512927202</v>
      </c>
      <c r="F55">
        <v>4944.1910236310741</v>
      </c>
      <c r="G55">
        <v>4259.594811588564</v>
      </c>
    </row>
    <row r="56" spans="2:7" x14ac:dyDescent="0.35">
      <c r="B56" t="str">
        <v>Other transport services</v>
      </c>
      <c r="C56" t="s">
        <v>65</v>
      </c>
      <c r="D56">
        <v>10251.980085203919</v>
      </c>
      <c r="E56">
        <v>10271.439163033328</v>
      </c>
      <c r="F56">
        <v>10111.775383972261</v>
      </c>
      <c r="G56">
        <v>9507.9581702121395</v>
      </c>
    </row>
    <row r="57" spans="2:7" x14ac:dyDescent="0.35">
      <c r="B57" t="str">
        <v>Information services</v>
      </c>
      <c r="C57" t="s">
        <v>65</v>
      </c>
      <c r="D57">
        <v>11044.44010741935</v>
      </c>
      <c r="E57">
        <v>11032.383445523192</v>
      </c>
      <c r="F57">
        <v>11045.453261644185</v>
      </c>
      <c r="G57">
        <v>11062.448721899093</v>
      </c>
    </row>
    <row r="58" spans="2:7" x14ac:dyDescent="0.35">
      <c r="B58" t="str">
        <v>Financial services</v>
      </c>
      <c r="C58" t="s">
        <v>65</v>
      </c>
      <c r="D58">
        <v>37658.490260228224</v>
      </c>
      <c r="E58">
        <v>37661.860249209123</v>
      </c>
      <c r="F58">
        <v>37590.248914379183</v>
      </c>
      <c r="G58">
        <v>37300.965671679223</v>
      </c>
    </row>
    <row r="59" spans="2:7" x14ac:dyDescent="0.35">
      <c r="B59" t="str">
        <v>Ownership of dwellings</v>
      </c>
      <c r="C59" t="s">
        <v>65</v>
      </c>
      <c r="D59">
        <v>33312.587265743954</v>
      </c>
      <c r="E59">
        <v>33311.243567958249</v>
      </c>
      <c r="F59">
        <v>33290.002371940056</v>
      </c>
      <c r="G59">
        <v>33250.146325138994</v>
      </c>
    </row>
    <row r="60" spans="2:7" x14ac:dyDescent="0.35">
      <c r="B60" t="str">
        <v>Rental services</v>
      </c>
      <c r="C60" t="s">
        <v>65</v>
      </c>
      <c r="D60">
        <v>45047.770132802107</v>
      </c>
      <c r="E60">
        <v>45031.930192813372</v>
      </c>
      <c r="F60">
        <v>44885.155906571068</v>
      </c>
      <c r="G60">
        <v>44260.731007110342</v>
      </c>
    </row>
    <row r="61" spans="2:7" x14ac:dyDescent="0.35">
      <c r="B61" t="str">
        <v>Professional services</v>
      </c>
      <c r="C61" t="s">
        <v>65</v>
      </c>
      <c r="D61">
        <v>26643.135708074537</v>
      </c>
      <c r="E61">
        <v>26669.876992525726</v>
      </c>
      <c r="F61">
        <v>26630.120179638674</v>
      </c>
      <c r="G61">
        <v>26397.569108515774</v>
      </c>
    </row>
    <row r="62" spans="2:7" x14ac:dyDescent="0.35">
      <c r="B62" t="str">
        <v>Administrative services</v>
      </c>
      <c r="C62" t="s">
        <v>65</v>
      </c>
      <c r="D62">
        <v>18753.206852527434</v>
      </c>
      <c r="E62">
        <v>18744.626043929278</v>
      </c>
      <c r="F62">
        <v>18677.436668245035</v>
      </c>
      <c r="G62">
        <v>18171.383474228125</v>
      </c>
    </row>
    <row r="63" spans="2:7" x14ac:dyDescent="0.35">
      <c r="B63" t="str">
        <v>Public services</v>
      </c>
      <c r="C63" t="s">
        <v>65</v>
      </c>
      <c r="D63">
        <v>25197.191810335826</v>
      </c>
      <c r="E63">
        <v>25206.243954416921</v>
      </c>
      <c r="F63">
        <v>25146.971625491755</v>
      </c>
      <c r="G63">
        <v>24841.012284756816</v>
      </c>
    </row>
    <row r="64" spans="2:7" x14ac:dyDescent="0.35">
      <c r="B64" t="str">
        <v>Education</v>
      </c>
      <c r="C64" t="s">
        <v>65</v>
      </c>
      <c r="D64">
        <v>23555.73756282395</v>
      </c>
      <c r="E64">
        <v>23548.340794529682</v>
      </c>
      <c r="F64">
        <v>23568.152352802383</v>
      </c>
      <c r="G64">
        <v>23417.582110277428</v>
      </c>
    </row>
    <row r="65" spans="2:7" x14ac:dyDescent="0.35">
      <c r="B65" t="str">
        <v>Health</v>
      </c>
      <c r="C65" t="s">
        <v>65</v>
      </c>
      <c r="D65">
        <v>28281.477880921899</v>
      </c>
      <c r="E65">
        <v>28290.144324436536</v>
      </c>
      <c r="F65">
        <v>28229.152865175078</v>
      </c>
      <c r="G65">
        <v>27867.357187317502</v>
      </c>
    </row>
    <row r="66" spans="2:7" x14ac:dyDescent="0.35">
      <c r="B66" t="str">
        <v>Arts and recreation services</v>
      </c>
      <c r="C66" t="s">
        <v>65</v>
      </c>
      <c r="D66">
        <v>5214.5758348793479</v>
      </c>
      <c r="E66">
        <v>5211.8401299691468</v>
      </c>
      <c r="F66">
        <v>5210.2622829126294</v>
      </c>
      <c r="G66">
        <v>5125.8611490204812</v>
      </c>
    </row>
    <row r="67" spans="2:7" x14ac:dyDescent="0.35">
      <c r="B67" t="str">
        <v>Social services</v>
      </c>
      <c r="C67" t="s">
        <v>65</v>
      </c>
      <c r="D67">
        <v>7602.670758285004</v>
      </c>
      <c r="E67">
        <v>7583.8344128896797</v>
      </c>
      <c r="F67">
        <v>7611.8607549986091</v>
      </c>
      <c r="G67">
        <v>7596.4851716486073</v>
      </c>
    </row>
    <row r="68" spans="2:7" x14ac:dyDescent="0.35">
      <c r="B68" t="str">
        <v>Other commercial services</v>
      </c>
      <c r="C68" t="s">
        <v>65</v>
      </c>
      <c r="D68">
        <v>5112.0643552312285</v>
      </c>
      <c r="E68">
        <v>5113.6014838603842</v>
      </c>
      <c r="F68">
        <v>5099.5233667515986</v>
      </c>
      <c r="G68">
        <v>5010.0095799025275</v>
      </c>
    </row>
    <row r="69" spans="2:7" x14ac:dyDescent="0.35">
      <c r="B69" t="str">
        <v>Services to domestic travellers</v>
      </c>
      <c r="C69" t="s">
        <v>65</v>
      </c>
      <c r="D69">
        <v>0</v>
      </c>
      <c r="E69">
        <v>0</v>
      </c>
      <c r="F69">
        <v>0</v>
      </c>
      <c r="G69">
        <v>0</v>
      </c>
    </row>
    <row r="70" spans="2:7" x14ac:dyDescent="0.35">
      <c r="B70" t="str">
        <v>Services to foreign tourists</v>
      </c>
      <c r="C70" t="s">
        <v>65</v>
      </c>
      <c r="D70">
        <v>0</v>
      </c>
      <c r="E70">
        <v>0</v>
      </c>
      <c r="F70">
        <v>0</v>
      </c>
      <c r="G70">
        <v>0</v>
      </c>
    </row>
    <row r="71" spans="2:7" x14ac:dyDescent="0.35">
      <c r="B71" t="str">
        <v>Services to foreign students</v>
      </c>
      <c r="C71" t="s">
        <v>65</v>
      </c>
      <c r="D71">
        <v>0</v>
      </c>
      <c r="E71">
        <v>0</v>
      </c>
      <c r="F71">
        <v>0</v>
      </c>
      <c r="G71">
        <v>0</v>
      </c>
    </row>
    <row r="72" spans="2:7" x14ac:dyDescent="0.35">
      <c r="B72" t="str">
        <v>Private transport services - ICV</v>
      </c>
      <c r="C72" t="s">
        <v>65</v>
      </c>
      <c r="D72">
        <v>1824.3025802015941</v>
      </c>
      <c r="E72">
        <v>2378.39296624799</v>
      </c>
      <c r="F72">
        <v>1670.0981507460015</v>
      </c>
      <c r="G72">
        <v>391.38614691428614</v>
      </c>
    </row>
    <row r="73" spans="2:7" x14ac:dyDescent="0.35">
      <c r="B73" t="str">
        <v>Private transport services - BEV</v>
      </c>
      <c r="C73" t="s">
        <v>65</v>
      </c>
      <c r="D73">
        <v>13298.720464786511</v>
      </c>
      <c r="E73">
        <v>12277.904943857427</v>
      </c>
      <c r="F73">
        <v>12658.903920128394</v>
      </c>
      <c r="G73">
        <v>11443.879040805416</v>
      </c>
    </row>
    <row r="74" spans="2:7" x14ac:dyDescent="0.35">
      <c r="B74" t="str">
        <v>Private transport services</v>
      </c>
      <c r="C74" t="s">
        <v>65</v>
      </c>
      <c r="D74">
        <v>0</v>
      </c>
      <c r="E74">
        <v>0</v>
      </c>
      <c r="F74">
        <v>0</v>
      </c>
      <c r="G74">
        <v>0</v>
      </c>
    </row>
    <row r="75" spans="2:7" x14ac:dyDescent="0.35">
      <c r="B75" t="str">
        <v>Commercial transport services - ICV</v>
      </c>
      <c r="C75" t="s">
        <v>65</v>
      </c>
      <c r="D75">
        <v>1111.0010148760591</v>
      </c>
      <c r="E75">
        <v>1488.0971635600622</v>
      </c>
      <c r="F75">
        <v>897.08585986251535</v>
      </c>
      <c r="G75">
        <v>71.709297219482067</v>
      </c>
    </row>
    <row r="76" spans="2:7" x14ac:dyDescent="0.35">
      <c r="B76" t="str">
        <v>Commercial transport services - BEV</v>
      </c>
      <c r="C76" t="s">
        <v>65</v>
      </c>
      <c r="D76">
        <v>1407.4952099794564</v>
      </c>
      <c r="E76">
        <v>999.35508987699927</v>
      </c>
      <c r="F76">
        <v>1472.3847196962297</v>
      </c>
      <c r="G76">
        <v>1686.5530144341869</v>
      </c>
    </row>
    <row r="77" spans="2:7" x14ac:dyDescent="0.35">
      <c r="B77" t="str">
        <v>Commercial transport services</v>
      </c>
      <c r="C77" t="s">
        <v>65</v>
      </c>
      <c r="D77">
        <v>0</v>
      </c>
      <c r="E77">
        <v>0</v>
      </c>
      <c r="F77">
        <v>0</v>
      </c>
      <c r="G77">
        <v>0</v>
      </c>
    </row>
  </sheetData>
  <mergeCells count="3">
    <mergeCell ref="D4:G4"/>
    <mergeCell ref="K4:N4"/>
    <mergeCell ref="S4:U4"/>
  </mergeCells>
  <hyperlinks>
    <hyperlink ref="A2" r:id="rId1" display="../../../../../../:x:/r/sites/ECM-Pol-CAP/Shared Documents/19 - Emissions Reduction Plan (ERP)_13704789/03  ERP2 (in progress)/04. Data and Evidence/Modelling/CGE Modelling/FINAL - FOR NDC2 - ERP2 CGE final 25 October 24.xlsx?d=w41b0471b644e4a9fa61a064a74551518&amp;csf=1&amp;web=1&amp;e=hRuJRQ" xr:uid="{7F30EC26-48AE-4F3C-978F-5A7256D2CE4C}"/>
  </hyperlinks>
  <pageMargins left="0.7" right="0.7" top="0.75" bottom="0.75" header="0.3" footer="0.3"/>
  <pageSetup paperSize="9" orientation="portrait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E535D-6AB0-42CC-8985-21447E8C866A}">
  <sheetPr codeName="Sheet27">
    <tabColor theme="8" tint="0.59999389629810485"/>
  </sheetPr>
  <dimension ref="A1:BN62"/>
  <sheetViews>
    <sheetView showGridLines="0" workbookViewId="0">
      <selection sqref="A1:AF62"/>
    </sheetView>
  </sheetViews>
  <sheetFormatPr defaultRowHeight="14.5" x14ac:dyDescent="0.35"/>
  <sheetData>
    <row r="1" spans="1:66" ht="17.5" thickBot="1" x14ac:dyDescent="0.45">
      <c r="A1" s="17" t="s">
        <v>238</v>
      </c>
      <c r="B1" s="1"/>
      <c r="C1" s="2"/>
      <c r="D1" s="1">
        <v>2022</v>
      </c>
      <c r="E1" s="2">
        <v>2023</v>
      </c>
      <c r="F1" s="1">
        <v>2024</v>
      </c>
      <c r="G1" s="2">
        <v>2025</v>
      </c>
      <c r="H1" s="1">
        <v>2026</v>
      </c>
      <c r="I1" s="2">
        <v>2027</v>
      </c>
      <c r="J1" s="1">
        <v>2028</v>
      </c>
      <c r="K1" s="2">
        <v>2029</v>
      </c>
      <c r="L1" s="1">
        <v>2030</v>
      </c>
      <c r="M1" s="2">
        <v>2031</v>
      </c>
      <c r="N1" s="1">
        <v>2032</v>
      </c>
      <c r="O1" s="2">
        <v>2033</v>
      </c>
      <c r="P1" s="1">
        <v>2034</v>
      </c>
      <c r="Q1" s="2">
        <v>2035</v>
      </c>
      <c r="R1" s="1">
        <v>2036</v>
      </c>
      <c r="S1" s="2">
        <v>2037</v>
      </c>
      <c r="T1" s="1">
        <v>2038</v>
      </c>
      <c r="U1" s="2">
        <v>2039</v>
      </c>
      <c r="V1" s="1">
        <v>2040</v>
      </c>
      <c r="W1" s="2">
        <v>2041</v>
      </c>
      <c r="X1" s="1">
        <v>2042</v>
      </c>
      <c r="Y1" s="2">
        <v>2043</v>
      </c>
      <c r="Z1" s="1">
        <v>2044</v>
      </c>
      <c r="AA1" s="2">
        <v>2045</v>
      </c>
      <c r="AB1" s="1">
        <v>2046</v>
      </c>
      <c r="AC1" s="2">
        <v>2047</v>
      </c>
      <c r="AD1" s="1">
        <v>2048</v>
      </c>
      <c r="AE1" s="2">
        <v>2049</v>
      </c>
      <c r="AF1" s="1">
        <v>2050</v>
      </c>
      <c r="AI1" s="7" t="s">
        <v>338</v>
      </c>
      <c r="AJ1" t="s">
        <v>339</v>
      </c>
      <c r="AK1" t="s">
        <v>340</v>
      </c>
      <c r="AL1" t="s">
        <v>341</v>
      </c>
      <c r="AM1" t="s">
        <v>342</v>
      </c>
      <c r="AN1" t="s">
        <v>343</v>
      </c>
      <c r="AO1" t="s">
        <v>344</v>
      </c>
      <c r="AP1" t="s">
        <v>345</v>
      </c>
      <c r="AQ1" t="s">
        <v>346</v>
      </c>
      <c r="AR1" t="s">
        <v>347</v>
      </c>
      <c r="AS1" t="s">
        <v>348</v>
      </c>
      <c r="AT1" t="s">
        <v>349</v>
      </c>
      <c r="AU1" t="s">
        <v>350</v>
      </c>
      <c r="AV1" t="s">
        <v>351</v>
      </c>
      <c r="AW1" t="s">
        <v>352</v>
      </c>
      <c r="AX1" t="s">
        <v>353</v>
      </c>
      <c r="AY1" t="s">
        <v>354</v>
      </c>
      <c r="AZ1" t="s">
        <v>355</v>
      </c>
      <c r="BA1" t="s">
        <v>356</v>
      </c>
      <c r="BB1" t="s">
        <v>357</v>
      </c>
      <c r="BC1" t="s">
        <v>358</v>
      </c>
      <c r="BD1" t="s">
        <v>359</v>
      </c>
      <c r="BE1" t="s">
        <v>360</v>
      </c>
      <c r="BF1" t="s">
        <v>361</v>
      </c>
      <c r="BG1" t="s">
        <v>362</v>
      </c>
      <c r="BH1" t="s">
        <v>363</v>
      </c>
      <c r="BI1" t="s">
        <v>364</v>
      </c>
      <c r="BJ1" t="s">
        <v>365</v>
      </c>
      <c r="BK1" t="s">
        <v>366</v>
      </c>
      <c r="BL1" t="s">
        <v>367</v>
      </c>
      <c r="BM1" t="s">
        <v>368</v>
      </c>
      <c r="BN1" t="s">
        <v>333</v>
      </c>
    </row>
    <row r="2" spans="1:66" ht="15" thickTop="1" x14ac:dyDescent="0.35">
      <c r="A2" s="4" t="s">
        <v>239</v>
      </c>
      <c r="B2" s="19"/>
      <c r="C2" s="19"/>
      <c r="D2" s="19">
        <v>28.9099</v>
      </c>
      <c r="E2" s="19">
        <v>28.353200000000001</v>
      </c>
      <c r="F2" s="19">
        <v>27.690000000000005</v>
      </c>
      <c r="G2" s="19">
        <v>27.041399999999996</v>
      </c>
      <c r="H2" s="19">
        <v>26.296099999999999</v>
      </c>
      <c r="I2" s="19">
        <v>25.7057</v>
      </c>
      <c r="J2" s="19">
        <v>25.243099999999998</v>
      </c>
      <c r="K2" s="19">
        <v>24.781000000000002</v>
      </c>
      <c r="L2" s="19">
        <v>24.495900000000002</v>
      </c>
      <c r="M2" s="19">
        <v>24.089799999999997</v>
      </c>
      <c r="N2" s="19">
        <v>23.824400000000001</v>
      </c>
      <c r="O2" s="19">
        <v>23.563499999999998</v>
      </c>
      <c r="P2" s="19">
        <v>23.159000000000002</v>
      </c>
      <c r="Q2" s="19">
        <v>22.744300000000003</v>
      </c>
      <c r="R2" s="19">
        <v>22.2544</v>
      </c>
      <c r="S2" s="19">
        <v>21.7639</v>
      </c>
      <c r="T2" s="19">
        <v>21.273700000000002</v>
      </c>
      <c r="U2" s="19">
        <v>20.7803</v>
      </c>
      <c r="V2" s="19">
        <v>20.279900000000001</v>
      </c>
      <c r="W2" s="19">
        <v>19.762299999999996</v>
      </c>
      <c r="X2" s="19">
        <v>19.236999999999998</v>
      </c>
      <c r="Y2" s="19">
        <v>18.703100000000003</v>
      </c>
      <c r="Z2" s="19">
        <v>18.157799999999998</v>
      </c>
      <c r="AA2" s="19">
        <v>17.600300000000001</v>
      </c>
      <c r="AB2" s="19">
        <v>17.0243</v>
      </c>
      <c r="AC2" s="19">
        <v>16.430800000000001</v>
      </c>
      <c r="AD2" s="19">
        <v>15.816299999999998</v>
      </c>
      <c r="AE2" s="19">
        <v>15.18</v>
      </c>
      <c r="AF2" s="19">
        <v>14.517800000000001</v>
      </c>
      <c r="AI2" t="s">
        <v>369</v>
      </c>
      <c r="AJ2">
        <v>29.557300000000001</v>
      </c>
      <c r="AK2">
        <v>28.91</v>
      </c>
      <c r="AL2">
        <v>28.353100000000001</v>
      </c>
      <c r="AM2">
        <v>27.689800000000002</v>
      </c>
      <c r="AN2">
        <v>27.041399999999999</v>
      </c>
      <c r="AO2">
        <v>26.296099999999999</v>
      </c>
      <c r="AP2">
        <v>25.7058</v>
      </c>
      <c r="AQ2">
        <v>25.243099999999998</v>
      </c>
      <c r="AR2">
        <v>24.780899999999999</v>
      </c>
      <c r="AS2">
        <v>24.495999999999999</v>
      </c>
      <c r="AT2">
        <v>24.0898</v>
      </c>
      <c r="AU2">
        <v>23.824300000000001</v>
      </c>
      <c r="AV2">
        <v>23.563600000000001</v>
      </c>
      <c r="AW2">
        <v>23.158999999999999</v>
      </c>
      <c r="AX2">
        <v>22.744299999999999</v>
      </c>
      <c r="AY2">
        <v>22.167200000000001</v>
      </c>
      <c r="AZ2">
        <v>21.593399999999999</v>
      </c>
      <c r="BA2">
        <v>20.9938</v>
      </c>
      <c r="BB2">
        <v>20.3855</v>
      </c>
      <c r="BC2">
        <v>19.777200000000001</v>
      </c>
      <c r="BD2">
        <v>19.1569</v>
      </c>
      <c r="BE2">
        <v>18.529499999999999</v>
      </c>
      <c r="BF2">
        <v>17.894100000000002</v>
      </c>
      <c r="BG2">
        <v>17.252099999999999</v>
      </c>
      <c r="BH2">
        <v>16.602599999999999</v>
      </c>
      <c r="BI2">
        <v>15.945600000000001</v>
      </c>
      <c r="BJ2">
        <v>15.280799999999999</v>
      </c>
      <c r="BK2">
        <v>14.6073</v>
      </c>
      <c r="BL2">
        <v>13.926299999999999</v>
      </c>
      <c r="BM2">
        <v>13.238</v>
      </c>
      <c r="BN2">
        <v>652.8048</v>
      </c>
    </row>
    <row r="3" spans="1:66" x14ac:dyDescent="0.35">
      <c r="A3" s="4" t="s">
        <v>240</v>
      </c>
      <c r="B3" s="19"/>
      <c r="C3" s="19"/>
      <c r="D3" s="19">
        <v>27.685600000000001</v>
      </c>
      <c r="E3" s="19">
        <v>27.200700000000001</v>
      </c>
      <c r="F3" s="19">
        <v>26.657200000000003</v>
      </c>
      <c r="G3" s="19">
        <v>26.099199999999996</v>
      </c>
      <c r="H3" s="19">
        <v>25.4739</v>
      </c>
      <c r="I3" s="19">
        <v>24.920100000000001</v>
      </c>
      <c r="J3" s="19">
        <v>24.456099999999999</v>
      </c>
      <c r="K3" s="19">
        <v>23.993400000000001</v>
      </c>
      <c r="L3" s="19">
        <v>23.670900000000003</v>
      </c>
      <c r="M3" s="19">
        <v>23.276699999999998</v>
      </c>
      <c r="N3" s="19">
        <v>22.967600000000001</v>
      </c>
      <c r="O3" s="19">
        <v>22.658899999999999</v>
      </c>
      <c r="P3" s="19">
        <v>22.250900000000001</v>
      </c>
      <c r="Q3" s="19">
        <v>21.833100000000002</v>
      </c>
      <c r="R3" s="19">
        <v>21.354800000000001</v>
      </c>
      <c r="S3" s="19">
        <v>20.871400000000001</v>
      </c>
      <c r="T3" s="19">
        <v>20.389000000000003</v>
      </c>
      <c r="U3" s="19">
        <v>19.9026</v>
      </c>
      <c r="V3" s="19">
        <v>19.409300000000002</v>
      </c>
      <c r="W3" s="19">
        <v>18.915799999999997</v>
      </c>
      <c r="X3" s="19">
        <v>18.4147</v>
      </c>
      <c r="Y3" s="19">
        <v>17.904600000000002</v>
      </c>
      <c r="Z3" s="19">
        <v>17.383299999999998</v>
      </c>
      <c r="AA3" s="19">
        <v>16.849499999999999</v>
      </c>
      <c r="AB3" s="19">
        <v>16.301500000000001</v>
      </c>
      <c r="AC3" s="19">
        <v>15.7356</v>
      </c>
      <c r="AD3" s="19">
        <v>15.148299999999999</v>
      </c>
      <c r="AE3" s="19">
        <v>14.538399999999999</v>
      </c>
      <c r="AF3" s="19">
        <v>13.9023</v>
      </c>
      <c r="AI3" t="s">
        <v>370</v>
      </c>
      <c r="AJ3">
        <v>28.191500000000001</v>
      </c>
      <c r="AK3">
        <v>27.685600000000001</v>
      </c>
      <c r="AL3">
        <v>27.200700000000001</v>
      </c>
      <c r="AM3">
        <v>26.6571</v>
      </c>
      <c r="AN3">
        <v>26.0992</v>
      </c>
      <c r="AO3">
        <v>25.474</v>
      </c>
      <c r="AP3">
        <v>24.920200000000001</v>
      </c>
      <c r="AQ3">
        <v>24.456199999999999</v>
      </c>
      <c r="AR3">
        <v>23.993300000000001</v>
      </c>
      <c r="AS3">
        <v>23.670999999999999</v>
      </c>
      <c r="AT3">
        <v>23.276700000000002</v>
      </c>
      <c r="AU3">
        <v>22.967500000000001</v>
      </c>
      <c r="AV3">
        <v>22.658999999999999</v>
      </c>
      <c r="AW3">
        <v>22.250900000000001</v>
      </c>
      <c r="AX3">
        <v>21.833200000000001</v>
      </c>
      <c r="AY3">
        <v>21.258900000000001</v>
      </c>
      <c r="AZ3">
        <v>20.688199999999998</v>
      </c>
      <c r="BA3">
        <v>20.0915</v>
      </c>
      <c r="BB3">
        <v>19.486000000000001</v>
      </c>
      <c r="BC3">
        <v>18.882100000000001</v>
      </c>
      <c r="BD3">
        <v>18.265000000000001</v>
      </c>
      <c r="BE3">
        <v>17.640899999999998</v>
      </c>
      <c r="BF3">
        <v>17.008700000000001</v>
      </c>
      <c r="BG3">
        <v>16.370200000000001</v>
      </c>
      <c r="BH3">
        <v>15.724299999999999</v>
      </c>
      <c r="BI3">
        <v>15.071199999999999</v>
      </c>
      <c r="BJ3">
        <v>14.410299999999999</v>
      </c>
      <c r="BK3">
        <v>13.741</v>
      </c>
      <c r="BL3">
        <v>13.064399999999999</v>
      </c>
      <c r="BM3">
        <v>12.380800000000001</v>
      </c>
      <c r="BN3">
        <v>625.41949999999997</v>
      </c>
    </row>
    <row r="4" spans="1:66" x14ac:dyDescent="0.35">
      <c r="A4" s="4" t="s">
        <v>241</v>
      </c>
      <c r="B4" s="19"/>
      <c r="C4" s="19"/>
      <c r="D4" s="19">
        <v>14.796099999999999</v>
      </c>
      <c r="E4" s="19">
        <v>14.488900000000001</v>
      </c>
      <c r="F4" s="19">
        <v>14.181000000000001</v>
      </c>
      <c r="G4" s="19">
        <v>13.881699999999999</v>
      </c>
      <c r="H4" s="19">
        <v>13.5695</v>
      </c>
      <c r="I4" s="19">
        <v>13.283200000000001</v>
      </c>
      <c r="J4" s="19">
        <v>13.035499999999999</v>
      </c>
      <c r="K4" s="19">
        <v>12.791</v>
      </c>
      <c r="L4" s="19">
        <v>12.623800000000001</v>
      </c>
      <c r="M4" s="19">
        <v>12.4338</v>
      </c>
      <c r="N4" s="19">
        <v>12.276200000000001</v>
      </c>
      <c r="O4" s="19">
        <v>12.1212</v>
      </c>
      <c r="P4" s="19">
        <v>11.9375</v>
      </c>
      <c r="Q4" s="19">
        <v>11.7529</v>
      </c>
      <c r="R4" s="19">
        <v>11.482200000000001</v>
      </c>
      <c r="S4" s="19">
        <v>11.214399999999999</v>
      </c>
      <c r="T4" s="19">
        <v>10.9511</v>
      </c>
      <c r="U4" s="19">
        <v>10.6911</v>
      </c>
      <c r="V4" s="19">
        <v>10.433199999999999</v>
      </c>
      <c r="W4" s="19">
        <v>10.178999999999998</v>
      </c>
      <c r="X4" s="19">
        <v>9.9266000000000005</v>
      </c>
      <c r="Y4" s="19">
        <v>9.6754999999999995</v>
      </c>
      <c r="Z4" s="19">
        <v>9.4252000000000002</v>
      </c>
      <c r="AA4" s="19">
        <v>9.1750000000000007</v>
      </c>
      <c r="AB4" s="19">
        <v>8.9244000000000003</v>
      </c>
      <c r="AC4" s="19">
        <v>8.6722999999999999</v>
      </c>
      <c r="AD4" s="19">
        <v>8.4178999999999995</v>
      </c>
      <c r="AE4" s="19">
        <v>8.1606000000000005</v>
      </c>
      <c r="AF4" s="19">
        <v>7.8994</v>
      </c>
      <c r="AI4" t="s">
        <v>371</v>
      </c>
      <c r="AJ4">
        <v>15.132099999999999</v>
      </c>
      <c r="AK4">
        <v>14.796099999999999</v>
      </c>
      <c r="AL4">
        <v>14.488799999999999</v>
      </c>
      <c r="AM4">
        <v>14.180899999999999</v>
      </c>
      <c r="AN4">
        <v>13.8817</v>
      </c>
      <c r="AO4">
        <v>13.569599999999999</v>
      </c>
      <c r="AP4">
        <v>13.283300000000001</v>
      </c>
      <c r="AQ4">
        <v>13.035500000000001</v>
      </c>
      <c r="AR4">
        <v>12.791</v>
      </c>
      <c r="AS4">
        <v>12.623799999999999</v>
      </c>
      <c r="AT4">
        <v>12.4338</v>
      </c>
      <c r="AU4">
        <v>12.276199999999999</v>
      </c>
      <c r="AV4">
        <v>12.1213</v>
      </c>
      <c r="AW4">
        <v>11.9375</v>
      </c>
      <c r="AX4">
        <v>11.7529</v>
      </c>
      <c r="AY4">
        <v>11.453900000000001</v>
      </c>
      <c r="AZ4">
        <v>11.1602</v>
      </c>
      <c r="BA4">
        <v>10.863300000000001</v>
      </c>
      <c r="BB4">
        <v>10.568300000000001</v>
      </c>
      <c r="BC4">
        <v>10.277900000000001</v>
      </c>
      <c r="BD4">
        <v>9.9883000000000006</v>
      </c>
      <c r="BE4">
        <v>9.7007999999999992</v>
      </c>
      <c r="BF4">
        <v>9.4149999999999991</v>
      </c>
      <c r="BG4">
        <v>9.1311999999999998</v>
      </c>
      <c r="BH4">
        <v>8.8489000000000004</v>
      </c>
      <c r="BI4">
        <v>8.5683000000000007</v>
      </c>
      <c r="BJ4">
        <v>8.2888000000000002</v>
      </c>
      <c r="BK4">
        <v>8.0104000000000006</v>
      </c>
      <c r="BL4">
        <v>7.7328999999999999</v>
      </c>
      <c r="BM4">
        <v>7.4565000000000001</v>
      </c>
      <c r="BN4">
        <v>339.76920000000001</v>
      </c>
    </row>
    <row r="5" spans="1:66" x14ac:dyDescent="0.35">
      <c r="A5" s="4" t="s">
        <v>242</v>
      </c>
      <c r="B5" s="19"/>
      <c r="C5" s="19"/>
      <c r="D5" s="19">
        <v>4.1014999999999997</v>
      </c>
      <c r="E5" s="19">
        <v>3.883</v>
      </c>
      <c r="F5" s="19">
        <v>3.7002999999999999</v>
      </c>
      <c r="G5" s="19">
        <v>3.5375999999999999</v>
      </c>
      <c r="H5" s="19">
        <v>3.3927999999999998</v>
      </c>
      <c r="I5" s="19">
        <v>3.2643</v>
      </c>
      <c r="J5" s="19">
        <v>3.1505999999999998</v>
      </c>
      <c r="K5" s="19">
        <v>3.0505</v>
      </c>
      <c r="L5" s="19">
        <v>2.9723000000000002</v>
      </c>
      <c r="M5" s="19">
        <v>2.8965000000000001</v>
      </c>
      <c r="N5" s="19">
        <v>2.823</v>
      </c>
      <c r="O5" s="19">
        <v>2.7517</v>
      </c>
      <c r="P5" s="19">
        <v>2.6825000000000001</v>
      </c>
      <c r="Q5" s="19">
        <v>2.6154999999999999</v>
      </c>
      <c r="R5" s="19">
        <v>2.5165999999999999</v>
      </c>
      <c r="S5" s="19">
        <v>2.4220999999999999</v>
      </c>
      <c r="T5" s="19">
        <v>2.3317000000000001</v>
      </c>
      <c r="U5" s="19">
        <v>2.2452999999999999</v>
      </c>
      <c r="V5" s="19">
        <v>2.1625999999999999</v>
      </c>
      <c r="W5" s="19">
        <v>2.0834999999999999</v>
      </c>
      <c r="X5" s="19">
        <v>2.0078</v>
      </c>
      <c r="Y5" s="19">
        <v>1.9352</v>
      </c>
      <c r="Z5" s="19">
        <v>1.8657999999999999</v>
      </c>
      <c r="AA5" s="19">
        <v>1.7991999999999999</v>
      </c>
      <c r="AB5" s="19">
        <v>1.7355</v>
      </c>
      <c r="AC5" s="19">
        <v>1.6744000000000001</v>
      </c>
      <c r="AD5" s="19">
        <v>1.6157999999999999</v>
      </c>
      <c r="AE5" s="19">
        <v>1.5596000000000001</v>
      </c>
      <c r="AF5" s="19">
        <v>1.5057</v>
      </c>
      <c r="AI5" t="s">
        <v>372</v>
      </c>
      <c r="AJ5">
        <v>4.3620000000000001</v>
      </c>
      <c r="AK5">
        <v>4.1014999999999997</v>
      </c>
      <c r="AL5">
        <v>3.883</v>
      </c>
      <c r="AM5">
        <v>3.7002999999999999</v>
      </c>
      <c r="AN5">
        <v>3.5375999999999999</v>
      </c>
      <c r="AO5">
        <v>3.3927999999999998</v>
      </c>
      <c r="AP5">
        <v>3.2643</v>
      </c>
      <c r="AQ5">
        <v>3.1505999999999998</v>
      </c>
      <c r="AR5">
        <v>3.0505</v>
      </c>
      <c r="AS5">
        <v>2.9723000000000002</v>
      </c>
      <c r="AT5">
        <v>2.8965000000000001</v>
      </c>
      <c r="AU5">
        <v>2.823</v>
      </c>
      <c r="AV5">
        <v>2.7517</v>
      </c>
      <c r="AW5">
        <v>2.6825000000000001</v>
      </c>
      <c r="AX5">
        <v>2.6154999999999999</v>
      </c>
      <c r="AY5">
        <v>2.5165999999999999</v>
      </c>
      <c r="AZ5">
        <v>2.4220999999999999</v>
      </c>
      <c r="BA5">
        <v>2.3317999999999999</v>
      </c>
      <c r="BB5">
        <v>2.2454000000000001</v>
      </c>
      <c r="BC5">
        <v>2.1627000000000001</v>
      </c>
      <c r="BD5">
        <v>2.0836000000000001</v>
      </c>
      <c r="BE5">
        <v>2.0078999999999998</v>
      </c>
      <c r="BF5">
        <v>1.9354</v>
      </c>
      <c r="BG5">
        <v>1.8658999999999999</v>
      </c>
      <c r="BH5">
        <v>1.7994000000000001</v>
      </c>
      <c r="BI5">
        <v>1.7357</v>
      </c>
      <c r="BJ5">
        <v>1.6746000000000001</v>
      </c>
      <c r="BK5">
        <v>1.6160000000000001</v>
      </c>
      <c r="BL5">
        <v>1.5598000000000001</v>
      </c>
      <c r="BM5">
        <v>1.5059</v>
      </c>
      <c r="BN5">
        <v>78.646799999999999</v>
      </c>
    </row>
    <row r="6" spans="1:66" x14ac:dyDescent="0.35">
      <c r="A6" s="4" t="s">
        <v>243</v>
      </c>
      <c r="B6" s="19"/>
      <c r="C6" s="19"/>
      <c r="D6" s="19">
        <v>10.694599999999999</v>
      </c>
      <c r="E6" s="19">
        <v>10.6059</v>
      </c>
      <c r="F6" s="19">
        <v>10.480700000000001</v>
      </c>
      <c r="G6" s="19">
        <v>10.344099999999999</v>
      </c>
      <c r="H6" s="19">
        <v>10.1767</v>
      </c>
      <c r="I6" s="19">
        <v>10.0189</v>
      </c>
      <c r="J6" s="19">
        <v>9.8849</v>
      </c>
      <c r="K6" s="19">
        <v>9.7405000000000008</v>
      </c>
      <c r="L6" s="19">
        <v>9.6515000000000004</v>
      </c>
      <c r="M6" s="19">
        <v>9.5373000000000001</v>
      </c>
      <c r="N6" s="19">
        <v>9.4532000000000007</v>
      </c>
      <c r="O6" s="19">
        <v>9.3695000000000004</v>
      </c>
      <c r="P6" s="19">
        <v>9.2550000000000008</v>
      </c>
      <c r="Q6" s="19">
        <v>9.1373999999999995</v>
      </c>
      <c r="R6" s="19">
        <v>8.9656000000000002</v>
      </c>
      <c r="S6" s="19">
        <v>8.7922999999999991</v>
      </c>
      <c r="T6" s="19">
        <v>8.6194000000000006</v>
      </c>
      <c r="U6" s="19">
        <v>8.4458000000000002</v>
      </c>
      <c r="V6" s="19">
        <v>8.2706</v>
      </c>
      <c r="W6" s="19">
        <v>8.0954999999999995</v>
      </c>
      <c r="X6" s="19">
        <v>7.9188000000000001</v>
      </c>
      <c r="Y6" s="19">
        <v>7.7403000000000004</v>
      </c>
      <c r="Z6" s="19">
        <v>7.5594000000000001</v>
      </c>
      <c r="AA6" s="19">
        <v>7.3757999999999999</v>
      </c>
      <c r="AB6" s="19">
        <v>7.1889000000000003</v>
      </c>
      <c r="AC6" s="19">
        <v>6.9978999999999996</v>
      </c>
      <c r="AD6" s="19">
        <v>6.8021000000000003</v>
      </c>
      <c r="AE6" s="19">
        <v>6.601</v>
      </c>
      <c r="AF6" s="19">
        <v>6.3936999999999999</v>
      </c>
      <c r="AI6" t="s">
        <v>373</v>
      </c>
      <c r="AJ6">
        <v>10.770099999999999</v>
      </c>
      <c r="AK6">
        <v>10.694599999999999</v>
      </c>
      <c r="AL6">
        <v>10.6059</v>
      </c>
      <c r="AM6">
        <v>10.480700000000001</v>
      </c>
      <c r="AN6">
        <v>10.344099999999999</v>
      </c>
      <c r="AO6">
        <v>10.1767</v>
      </c>
      <c r="AP6">
        <v>10.0189</v>
      </c>
      <c r="AQ6">
        <v>9.8849</v>
      </c>
      <c r="AR6">
        <v>9.7405000000000008</v>
      </c>
      <c r="AS6">
        <v>9.6515000000000004</v>
      </c>
      <c r="AT6">
        <v>9.5373000000000001</v>
      </c>
      <c r="AU6">
        <v>9.4532000000000007</v>
      </c>
      <c r="AV6">
        <v>9.3695000000000004</v>
      </c>
      <c r="AW6">
        <v>9.2550000000000008</v>
      </c>
      <c r="AX6">
        <v>9.1373999999999995</v>
      </c>
      <c r="AY6">
        <v>8.9373000000000005</v>
      </c>
      <c r="AZ6">
        <v>8.7380999999999993</v>
      </c>
      <c r="BA6">
        <v>8.5314999999999994</v>
      </c>
      <c r="BB6">
        <v>8.3229000000000006</v>
      </c>
      <c r="BC6">
        <v>8.1151999999999997</v>
      </c>
      <c r="BD6">
        <v>7.9047000000000001</v>
      </c>
      <c r="BE6">
        <v>7.6929999999999996</v>
      </c>
      <c r="BF6">
        <v>7.4795999999999996</v>
      </c>
      <c r="BG6">
        <v>7.2652000000000001</v>
      </c>
      <c r="BH6">
        <v>7.0495000000000001</v>
      </c>
      <c r="BI6">
        <v>6.8326000000000002</v>
      </c>
      <c r="BJ6">
        <v>6.6143000000000001</v>
      </c>
      <c r="BK6">
        <v>6.3944000000000001</v>
      </c>
      <c r="BL6">
        <v>6.1730999999999998</v>
      </c>
      <c r="BM6">
        <v>5.9505999999999997</v>
      </c>
      <c r="BN6">
        <v>261.12240000000003</v>
      </c>
    </row>
    <row r="7" spans="1:66" x14ac:dyDescent="0.35">
      <c r="A7" s="4" t="s">
        <v>244</v>
      </c>
      <c r="B7" s="19"/>
      <c r="C7" s="19"/>
      <c r="D7" s="19">
        <v>12.8895</v>
      </c>
      <c r="E7" s="19">
        <v>12.7118</v>
      </c>
      <c r="F7" s="19">
        <v>12.4762</v>
      </c>
      <c r="G7" s="19">
        <v>12.217499999999999</v>
      </c>
      <c r="H7" s="19">
        <v>11.904400000000001</v>
      </c>
      <c r="I7" s="19">
        <v>11.636900000000001</v>
      </c>
      <c r="J7" s="19">
        <v>11.4206</v>
      </c>
      <c r="K7" s="19">
        <v>11.202400000000001</v>
      </c>
      <c r="L7" s="19">
        <v>11.0471</v>
      </c>
      <c r="M7" s="19">
        <v>10.8429</v>
      </c>
      <c r="N7" s="19">
        <v>10.6914</v>
      </c>
      <c r="O7" s="19">
        <v>10.537699999999999</v>
      </c>
      <c r="P7" s="19">
        <v>10.3134</v>
      </c>
      <c r="Q7" s="19">
        <v>10.0802</v>
      </c>
      <c r="R7" s="19">
        <v>9.8726000000000003</v>
      </c>
      <c r="S7" s="19">
        <v>9.657</v>
      </c>
      <c r="T7" s="19">
        <v>9.4379000000000008</v>
      </c>
      <c r="U7" s="19">
        <v>9.2114999999999991</v>
      </c>
      <c r="V7" s="19">
        <v>8.9761000000000006</v>
      </c>
      <c r="W7" s="19">
        <v>8.7368000000000006</v>
      </c>
      <c r="X7" s="19">
        <v>8.4880999999999993</v>
      </c>
      <c r="Y7" s="19">
        <v>8.2291000000000007</v>
      </c>
      <c r="Z7" s="19">
        <v>7.9581</v>
      </c>
      <c r="AA7" s="19">
        <v>7.6745000000000001</v>
      </c>
      <c r="AB7" s="19">
        <v>7.3771000000000004</v>
      </c>
      <c r="AC7" s="19">
        <v>7.0632999999999999</v>
      </c>
      <c r="AD7" s="19">
        <v>6.7304000000000004</v>
      </c>
      <c r="AE7" s="19">
        <v>6.3777999999999997</v>
      </c>
      <c r="AF7" s="19">
        <v>6.0029000000000003</v>
      </c>
      <c r="AI7" t="s">
        <v>374</v>
      </c>
      <c r="AJ7">
        <v>13.0594</v>
      </c>
      <c r="AK7">
        <v>12.8895</v>
      </c>
      <c r="AL7">
        <v>12.7118</v>
      </c>
      <c r="AM7">
        <v>12.4762</v>
      </c>
      <c r="AN7">
        <v>12.217499999999999</v>
      </c>
      <c r="AO7">
        <v>11.904400000000001</v>
      </c>
      <c r="AP7">
        <v>11.636900000000001</v>
      </c>
      <c r="AQ7">
        <v>11.4206</v>
      </c>
      <c r="AR7">
        <v>11.202400000000001</v>
      </c>
      <c r="AS7">
        <v>11.0471</v>
      </c>
      <c r="AT7">
        <v>10.8429</v>
      </c>
      <c r="AU7">
        <v>10.6914</v>
      </c>
      <c r="AV7">
        <v>10.537699999999999</v>
      </c>
      <c r="AW7">
        <v>10.3134</v>
      </c>
      <c r="AX7">
        <v>10.0802</v>
      </c>
      <c r="AY7">
        <v>9.8049999999999997</v>
      </c>
      <c r="AZ7">
        <v>9.5280000000000005</v>
      </c>
      <c r="BA7">
        <v>9.2281999999999993</v>
      </c>
      <c r="BB7">
        <v>8.9177999999999997</v>
      </c>
      <c r="BC7">
        <v>8.6042000000000005</v>
      </c>
      <c r="BD7">
        <v>8.2766999999999999</v>
      </c>
      <c r="BE7">
        <v>7.9401000000000002</v>
      </c>
      <c r="BF7">
        <v>7.5937000000000001</v>
      </c>
      <c r="BG7">
        <v>7.2389999999999999</v>
      </c>
      <c r="BH7">
        <v>6.8754</v>
      </c>
      <c r="BI7">
        <v>6.5029000000000003</v>
      </c>
      <c r="BJ7">
        <v>6.1215000000000002</v>
      </c>
      <c r="BK7">
        <v>5.7306999999999997</v>
      </c>
      <c r="BL7">
        <v>5.3315000000000001</v>
      </c>
      <c r="BM7">
        <v>4.9242999999999997</v>
      </c>
      <c r="BN7">
        <v>285.65039999999999</v>
      </c>
    </row>
    <row r="8" spans="1:66" x14ac:dyDescent="0.35">
      <c r="A8" s="4" t="s">
        <v>245</v>
      </c>
      <c r="B8" s="19"/>
      <c r="C8" s="19"/>
      <c r="D8" s="19">
        <v>1.2242999999999999</v>
      </c>
      <c r="E8" s="19">
        <v>1.1525000000000001</v>
      </c>
      <c r="F8" s="19">
        <v>1.0327999999999999</v>
      </c>
      <c r="G8" s="19">
        <v>0.94220000000000004</v>
      </c>
      <c r="H8" s="19">
        <v>0.82220000000000004</v>
      </c>
      <c r="I8" s="19">
        <v>0.78559999999999997</v>
      </c>
      <c r="J8" s="19">
        <v>0.78700000000000003</v>
      </c>
      <c r="K8" s="19">
        <v>0.78759999999999997</v>
      </c>
      <c r="L8" s="19">
        <v>0.82499999999999996</v>
      </c>
      <c r="M8" s="19">
        <v>0.81310000000000004</v>
      </c>
      <c r="N8" s="19">
        <v>0.85680000000000001</v>
      </c>
      <c r="O8" s="19">
        <v>0.90459999999999996</v>
      </c>
      <c r="P8" s="19">
        <v>0.90810000000000002</v>
      </c>
      <c r="Q8" s="19">
        <v>0.91120000000000001</v>
      </c>
      <c r="R8" s="19">
        <v>0.89959999999999996</v>
      </c>
      <c r="S8" s="19">
        <v>0.89249999999999996</v>
      </c>
      <c r="T8" s="19">
        <v>0.88470000000000004</v>
      </c>
      <c r="U8" s="19">
        <v>0.87770000000000004</v>
      </c>
      <c r="V8" s="19">
        <v>0.87060000000000004</v>
      </c>
      <c r="W8" s="19">
        <v>0.84650000000000003</v>
      </c>
      <c r="X8" s="19">
        <v>0.82230000000000003</v>
      </c>
      <c r="Y8" s="19">
        <v>0.79849999999999999</v>
      </c>
      <c r="Z8" s="19">
        <v>0.77449999999999997</v>
      </c>
      <c r="AA8" s="19">
        <v>0.75080000000000002</v>
      </c>
      <c r="AB8" s="19">
        <v>0.7228</v>
      </c>
      <c r="AC8" s="19">
        <v>0.69520000000000004</v>
      </c>
      <c r="AD8" s="19">
        <v>0.66800000000000004</v>
      </c>
      <c r="AE8" s="19">
        <v>0.64159999999999995</v>
      </c>
      <c r="AF8" s="19">
        <v>0.61550000000000005</v>
      </c>
      <c r="AI8" t="s">
        <v>375</v>
      </c>
      <c r="AJ8">
        <v>1.3657999999999999</v>
      </c>
      <c r="AK8">
        <v>1.2242999999999999</v>
      </c>
      <c r="AL8">
        <v>1.1525000000000001</v>
      </c>
      <c r="AM8">
        <v>1.0327999999999999</v>
      </c>
      <c r="AN8">
        <v>0.94220000000000004</v>
      </c>
      <c r="AO8">
        <v>0.82220000000000004</v>
      </c>
      <c r="AP8">
        <v>0.78559999999999997</v>
      </c>
      <c r="AQ8">
        <v>0.78700000000000003</v>
      </c>
      <c r="AR8">
        <v>0.78759999999999997</v>
      </c>
      <c r="AS8">
        <v>0.82499999999999996</v>
      </c>
      <c r="AT8">
        <v>0.81310000000000004</v>
      </c>
      <c r="AU8">
        <v>0.85680000000000001</v>
      </c>
      <c r="AV8">
        <v>0.90459999999999996</v>
      </c>
      <c r="AW8">
        <v>0.90810000000000002</v>
      </c>
      <c r="AX8">
        <v>0.91120000000000001</v>
      </c>
      <c r="AY8">
        <v>0.9083</v>
      </c>
      <c r="AZ8">
        <v>0.9052</v>
      </c>
      <c r="BA8">
        <v>0.9022</v>
      </c>
      <c r="BB8">
        <v>0.89939999999999998</v>
      </c>
      <c r="BC8">
        <v>0.89510000000000001</v>
      </c>
      <c r="BD8">
        <v>0.89190000000000003</v>
      </c>
      <c r="BE8">
        <v>0.88849999999999996</v>
      </c>
      <c r="BF8">
        <v>0.88539999999999996</v>
      </c>
      <c r="BG8">
        <v>0.88190000000000002</v>
      </c>
      <c r="BH8">
        <v>0.87829999999999997</v>
      </c>
      <c r="BI8">
        <v>0.87439999999999996</v>
      </c>
      <c r="BJ8">
        <v>0.87039999999999995</v>
      </c>
      <c r="BK8">
        <v>0.86629999999999996</v>
      </c>
      <c r="BL8">
        <v>0.8619</v>
      </c>
      <c r="BM8">
        <v>0.85719999999999996</v>
      </c>
      <c r="BN8">
        <v>27.385300000000001</v>
      </c>
    </row>
    <row r="9" spans="1:66" x14ac:dyDescent="0.35">
      <c r="A9" s="4" t="s">
        <v>246</v>
      </c>
      <c r="B9" s="19"/>
      <c r="C9" s="19"/>
      <c r="D9" s="19">
        <v>4.4701000000000004</v>
      </c>
      <c r="E9" s="19">
        <v>4.3564999999999996</v>
      </c>
      <c r="F9" s="19">
        <v>4.3155999999999999</v>
      </c>
      <c r="G9" s="19">
        <v>4.2695999999999996</v>
      </c>
      <c r="H9" s="19">
        <v>4.0144000000000002</v>
      </c>
      <c r="I9" s="19">
        <v>3.2181000000000002</v>
      </c>
      <c r="J9" s="19">
        <v>3.1779999999999999</v>
      </c>
      <c r="K9" s="19">
        <v>3.1564000000000001</v>
      </c>
      <c r="L9" s="19">
        <v>3.0754999999999999</v>
      </c>
      <c r="M9" s="19">
        <v>2.8401999999999998</v>
      </c>
      <c r="N9" s="19">
        <v>2.8100999999999998</v>
      </c>
      <c r="O9" s="19">
        <v>2.7601</v>
      </c>
      <c r="P9" s="19">
        <v>2.7132999999999998</v>
      </c>
      <c r="Q9" s="19">
        <v>2.6566000000000001</v>
      </c>
      <c r="R9" s="19">
        <v>2.6473</v>
      </c>
      <c r="S9" s="19">
        <v>2.6354000000000002</v>
      </c>
      <c r="T9" s="19">
        <v>2.6153</v>
      </c>
      <c r="U9" s="19">
        <v>2.6059000000000001</v>
      </c>
      <c r="V9" s="19">
        <v>2.5257999999999998</v>
      </c>
      <c r="W9" s="19">
        <v>2.5041000000000002</v>
      </c>
      <c r="X9" s="19">
        <v>2.4838</v>
      </c>
      <c r="Y9" s="19">
        <v>2.4762</v>
      </c>
      <c r="Z9" s="19">
        <v>2.4598</v>
      </c>
      <c r="AA9" s="19">
        <v>2.4466000000000001</v>
      </c>
      <c r="AB9" s="19">
        <v>2.4319000000000002</v>
      </c>
      <c r="AC9" s="19">
        <v>2.4203999999999999</v>
      </c>
      <c r="AD9" s="19">
        <v>2.4117999999999999</v>
      </c>
      <c r="AE9" s="19">
        <v>2.4068999999999998</v>
      </c>
      <c r="AF9" s="19">
        <v>2.4068000000000001</v>
      </c>
      <c r="AI9" t="s">
        <v>376</v>
      </c>
      <c r="AJ9">
        <v>4.5754000000000001</v>
      </c>
      <c r="AK9">
        <v>4.4701000000000004</v>
      </c>
      <c r="AL9">
        <v>4.3564999999999996</v>
      </c>
      <c r="AM9">
        <v>4.3155999999999999</v>
      </c>
      <c r="AN9">
        <v>4.2695999999999996</v>
      </c>
      <c r="AO9">
        <v>4.0144000000000002</v>
      </c>
      <c r="AP9">
        <v>3.2181000000000002</v>
      </c>
      <c r="AQ9">
        <v>3.1779999999999999</v>
      </c>
      <c r="AR9">
        <v>3.1564000000000001</v>
      </c>
      <c r="AS9">
        <v>3.0754999999999999</v>
      </c>
      <c r="AT9">
        <v>2.8401999999999998</v>
      </c>
      <c r="AU9">
        <v>2.8100999999999998</v>
      </c>
      <c r="AV9">
        <v>2.7601</v>
      </c>
      <c r="AW9">
        <v>2.7132999999999998</v>
      </c>
      <c r="AX9">
        <v>2.6566000000000001</v>
      </c>
      <c r="AY9">
        <v>2.4647000000000001</v>
      </c>
      <c r="AZ9">
        <v>2.3054999999999999</v>
      </c>
      <c r="BA9">
        <v>2.11</v>
      </c>
      <c r="BB9">
        <v>1.9333</v>
      </c>
      <c r="BC9">
        <v>1.7319</v>
      </c>
      <c r="BD9">
        <v>1.5669</v>
      </c>
      <c r="BE9">
        <v>1.4138999999999999</v>
      </c>
      <c r="BF9">
        <v>1.2764</v>
      </c>
      <c r="BG9">
        <v>1.1447000000000001</v>
      </c>
      <c r="BH9">
        <v>1.0226999999999999</v>
      </c>
      <c r="BI9">
        <v>0.90780000000000005</v>
      </c>
      <c r="BJ9">
        <v>0.80210000000000004</v>
      </c>
      <c r="BK9">
        <v>0.70469999999999999</v>
      </c>
      <c r="BL9">
        <v>0.6149</v>
      </c>
      <c r="BM9">
        <v>0.5323</v>
      </c>
      <c r="BN9">
        <v>72.941699999999997</v>
      </c>
    </row>
    <row r="10" spans="1:66" x14ac:dyDescent="0.35">
      <c r="A10" s="4" t="s">
        <v>247</v>
      </c>
      <c r="B10" s="19"/>
      <c r="C10" s="19"/>
      <c r="D10" s="19">
        <v>39.362499999999997</v>
      </c>
      <c r="E10" s="19">
        <v>39.323099999999997</v>
      </c>
      <c r="F10" s="19">
        <v>39.283799999999999</v>
      </c>
      <c r="G10" s="19">
        <v>39.244599999999998</v>
      </c>
      <c r="H10" s="19">
        <v>39.205399999999997</v>
      </c>
      <c r="I10" s="19">
        <v>39.1661</v>
      </c>
      <c r="J10" s="19">
        <v>39.126899999999999</v>
      </c>
      <c r="K10" s="19">
        <v>38.999499999999998</v>
      </c>
      <c r="L10" s="19">
        <v>38.806199999999997</v>
      </c>
      <c r="M10" s="19">
        <v>38.105600000000003</v>
      </c>
      <c r="N10" s="19">
        <v>37.5152</v>
      </c>
      <c r="O10" s="19">
        <v>36.693600000000004</v>
      </c>
      <c r="P10" s="19">
        <v>35.9756</v>
      </c>
      <c r="Q10" s="19">
        <v>35.268300000000004</v>
      </c>
      <c r="R10" s="19">
        <v>34.773800000000001</v>
      </c>
      <c r="S10" s="19">
        <v>34.199199999999998</v>
      </c>
      <c r="T10" s="19">
        <v>33.746499999999997</v>
      </c>
      <c r="U10" s="19">
        <v>33.287399999999998</v>
      </c>
      <c r="V10" s="19">
        <v>32.8309</v>
      </c>
      <c r="W10" s="19">
        <v>32.407800000000002</v>
      </c>
      <c r="X10" s="19">
        <v>31.981300000000001</v>
      </c>
      <c r="Y10" s="19">
        <v>31.552099999999999</v>
      </c>
      <c r="Z10" s="19">
        <v>31.122399999999999</v>
      </c>
      <c r="AA10" s="19">
        <v>30.693300000000001</v>
      </c>
      <c r="AB10" s="19">
        <v>30.277000000000001</v>
      </c>
      <c r="AC10" s="19">
        <v>29.861499999999999</v>
      </c>
      <c r="AD10" s="19">
        <v>29.4496</v>
      </c>
      <c r="AE10" s="19">
        <v>29.042200000000001</v>
      </c>
      <c r="AF10" s="19">
        <v>28.640899999999998</v>
      </c>
      <c r="AI10" t="s">
        <v>377</v>
      </c>
      <c r="AJ10">
        <v>39.362000000000002</v>
      </c>
      <c r="AK10">
        <v>39.362499999999997</v>
      </c>
      <c r="AL10">
        <v>39.323099999999997</v>
      </c>
      <c r="AM10">
        <v>39.283799999999999</v>
      </c>
      <c r="AN10">
        <v>39.244599999999998</v>
      </c>
      <c r="AO10">
        <v>39.205399999999997</v>
      </c>
      <c r="AP10">
        <v>39.1661</v>
      </c>
      <c r="AQ10">
        <v>39.126899999999999</v>
      </c>
      <c r="AR10">
        <v>38.999499999999998</v>
      </c>
      <c r="AS10">
        <v>38.806199999999997</v>
      </c>
      <c r="AT10">
        <v>38.105600000000003</v>
      </c>
      <c r="AU10">
        <v>37.5152</v>
      </c>
      <c r="AV10">
        <v>36.693600000000004</v>
      </c>
      <c r="AW10">
        <v>35.9756</v>
      </c>
      <c r="AX10">
        <v>35.268300000000004</v>
      </c>
      <c r="AY10">
        <v>34.639899999999997</v>
      </c>
      <c r="AZ10">
        <v>33.897100000000002</v>
      </c>
      <c r="BA10">
        <v>33.222000000000001</v>
      </c>
      <c r="BB10">
        <v>32.520499999999998</v>
      </c>
      <c r="BC10">
        <v>31.8246</v>
      </c>
      <c r="BD10">
        <v>31.3809</v>
      </c>
      <c r="BE10">
        <v>30.934200000000001</v>
      </c>
      <c r="BF10">
        <v>30.479900000000001</v>
      </c>
      <c r="BG10">
        <v>30.027100000000001</v>
      </c>
      <c r="BH10">
        <v>29.5672</v>
      </c>
      <c r="BI10">
        <v>29.192599999999999</v>
      </c>
      <c r="BJ10">
        <v>28.816400000000002</v>
      </c>
      <c r="BK10">
        <v>28.4407</v>
      </c>
      <c r="BL10">
        <v>28.059699999999999</v>
      </c>
      <c r="BM10">
        <v>27.679200000000002</v>
      </c>
      <c r="BN10">
        <v>1036.1206</v>
      </c>
    </row>
    <row r="11" spans="1:66" x14ac:dyDescent="0.35">
      <c r="A11" s="4" t="s">
        <v>248</v>
      </c>
      <c r="B11" s="19"/>
      <c r="C11" s="19"/>
      <c r="D11" s="19">
        <v>0.39319999999999999</v>
      </c>
      <c r="E11" s="19">
        <v>0.38490000000000002</v>
      </c>
      <c r="F11" s="19">
        <v>0.36870000000000003</v>
      </c>
      <c r="G11" s="19">
        <v>0.35709999999999997</v>
      </c>
      <c r="H11" s="19">
        <v>0.34320000000000001</v>
      </c>
      <c r="I11" s="19">
        <v>0.33979999999999999</v>
      </c>
      <c r="J11" s="19">
        <v>0.3427</v>
      </c>
      <c r="K11" s="19">
        <v>0.34549999999999997</v>
      </c>
      <c r="L11" s="19">
        <v>0.35420000000000001</v>
      </c>
      <c r="M11" s="19">
        <v>0.35749999999999998</v>
      </c>
      <c r="N11" s="19">
        <v>0.36680000000000001</v>
      </c>
      <c r="O11" s="19">
        <v>0.37690000000000001</v>
      </c>
      <c r="P11" s="19">
        <v>0.3795</v>
      </c>
      <c r="Q11" s="19">
        <v>0.38200000000000001</v>
      </c>
      <c r="R11" s="19">
        <v>0.38690000000000002</v>
      </c>
      <c r="S11" s="19">
        <v>0.3911</v>
      </c>
      <c r="T11" s="19">
        <v>0.3952</v>
      </c>
      <c r="U11" s="19">
        <v>0.39900000000000002</v>
      </c>
      <c r="V11" s="19">
        <v>0.40229999999999999</v>
      </c>
      <c r="W11" s="19">
        <v>0.40649999999999997</v>
      </c>
      <c r="X11" s="19">
        <v>0.41039999999999999</v>
      </c>
      <c r="Y11" s="19">
        <v>0.41420000000000001</v>
      </c>
      <c r="Z11" s="19">
        <v>0.41789999999999999</v>
      </c>
      <c r="AA11" s="19">
        <v>0.42149999999999999</v>
      </c>
      <c r="AB11" s="19">
        <v>0.4254</v>
      </c>
      <c r="AC11" s="19">
        <v>0.42930000000000001</v>
      </c>
      <c r="AD11" s="19">
        <v>0.43340000000000001</v>
      </c>
      <c r="AE11" s="19">
        <v>0.43769999999999998</v>
      </c>
      <c r="AF11" s="19">
        <v>0.44240000000000002</v>
      </c>
      <c r="AI11" t="s">
        <v>378</v>
      </c>
      <c r="AJ11">
        <v>0.41639999999999999</v>
      </c>
      <c r="AK11">
        <v>0.39319999999999999</v>
      </c>
      <c r="AL11">
        <v>0.38490000000000002</v>
      </c>
      <c r="AM11">
        <v>0.36870000000000003</v>
      </c>
      <c r="AN11">
        <v>0.35709999999999997</v>
      </c>
      <c r="AO11">
        <v>0.34320000000000001</v>
      </c>
      <c r="AP11">
        <v>0.33979999999999999</v>
      </c>
      <c r="AQ11">
        <v>0.3427</v>
      </c>
      <c r="AR11">
        <v>0.34549999999999997</v>
      </c>
      <c r="AS11">
        <v>0.35420000000000001</v>
      </c>
      <c r="AT11">
        <v>0.35749999999999998</v>
      </c>
      <c r="AU11">
        <v>0.36680000000000001</v>
      </c>
      <c r="AV11">
        <v>0.37690000000000001</v>
      </c>
      <c r="AW11">
        <v>0.3795</v>
      </c>
      <c r="AX11">
        <v>0.38200000000000001</v>
      </c>
      <c r="AY11">
        <v>0.36909999999999998</v>
      </c>
      <c r="AZ11">
        <v>0.35809999999999997</v>
      </c>
      <c r="BA11">
        <v>0.34279999999999999</v>
      </c>
      <c r="BB11">
        <v>0.3271</v>
      </c>
      <c r="BC11">
        <v>0.31290000000000001</v>
      </c>
      <c r="BD11">
        <v>0.29720000000000002</v>
      </c>
      <c r="BE11">
        <v>0.28149999999999997</v>
      </c>
      <c r="BF11">
        <v>0.2656</v>
      </c>
      <c r="BG11">
        <v>0.24990000000000001</v>
      </c>
      <c r="BH11">
        <v>0.2341</v>
      </c>
      <c r="BI11">
        <v>0.2185</v>
      </c>
      <c r="BJ11">
        <v>0.2031</v>
      </c>
      <c r="BK11">
        <v>0.18779999999999999</v>
      </c>
      <c r="BL11">
        <v>0.1726</v>
      </c>
      <c r="BM11">
        <v>0.15759999999999999</v>
      </c>
      <c r="BN11">
        <v>9.4863</v>
      </c>
    </row>
    <row r="12" spans="1:66" x14ac:dyDescent="0.35">
      <c r="A12" s="4" t="s">
        <v>249</v>
      </c>
      <c r="B12" s="19"/>
      <c r="C12" s="19"/>
      <c r="D12" s="19">
        <v>31.450399999999998</v>
      </c>
      <c r="E12" s="19">
        <v>31.468900000000001</v>
      </c>
      <c r="F12" s="19">
        <v>31.482900000000001</v>
      </c>
      <c r="G12" s="19">
        <v>31.468499999999999</v>
      </c>
      <c r="H12" s="19">
        <v>31.4696</v>
      </c>
      <c r="I12" s="19">
        <v>31.433599999999998</v>
      </c>
      <c r="J12" s="19">
        <v>31.3766</v>
      </c>
      <c r="K12" s="19">
        <v>31.238</v>
      </c>
      <c r="L12" s="19">
        <v>31.069500000000001</v>
      </c>
      <c r="M12" s="19">
        <v>30.4267</v>
      </c>
      <c r="N12" s="19">
        <v>29.859200000000001</v>
      </c>
      <c r="O12" s="19">
        <v>29.0715</v>
      </c>
      <c r="P12" s="19">
        <v>28.383500000000002</v>
      </c>
      <c r="Q12" s="19">
        <v>27.704599999999999</v>
      </c>
      <c r="R12" s="19">
        <v>27.239799999999999</v>
      </c>
      <c r="S12" s="19">
        <v>26.7681</v>
      </c>
      <c r="T12" s="19">
        <v>26.296099999999999</v>
      </c>
      <c r="U12" s="19">
        <v>25.8215</v>
      </c>
      <c r="V12" s="19">
        <v>25.347999999999999</v>
      </c>
      <c r="W12" s="19">
        <v>24.9008</v>
      </c>
      <c r="X12" s="19">
        <v>24.453399999999998</v>
      </c>
      <c r="Y12" s="19">
        <v>24.005400000000002</v>
      </c>
      <c r="Z12" s="19">
        <v>23.557700000000001</v>
      </c>
      <c r="AA12" s="19">
        <v>23.109500000000001</v>
      </c>
      <c r="AB12" s="19">
        <v>22.6707</v>
      </c>
      <c r="AC12" s="19">
        <v>22.2316</v>
      </c>
      <c r="AD12" s="19">
        <v>21.793600000000001</v>
      </c>
      <c r="AE12" s="19">
        <v>21.3553</v>
      </c>
      <c r="AF12" s="19">
        <v>20.917999999999999</v>
      </c>
      <c r="AI12" t="s">
        <v>379</v>
      </c>
      <c r="AJ12">
        <v>30.377700000000001</v>
      </c>
      <c r="AK12">
        <v>31.450399999999998</v>
      </c>
      <c r="AL12">
        <v>31.468900000000001</v>
      </c>
      <c r="AM12">
        <v>31.482900000000001</v>
      </c>
      <c r="AN12">
        <v>31.468499999999999</v>
      </c>
      <c r="AO12">
        <v>31.4696</v>
      </c>
      <c r="AP12">
        <v>31.433599999999998</v>
      </c>
      <c r="AQ12">
        <v>31.3766</v>
      </c>
      <c r="AR12">
        <v>31.238</v>
      </c>
      <c r="AS12">
        <v>31.069500000000001</v>
      </c>
      <c r="AT12">
        <v>30.4267</v>
      </c>
      <c r="AU12">
        <v>29.859200000000001</v>
      </c>
      <c r="AV12">
        <v>29.0715</v>
      </c>
      <c r="AW12">
        <v>28.383500000000002</v>
      </c>
      <c r="AX12">
        <v>27.704599999999999</v>
      </c>
      <c r="AY12">
        <v>27.348500000000001</v>
      </c>
      <c r="AZ12">
        <v>26.9129</v>
      </c>
      <c r="BA12">
        <v>26.485299999999999</v>
      </c>
      <c r="BB12">
        <v>26.040700000000001</v>
      </c>
      <c r="BC12">
        <v>25.580200000000001</v>
      </c>
      <c r="BD12">
        <v>25.3964</v>
      </c>
      <c r="BE12">
        <v>25.2148</v>
      </c>
      <c r="BF12">
        <v>25.033100000000001</v>
      </c>
      <c r="BG12">
        <v>24.853000000000002</v>
      </c>
      <c r="BH12">
        <v>24.668600000000001</v>
      </c>
      <c r="BI12">
        <v>24.570399999999999</v>
      </c>
      <c r="BJ12">
        <v>24.472100000000001</v>
      </c>
      <c r="BK12">
        <v>24.3748</v>
      </c>
      <c r="BL12">
        <v>24.273199999999999</v>
      </c>
      <c r="BM12">
        <v>24.173500000000001</v>
      </c>
      <c r="BN12">
        <v>837.67840000000001</v>
      </c>
    </row>
    <row r="13" spans="1:66" x14ac:dyDescent="0.35">
      <c r="A13" s="4" t="s">
        <v>250</v>
      </c>
      <c r="B13" s="19"/>
      <c r="C13" s="19"/>
      <c r="D13" s="19">
        <v>7.5189000000000004</v>
      </c>
      <c r="E13" s="19">
        <v>7.4692999999999996</v>
      </c>
      <c r="F13" s="19">
        <v>7.4321999999999999</v>
      </c>
      <c r="G13" s="19">
        <v>7.4189999999999996</v>
      </c>
      <c r="H13" s="19">
        <v>7.3925999999999998</v>
      </c>
      <c r="I13" s="19">
        <v>7.3926999999999996</v>
      </c>
      <c r="J13" s="19">
        <v>7.4077000000000002</v>
      </c>
      <c r="K13" s="19">
        <v>7.4160000000000004</v>
      </c>
      <c r="L13" s="19">
        <v>7.3825000000000003</v>
      </c>
      <c r="M13" s="19">
        <v>7.3213999999999997</v>
      </c>
      <c r="N13" s="19">
        <v>7.2892000000000001</v>
      </c>
      <c r="O13" s="19">
        <v>7.2451999999999996</v>
      </c>
      <c r="P13" s="19">
        <v>7.2126000000000001</v>
      </c>
      <c r="Q13" s="19">
        <v>7.1818</v>
      </c>
      <c r="R13" s="19">
        <v>7.1471999999999998</v>
      </c>
      <c r="S13" s="19">
        <v>7.0399000000000003</v>
      </c>
      <c r="T13" s="19">
        <v>7.0552000000000001</v>
      </c>
      <c r="U13" s="19">
        <v>7.0670000000000002</v>
      </c>
      <c r="V13" s="19">
        <v>7.0805999999999996</v>
      </c>
      <c r="W13" s="19">
        <v>7.1005000000000003</v>
      </c>
      <c r="X13" s="19">
        <v>7.1173999999999999</v>
      </c>
      <c r="Y13" s="19">
        <v>7.1325000000000003</v>
      </c>
      <c r="Z13" s="19">
        <v>7.1467999999999998</v>
      </c>
      <c r="AA13" s="19">
        <v>7.1623999999999999</v>
      </c>
      <c r="AB13" s="19">
        <v>7.1809000000000003</v>
      </c>
      <c r="AC13" s="19">
        <v>7.2004999999999999</v>
      </c>
      <c r="AD13" s="19">
        <v>7.2225000000000001</v>
      </c>
      <c r="AE13" s="19">
        <v>7.2492000000000001</v>
      </c>
      <c r="AF13" s="19">
        <v>7.2805</v>
      </c>
      <c r="AI13" t="s">
        <v>380</v>
      </c>
      <c r="AJ13">
        <v>8.5678999999999998</v>
      </c>
      <c r="AK13">
        <v>7.5189000000000004</v>
      </c>
      <c r="AL13">
        <v>7.4692999999999996</v>
      </c>
      <c r="AM13">
        <v>7.4321999999999999</v>
      </c>
      <c r="AN13">
        <v>7.4189999999999996</v>
      </c>
      <c r="AO13">
        <v>7.3925999999999998</v>
      </c>
      <c r="AP13">
        <v>7.3926999999999996</v>
      </c>
      <c r="AQ13">
        <v>7.4077000000000002</v>
      </c>
      <c r="AR13">
        <v>7.4160000000000004</v>
      </c>
      <c r="AS13">
        <v>7.3825000000000003</v>
      </c>
      <c r="AT13">
        <v>7.3213999999999997</v>
      </c>
      <c r="AU13">
        <v>7.2892000000000001</v>
      </c>
      <c r="AV13">
        <v>7.2451999999999996</v>
      </c>
      <c r="AW13">
        <v>7.2126000000000001</v>
      </c>
      <c r="AX13">
        <v>7.1818</v>
      </c>
      <c r="AY13">
        <v>6.9222999999999999</v>
      </c>
      <c r="AZ13">
        <v>6.6261999999999999</v>
      </c>
      <c r="BA13">
        <v>6.3939000000000004</v>
      </c>
      <c r="BB13">
        <v>6.1525999999999996</v>
      </c>
      <c r="BC13">
        <v>5.9316000000000004</v>
      </c>
      <c r="BD13">
        <v>5.6872999999999996</v>
      </c>
      <c r="BE13">
        <v>5.4378000000000002</v>
      </c>
      <c r="BF13">
        <v>5.1811999999999996</v>
      </c>
      <c r="BG13">
        <v>4.9241999999999999</v>
      </c>
      <c r="BH13">
        <v>4.6645000000000003</v>
      </c>
      <c r="BI13">
        <v>4.4036999999999997</v>
      </c>
      <c r="BJ13">
        <v>4.1413000000000002</v>
      </c>
      <c r="BK13">
        <v>3.8782000000000001</v>
      </c>
      <c r="BL13">
        <v>3.6139000000000001</v>
      </c>
      <c r="BM13">
        <v>3.3481000000000001</v>
      </c>
      <c r="BN13">
        <v>188.95599999999999</v>
      </c>
    </row>
    <row r="14" spans="1:66" x14ac:dyDescent="0.35">
      <c r="A14" s="4" t="s">
        <v>251</v>
      </c>
      <c r="B14" s="19"/>
      <c r="C14" s="19"/>
      <c r="D14" s="19">
        <v>3.4866999999999999</v>
      </c>
      <c r="E14" s="19">
        <v>3.4607999999999999</v>
      </c>
      <c r="F14" s="19">
        <v>3.4272</v>
      </c>
      <c r="G14" s="19">
        <v>3.3858999999999999</v>
      </c>
      <c r="H14" s="19">
        <v>3.2650000000000001</v>
      </c>
      <c r="I14" s="19">
        <v>3.2294999999999998</v>
      </c>
      <c r="J14" s="19">
        <v>3.2077</v>
      </c>
      <c r="K14" s="19">
        <v>3.1884999999999999</v>
      </c>
      <c r="L14" s="19">
        <v>3.1716000000000002</v>
      </c>
      <c r="M14" s="19">
        <v>3.0623999999999998</v>
      </c>
      <c r="N14" s="19">
        <v>3.0522</v>
      </c>
      <c r="O14" s="19">
        <v>3.0413999999999999</v>
      </c>
      <c r="P14" s="19">
        <v>3.0285000000000002</v>
      </c>
      <c r="Q14" s="19">
        <v>3.016</v>
      </c>
      <c r="R14" s="19">
        <v>2.9878</v>
      </c>
      <c r="S14" s="19">
        <v>2.9670000000000001</v>
      </c>
      <c r="T14" s="19">
        <v>2.9457</v>
      </c>
      <c r="U14" s="19">
        <v>2.9268999999999998</v>
      </c>
      <c r="V14" s="19">
        <v>2.9079999999999999</v>
      </c>
      <c r="W14" s="19">
        <v>2.8633999999999999</v>
      </c>
      <c r="X14" s="19">
        <v>2.8191000000000002</v>
      </c>
      <c r="Y14" s="19">
        <v>2.7751000000000001</v>
      </c>
      <c r="Z14" s="19">
        <v>2.7311999999999999</v>
      </c>
      <c r="AA14" s="19">
        <v>2.6878000000000002</v>
      </c>
      <c r="AB14" s="19">
        <v>2.6358999999999999</v>
      </c>
      <c r="AC14" s="19">
        <v>2.5844</v>
      </c>
      <c r="AD14" s="19">
        <v>2.5327000000000002</v>
      </c>
      <c r="AE14" s="19">
        <v>2.4815999999999998</v>
      </c>
      <c r="AF14" s="19">
        <v>2.4300999999999999</v>
      </c>
      <c r="AI14" t="s">
        <v>381</v>
      </c>
      <c r="AJ14">
        <v>3.3113999999999999</v>
      </c>
      <c r="AK14">
        <v>3.4866999999999999</v>
      </c>
      <c r="AL14">
        <v>3.4607999999999999</v>
      </c>
      <c r="AM14">
        <v>3.4272</v>
      </c>
      <c r="AN14">
        <v>3.3858999999999999</v>
      </c>
      <c r="AO14">
        <v>3.2650000000000001</v>
      </c>
      <c r="AP14">
        <v>3.2294999999999998</v>
      </c>
      <c r="AQ14">
        <v>3.2077</v>
      </c>
      <c r="AR14">
        <v>3.1884999999999999</v>
      </c>
      <c r="AS14">
        <v>3.1716000000000002</v>
      </c>
      <c r="AT14">
        <v>3.0623999999999998</v>
      </c>
      <c r="AU14">
        <v>3.0522</v>
      </c>
      <c r="AV14">
        <v>3.0413999999999999</v>
      </c>
      <c r="AW14">
        <v>3.0285000000000002</v>
      </c>
      <c r="AX14">
        <v>3.016</v>
      </c>
      <c r="AY14">
        <v>3.0019999999999998</v>
      </c>
      <c r="AZ14">
        <v>2.988</v>
      </c>
      <c r="BA14">
        <v>2.9750000000000001</v>
      </c>
      <c r="BB14">
        <v>2.9634999999999998</v>
      </c>
      <c r="BC14">
        <v>2.9499</v>
      </c>
      <c r="BD14">
        <v>2.9392999999999998</v>
      </c>
      <c r="BE14">
        <v>2.9296000000000002</v>
      </c>
      <c r="BF14">
        <v>2.9207999999999998</v>
      </c>
      <c r="BG14">
        <v>2.9123999999999999</v>
      </c>
      <c r="BH14">
        <v>2.9045999999999998</v>
      </c>
      <c r="BI14">
        <v>2.8967000000000001</v>
      </c>
      <c r="BJ14">
        <v>2.8893</v>
      </c>
      <c r="BK14">
        <v>2.8818000000000001</v>
      </c>
      <c r="BL14">
        <v>2.8746999999999998</v>
      </c>
      <c r="BM14">
        <v>2.8672</v>
      </c>
      <c r="BN14">
        <v>92.229500000000002</v>
      </c>
    </row>
    <row r="15" spans="1:66" x14ac:dyDescent="0.35">
      <c r="A15" s="4" t="s">
        <v>252</v>
      </c>
      <c r="B15" s="19"/>
      <c r="C15" s="19"/>
      <c r="D15" s="19">
        <v>-21.813600000000001</v>
      </c>
      <c r="E15" s="19">
        <v>-21.242100000000001</v>
      </c>
      <c r="F15" s="19">
        <v>-21.081800000000001</v>
      </c>
      <c r="G15" s="19">
        <v>-21.996500000000001</v>
      </c>
      <c r="H15" s="19">
        <v>-23.4511</v>
      </c>
      <c r="I15" s="19">
        <v>-25.442299999999999</v>
      </c>
      <c r="J15" s="19">
        <v>-27.851400000000002</v>
      </c>
      <c r="K15" s="19">
        <v>-30.134499999999999</v>
      </c>
      <c r="L15" s="19">
        <v>-31.936900000000001</v>
      </c>
      <c r="M15" s="19">
        <v>-32.866100000000003</v>
      </c>
      <c r="N15" s="19">
        <v>-33.311799999999998</v>
      </c>
      <c r="O15" s="19">
        <v>-34.049999999999997</v>
      </c>
      <c r="P15" s="19">
        <v>-34.5749</v>
      </c>
      <c r="Q15" s="19">
        <v>-35.359200000000001</v>
      </c>
      <c r="R15" s="19">
        <v>-36.600099999999998</v>
      </c>
      <c r="S15" s="19">
        <v>-38.8675</v>
      </c>
      <c r="T15" s="19">
        <v>-40.1691</v>
      </c>
      <c r="U15" s="19">
        <v>-41.562199999999997</v>
      </c>
      <c r="V15" s="19">
        <v>-42.874299999999998</v>
      </c>
      <c r="W15" s="19">
        <v>-44.1599</v>
      </c>
      <c r="X15" s="19">
        <v>-45.083599999999997</v>
      </c>
      <c r="Y15" s="19">
        <v>-45.466099999999997</v>
      </c>
      <c r="Z15" s="19">
        <v>-45.508499999999998</v>
      </c>
      <c r="AA15" s="19">
        <v>-44.831699999999998</v>
      </c>
      <c r="AB15" s="19">
        <v>-44.044899999999998</v>
      </c>
      <c r="AC15" s="19">
        <v>-43.258400000000002</v>
      </c>
      <c r="AD15" s="19">
        <v>-43.356200000000001</v>
      </c>
      <c r="AE15" s="19">
        <v>-43.46</v>
      </c>
      <c r="AF15" s="19">
        <v>-43.601700000000001</v>
      </c>
      <c r="AI15" t="s">
        <v>382</v>
      </c>
      <c r="AJ15">
        <v>-22.613199999999999</v>
      </c>
      <c r="AK15">
        <v>-21.813600000000001</v>
      </c>
      <c r="AL15">
        <v>-21.242100000000001</v>
      </c>
      <c r="AM15">
        <v>-21.081800000000001</v>
      </c>
      <c r="AN15">
        <v>-21.996500000000001</v>
      </c>
      <c r="AO15">
        <v>-23.4511</v>
      </c>
      <c r="AP15">
        <v>-25.442299999999999</v>
      </c>
      <c r="AQ15">
        <v>-27.851400000000002</v>
      </c>
      <c r="AR15">
        <v>-30.134499999999999</v>
      </c>
      <c r="AS15">
        <v>-31.936900000000001</v>
      </c>
      <c r="AT15">
        <v>-32.866100000000003</v>
      </c>
      <c r="AU15">
        <v>-33.311799999999998</v>
      </c>
      <c r="AV15">
        <v>-34.049999999999997</v>
      </c>
      <c r="AW15">
        <v>-34.5749</v>
      </c>
      <c r="AX15">
        <v>-35.359200000000001</v>
      </c>
      <c r="AY15">
        <v>-36.600099999999998</v>
      </c>
      <c r="AZ15">
        <v>-38.8675</v>
      </c>
      <c r="BA15">
        <v>-40.1691</v>
      </c>
      <c r="BB15">
        <v>-41.562199999999997</v>
      </c>
      <c r="BC15">
        <v>-42.874299999999998</v>
      </c>
      <c r="BD15">
        <v>-44.1599</v>
      </c>
      <c r="BE15">
        <v>-45.083599999999997</v>
      </c>
      <c r="BF15">
        <v>-45.466099999999997</v>
      </c>
      <c r="BG15">
        <v>-45.508499999999998</v>
      </c>
      <c r="BH15">
        <v>-44.831699999999998</v>
      </c>
      <c r="BI15">
        <v>-44.044899999999998</v>
      </c>
      <c r="BJ15">
        <v>-43.258400000000002</v>
      </c>
      <c r="BK15">
        <v>-43.356200000000001</v>
      </c>
      <c r="BL15">
        <v>-43.46</v>
      </c>
      <c r="BM15">
        <v>-43.601700000000001</v>
      </c>
      <c r="BN15">
        <v>-1060.5696</v>
      </c>
    </row>
    <row r="16" spans="1:66" x14ac:dyDescent="0.35">
      <c r="A16" s="4" t="s">
        <v>253</v>
      </c>
      <c r="B16" s="19"/>
      <c r="C16" s="19"/>
      <c r="D16" s="19">
        <v>-6.2055999999999996</v>
      </c>
      <c r="E16" s="19">
        <v>-5.6341000000000001</v>
      </c>
      <c r="F16" s="19">
        <v>-5.4737999999999998</v>
      </c>
      <c r="G16" s="19">
        <v>-6.3884999999999996</v>
      </c>
      <c r="H16" s="19">
        <v>-7.8430999999999997</v>
      </c>
      <c r="I16" s="19">
        <v>-9.8343000000000007</v>
      </c>
      <c r="J16" s="19">
        <v>-12.243399999999999</v>
      </c>
      <c r="K16" s="19">
        <v>-14.5265</v>
      </c>
      <c r="L16" s="19">
        <v>-16.328900000000001</v>
      </c>
      <c r="M16" s="19">
        <v>-17.258099999999999</v>
      </c>
      <c r="N16" s="19">
        <v>-17.703800000000001</v>
      </c>
      <c r="O16" s="19">
        <v>-18.442</v>
      </c>
      <c r="P16" s="19">
        <v>-18.966899999999999</v>
      </c>
      <c r="Q16" s="19">
        <v>-19.751200000000001</v>
      </c>
      <c r="R16" s="19">
        <v>-20.992100000000001</v>
      </c>
      <c r="S16" s="19">
        <v>-23.259499999999999</v>
      </c>
      <c r="T16" s="19">
        <v>-24.5611</v>
      </c>
      <c r="U16" s="19">
        <v>-25.9542</v>
      </c>
      <c r="V16" s="19">
        <v>-27.266300000000001</v>
      </c>
      <c r="W16" s="19">
        <v>-28.5519</v>
      </c>
      <c r="X16" s="19">
        <v>-29.4756</v>
      </c>
      <c r="Y16" s="19">
        <v>-29.8581</v>
      </c>
      <c r="Z16" s="19">
        <v>-29.900500000000001</v>
      </c>
      <c r="AA16" s="19">
        <v>-29.223700000000001</v>
      </c>
      <c r="AB16" s="19">
        <v>-28.436900000000001</v>
      </c>
      <c r="AC16" s="19">
        <v>-27.650400000000001</v>
      </c>
      <c r="AD16" s="19">
        <v>-27.748200000000001</v>
      </c>
      <c r="AE16" s="19">
        <v>-27.852</v>
      </c>
      <c r="AF16" s="19">
        <v>-27.9937</v>
      </c>
      <c r="AI16" t="s">
        <v>383</v>
      </c>
      <c r="AJ16">
        <v>-7.0052000000000003</v>
      </c>
      <c r="AK16">
        <v>-6.2055999999999996</v>
      </c>
      <c r="AL16">
        <v>-5.6341000000000001</v>
      </c>
      <c r="AM16">
        <v>-5.4737999999999998</v>
      </c>
      <c r="AN16">
        <v>-6.3884999999999996</v>
      </c>
      <c r="AO16">
        <v>-7.8430999999999997</v>
      </c>
      <c r="AP16">
        <v>-9.8343000000000007</v>
      </c>
      <c r="AQ16">
        <v>-12.243399999999999</v>
      </c>
      <c r="AR16">
        <v>-14.5265</v>
      </c>
      <c r="AS16">
        <v>-16.328900000000001</v>
      </c>
      <c r="AT16">
        <v>-17.258099999999999</v>
      </c>
      <c r="AU16">
        <v>-17.703800000000001</v>
      </c>
      <c r="AV16">
        <v>-18.442</v>
      </c>
      <c r="AW16">
        <v>-18.966899999999999</v>
      </c>
      <c r="AX16">
        <v>-19.751200000000001</v>
      </c>
      <c r="AY16">
        <v>-20.992100000000001</v>
      </c>
      <c r="AZ16">
        <v>-23.259499999999999</v>
      </c>
      <c r="BA16">
        <v>-24.5611</v>
      </c>
      <c r="BB16">
        <v>-25.9542</v>
      </c>
      <c r="BC16">
        <v>-27.266300000000001</v>
      </c>
      <c r="BD16">
        <v>-28.5519</v>
      </c>
      <c r="BE16">
        <v>-29.4756</v>
      </c>
      <c r="BF16">
        <v>-29.8581</v>
      </c>
      <c r="BG16">
        <v>-29.900500000000001</v>
      </c>
      <c r="BH16">
        <v>-29.223700000000001</v>
      </c>
      <c r="BI16">
        <v>-28.436900000000001</v>
      </c>
      <c r="BJ16">
        <v>-27.650400000000001</v>
      </c>
      <c r="BK16">
        <v>-27.748200000000001</v>
      </c>
      <c r="BL16">
        <v>-27.852</v>
      </c>
      <c r="BM16">
        <v>-27.9937</v>
      </c>
      <c r="BN16">
        <v>-592.32960000000003</v>
      </c>
    </row>
    <row r="17" spans="1:66" x14ac:dyDescent="0.35">
      <c r="A17" s="4" t="s">
        <v>254</v>
      </c>
      <c r="B17" s="19"/>
      <c r="C17" s="19"/>
      <c r="D17" s="19">
        <v>54.415799999999997</v>
      </c>
      <c r="E17" s="19">
        <v>54.2515</v>
      </c>
      <c r="F17" s="19">
        <v>53.634700000000002</v>
      </c>
      <c r="G17" s="19">
        <v>51.945</v>
      </c>
      <c r="H17" s="19">
        <v>49.329799999999999</v>
      </c>
      <c r="I17" s="19">
        <v>45.877200000000002</v>
      </c>
      <c r="J17" s="19">
        <v>42.904400000000003</v>
      </c>
      <c r="K17" s="19">
        <v>39.9908</v>
      </c>
      <c r="L17" s="19">
        <v>37.612299999999998</v>
      </c>
      <c r="M17" s="19">
        <v>35.231900000000003</v>
      </c>
      <c r="N17" s="19">
        <v>33.890099999999997</v>
      </c>
      <c r="O17" s="19">
        <v>32.008800000000001</v>
      </c>
      <c r="P17" s="19">
        <v>30.301500000000001</v>
      </c>
      <c r="Q17" s="19">
        <v>28.3261</v>
      </c>
      <c r="R17" s="19">
        <v>26.063199999999998</v>
      </c>
      <c r="S17" s="19">
        <v>22.698</v>
      </c>
      <c r="T17" s="19">
        <v>20.412099999999999</v>
      </c>
      <c r="U17" s="19">
        <v>18.0383</v>
      </c>
      <c r="V17" s="19">
        <v>15.670299999999999</v>
      </c>
      <c r="W17" s="19">
        <v>13.377800000000001</v>
      </c>
      <c r="X17" s="19">
        <v>11.4375</v>
      </c>
      <c r="Y17" s="19">
        <v>10.0404</v>
      </c>
      <c r="Z17" s="19">
        <v>8.9625000000000004</v>
      </c>
      <c r="AA17" s="19">
        <v>8.5963999999999992</v>
      </c>
      <c r="AB17" s="19">
        <v>8.3240999999999996</v>
      </c>
      <c r="AC17" s="19">
        <v>8.0386000000000006</v>
      </c>
      <c r="AD17" s="19">
        <v>6.8541999999999996</v>
      </c>
      <c r="AE17" s="19">
        <v>5.6505999999999998</v>
      </c>
      <c r="AF17" s="19">
        <v>4.3937999999999997</v>
      </c>
      <c r="AI17" t="s">
        <v>384</v>
      </c>
      <c r="AJ17">
        <v>54.192799999999998</v>
      </c>
      <c r="AK17">
        <v>54.415799999999997</v>
      </c>
      <c r="AL17">
        <v>54.2515</v>
      </c>
      <c r="AM17">
        <v>53.634700000000002</v>
      </c>
      <c r="AN17">
        <v>51.945</v>
      </c>
      <c r="AO17">
        <v>49.329799999999999</v>
      </c>
      <c r="AP17">
        <v>45.877200000000002</v>
      </c>
      <c r="AQ17">
        <v>42.904400000000003</v>
      </c>
      <c r="AR17">
        <v>39.9908</v>
      </c>
      <c r="AS17">
        <v>37.612299999999998</v>
      </c>
      <c r="AT17">
        <v>35.231900000000003</v>
      </c>
      <c r="AU17">
        <v>33.890099999999997</v>
      </c>
      <c r="AV17">
        <v>32.008800000000001</v>
      </c>
      <c r="AW17">
        <v>30.301500000000001</v>
      </c>
      <c r="AX17">
        <v>28.3261</v>
      </c>
      <c r="AY17">
        <v>25.6738</v>
      </c>
      <c r="AZ17">
        <v>21.916399999999999</v>
      </c>
      <c r="BA17">
        <v>19.131699999999999</v>
      </c>
      <c r="BB17">
        <v>16.240400000000001</v>
      </c>
      <c r="BC17">
        <v>13.4093</v>
      </c>
      <c r="BD17">
        <v>10.8841</v>
      </c>
      <c r="BE17">
        <v>8.7234999999999996</v>
      </c>
      <c r="BF17">
        <v>7.1050000000000004</v>
      </c>
      <c r="BG17">
        <v>5.8277000000000001</v>
      </c>
      <c r="BH17">
        <v>5.2653999999999996</v>
      </c>
      <c r="BI17">
        <v>4.8978000000000002</v>
      </c>
      <c r="BJ17">
        <v>4.5301999999999998</v>
      </c>
      <c r="BK17">
        <v>3.2784</v>
      </c>
      <c r="BL17">
        <v>2.0156000000000001</v>
      </c>
      <c r="BM17">
        <v>0.71499999999999997</v>
      </c>
      <c r="BN17">
        <v>793.52689999999996</v>
      </c>
    </row>
    <row r="18" spans="1:66" x14ac:dyDescent="0.35">
      <c r="A18" s="4" t="s">
        <v>255</v>
      </c>
      <c r="B18" s="19"/>
      <c r="C18" s="19"/>
      <c r="D18" s="19">
        <v>70.023799999999994</v>
      </c>
      <c r="E18" s="19">
        <v>69.859499999999997</v>
      </c>
      <c r="F18" s="19">
        <v>69.242699999999999</v>
      </c>
      <c r="G18" s="19">
        <v>67.552999999999997</v>
      </c>
      <c r="H18" s="19">
        <v>64.937799999999996</v>
      </c>
      <c r="I18" s="19">
        <v>61.485199999999999</v>
      </c>
      <c r="J18" s="19">
        <v>58.5124</v>
      </c>
      <c r="K18" s="19">
        <v>55.598799999999997</v>
      </c>
      <c r="L18" s="19">
        <v>53.220300000000002</v>
      </c>
      <c r="M18" s="19">
        <v>50.8399</v>
      </c>
      <c r="N18" s="19">
        <v>49.498100000000001</v>
      </c>
      <c r="O18" s="19">
        <v>47.616799999999998</v>
      </c>
      <c r="P18" s="19">
        <v>45.909500000000001</v>
      </c>
      <c r="Q18" s="19">
        <v>43.934100000000001</v>
      </c>
      <c r="R18" s="19">
        <v>41.671199999999999</v>
      </c>
      <c r="S18" s="19">
        <v>38.305999999999997</v>
      </c>
      <c r="T18" s="19">
        <v>36.020099999999999</v>
      </c>
      <c r="U18" s="19">
        <v>33.646299999999997</v>
      </c>
      <c r="V18" s="19">
        <v>31.278300000000002</v>
      </c>
      <c r="W18" s="19">
        <v>28.985800000000001</v>
      </c>
      <c r="X18" s="19">
        <v>27.045500000000001</v>
      </c>
      <c r="Y18" s="19">
        <v>25.648399999999999</v>
      </c>
      <c r="Z18" s="19">
        <v>24.570499999999999</v>
      </c>
      <c r="AA18" s="19">
        <v>24.2044</v>
      </c>
      <c r="AB18" s="19">
        <v>23.932099999999998</v>
      </c>
      <c r="AC18" s="19">
        <v>23.646599999999999</v>
      </c>
      <c r="AD18" s="19">
        <v>22.462199999999999</v>
      </c>
      <c r="AE18" s="19">
        <v>21.258600000000001</v>
      </c>
      <c r="AF18" s="19">
        <v>20.001799999999999</v>
      </c>
      <c r="AI18" t="s">
        <v>385</v>
      </c>
      <c r="AJ18">
        <v>69.800799999999995</v>
      </c>
      <c r="AK18">
        <v>70.023799999999994</v>
      </c>
      <c r="AL18">
        <v>69.859499999999997</v>
      </c>
      <c r="AM18">
        <v>69.242699999999999</v>
      </c>
      <c r="AN18">
        <v>67.552999999999997</v>
      </c>
      <c r="AO18">
        <v>64.937799999999996</v>
      </c>
      <c r="AP18">
        <v>61.485199999999999</v>
      </c>
      <c r="AQ18">
        <v>58.5124</v>
      </c>
      <c r="AR18">
        <v>55.598799999999997</v>
      </c>
      <c r="AS18">
        <v>53.220300000000002</v>
      </c>
      <c r="AT18">
        <v>50.8399</v>
      </c>
      <c r="AU18">
        <v>49.498100000000001</v>
      </c>
      <c r="AV18">
        <v>47.616799999999998</v>
      </c>
      <c r="AW18">
        <v>45.909500000000001</v>
      </c>
      <c r="AX18">
        <v>43.934100000000001</v>
      </c>
      <c r="AY18">
        <v>41.281799999999997</v>
      </c>
      <c r="AZ18">
        <v>37.5244</v>
      </c>
      <c r="BA18">
        <v>34.739699999999999</v>
      </c>
      <c r="BB18">
        <v>31.848400000000002</v>
      </c>
      <c r="BC18">
        <v>29.017299999999999</v>
      </c>
      <c r="BD18">
        <v>26.492100000000001</v>
      </c>
      <c r="BE18">
        <v>24.331499999999998</v>
      </c>
      <c r="BF18">
        <v>22.713000000000001</v>
      </c>
      <c r="BG18">
        <v>21.435700000000001</v>
      </c>
      <c r="BH18">
        <v>20.8734</v>
      </c>
      <c r="BI18">
        <v>20.505800000000001</v>
      </c>
      <c r="BJ18">
        <v>20.138200000000001</v>
      </c>
      <c r="BK18">
        <v>18.886399999999998</v>
      </c>
      <c r="BL18">
        <v>17.6236</v>
      </c>
      <c r="BM18">
        <v>16.323</v>
      </c>
      <c r="BN18">
        <v>1261.7669000000001</v>
      </c>
    </row>
    <row r="19" spans="1:66" x14ac:dyDescent="0.35">
      <c r="A19" s="4" t="s">
        <v>256</v>
      </c>
      <c r="B19" s="19"/>
      <c r="C19" s="19"/>
      <c r="D19" s="19">
        <v>34.937100000000001</v>
      </c>
      <c r="E19" s="19">
        <v>34.929700000000004</v>
      </c>
      <c r="F19" s="19">
        <v>34.9101</v>
      </c>
      <c r="G19" s="19">
        <v>34.854399999999998</v>
      </c>
      <c r="H19" s="19">
        <v>34.7346</v>
      </c>
      <c r="I19" s="19">
        <v>34.6631</v>
      </c>
      <c r="J19" s="19">
        <v>34.584299999999999</v>
      </c>
      <c r="K19" s="19">
        <v>34.426499999999997</v>
      </c>
      <c r="L19" s="19">
        <v>34.241100000000003</v>
      </c>
      <c r="M19" s="19">
        <v>33.489100000000001</v>
      </c>
      <c r="N19" s="19">
        <v>32.9114</v>
      </c>
      <c r="O19" s="19">
        <v>32.112900000000003</v>
      </c>
      <c r="P19" s="19">
        <v>31.412000000000003</v>
      </c>
      <c r="Q19" s="19">
        <v>30.720599999999997</v>
      </c>
      <c r="R19" s="19">
        <v>30.227599999999999</v>
      </c>
      <c r="S19" s="19">
        <v>29.735099999999999</v>
      </c>
      <c r="T19" s="19">
        <v>29.241799999999998</v>
      </c>
      <c r="U19" s="19">
        <v>28.7484</v>
      </c>
      <c r="V19" s="19">
        <v>28.256</v>
      </c>
      <c r="W19" s="19">
        <v>27.764199999999999</v>
      </c>
      <c r="X19" s="19">
        <v>27.272499999999997</v>
      </c>
      <c r="Y19" s="19">
        <v>26.780500000000004</v>
      </c>
      <c r="Z19" s="19">
        <v>26.288900000000002</v>
      </c>
      <c r="AA19" s="19">
        <v>25.7973</v>
      </c>
      <c r="AB19" s="19">
        <v>25.3066</v>
      </c>
      <c r="AC19" s="19">
        <v>24.815999999999999</v>
      </c>
      <c r="AD19" s="19">
        <v>24.326300000000003</v>
      </c>
      <c r="AE19" s="19">
        <v>23.8369</v>
      </c>
      <c r="AF19" s="19">
        <v>23.348099999999999</v>
      </c>
      <c r="AI19" t="s">
        <v>386</v>
      </c>
      <c r="AJ19">
        <v>33.689100000000003</v>
      </c>
      <c r="AK19">
        <v>34.937100000000001</v>
      </c>
      <c r="AL19">
        <v>34.929600000000001</v>
      </c>
      <c r="AM19">
        <v>34.910200000000003</v>
      </c>
      <c r="AN19">
        <v>34.854399999999998</v>
      </c>
      <c r="AO19">
        <v>34.7346</v>
      </c>
      <c r="AP19">
        <v>34.6631</v>
      </c>
      <c r="AQ19">
        <v>34.584299999999999</v>
      </c>
      <c r="AR19">
        <v>34.426499999999997</v>
      </c>
      <c r="AS19">
        <v>34.241</v>
      </c>
      <c r="AT19">
        <v>33.489100000000001</v>
      </c>
      <c r="AU19">
        <v>32.9114</v>
      </c>
      <c r="AV19">
        <v>32.112900000000003</v>
      </c>
      <c r="AW19">
        <v>31.411999999999999</v>
      </c>
      <c r="AX19">
        <v>30.720600000000001</v>
      </c>
      <c r="AY19">
        <v>30.3505</v>
      </c>
      <c r="AZ19">
        <v>29.9008</v>
      </c>
      <c r="BA19">
        <v>29.4603</v>
      </c>
      <c r="BB19">
        <v>29.004100000000001</v>
      </c>
      <c r="BC19">
        <v>28.53</v>
      </c>
      <c r="BD19">
        <v>28.335699999999999</v>
      </c>
      <c r="BE19">
        <v>28.144400000000001</v>
      </c>
      <c r="BF19">
        <v>27.953900000000001</v>
      </c>
      <c r="BG19">
        <v>27.7654</v>
      </c>
      <c r="BH19">
        <v>27.5731</v>
      </c>
      <c r="BI19">
        <v>27.466999999999999</v>
      </c>
      <c r="BJ19">
        <v>27.3614</v>
      </c>
      <c r="BK19">
        <v>27.256599999999999</v>
      </c>
      <c r="BL19">
        <v>27.1478</v>
      </c>
      <c r="BM19">
        <v>27.040700000000001</v>
      </c>
      <c r="BN19">
        <v>929.90779999999995</v>
      </c>
    </row>
    <row r="20" spans="1:66" x14ac:dyDescent="0.35">
      <c r="A20" s="4" t="s">
        <v>257</v>
      </c>
      <c r="B20" s="19"/>
      <c r="C20" s="19"/>
      <c r="D20" s="19">
        <v>35.086699999999993</v>
      </c>
      <c r="E20" s="19">
        <v>34.929799999999993</v>
      </c>
      <c r="F20" s="19">
        <v>34.332599999999999</v>
      </c>
      <c r="G20" s="19">
        <v>32.698599999999999</v>
      </c>
      <c r="H20" s="19">
        <v>30.203199999999995</v>
      </c>
      <c r="I20" s="19">
        <v>26.822099999999999</v>
      </c>
      <c r="J20" s="19">
        <v>23.928100000000001</v>
      </c>
      <c r="K20" s="19">
        <v>21.1723</v>
      </c>
      <c r="L20" s="19">
        <v>18.979199999999999</v>
      </c>
      <c r="M20" s="19">
        <v>17.3508</v>
      </c>
      <c r="N20" s="19">
        <v>16.5867</v>
      </c>
      <c r="O20" s="19">
        <v>15.503899999999994</v>
      </c>
      <c r="P20" s="19">
        <v>14.497499999999999</v>
      </c>
      <c r="Q20" s="19">
        <v>13.213500000000003</v>
      </c>
      <c r="R20" s="19">
        <v>11.4436</v>
      </c>
      <c r="S20" s="19">
        <v>8.5708999999999982</v>
      </c>
      <c r="T20" s="19">
        <v>6.7783000000000015</v>
      </c>
      <c r="U20" s="19">
        <v>4.8978999999999964</v>
      </c>
      <c r="V20" s="19">
        <v>3.0223000000000013</v>
      </c>
      <c r="W20" s="19">
        <v>1.2216000000000022</v>
      </c>
      <c r="X20" s="19">
        <v>-0.22699999999999676</v>
      </c>
      <c r="Y20" s="19">
        <v>-1.1321000000000048</v>
      </c>
      <c r="Z20" s="19">
        <v>-1.7184000000000026</v>
      </c>
      <c r="AA20" s="19">
        <v>-1.5929000000000002</v>
      </c>
      <c r="AB20" s="19">
        <v>-1.3745000000000012</v>
      </c>
      <c r="AC20" s="19">
        <v>-1.1693999999999996</v>
      </c>
      <c r="AD20" s="19">
        <v>-1.8641000000000041</v>
      </c>
      <c r="AE20" s="19">
        <v>-2.5782999999999987</v>
      </c>
      <c r="AF20" s="19">
        <v>-3.3462999999999994</v>
      </c>
      <c r="AI20" t="s">
        <v>333</v>
      </c>
      <c r="AJ20">
        <v>317.11320000000001</v>
      </c>
      <c r="AK20">
        <v>318.34109999999998</v>
      </c>
      <c r="AL20">
        <v>317.02379999999999</v>
      </c>
      <c r="AM20">
        <v>313.76010000000002</v>
      </c>
      <c r="AN20">
        <v>306.17559999999997</v>
      </c>
      <c r="AO20">
        <v>295.03379999999999</v>
      </c>
      <c r="AP20">
        <v>281.1438</v>
      </c>
      <c r="AQ20">
        <v>268.52390000000003</v>
      </c>
      <c r="AR20">
        <v>256.04509999999999</v>
      </c>
      <c r="AS20">
        <v>245.95400000000001</v>
      </c>
      <c r="AT20">
        <v>235.44040000000001</v>
      </c>
      <c r="AU20">
        <v>229.06899999999999</v>
      </c>
      <c r="AV20">
        <v>220.34280000000001</v>
      </c>
      <c r="AW20">
        <v>212.2808</v>
      </c>
      <c r="AX20">
        <v>203.15430000000001</v>
      </c>
      <c r="AY20">
        <v>191.5077</v>
      </c>
      <c r="AZ20">
        <v>175.3373</v>
      </c>
      <c r="BA20">
        <v>163.0729</v>
      </c>
      <c r="BB20">
        <v>150.33940000000001</v>
      </c>
      <c r="BC20">
        <v>137.8613</v>
      </c>
      <c r="BD20">
        <v>126.8352</v>
      </c>
      <c r="BE20">
        <v>117.2529</v>
      </c>
      <c r="BF20">
        <v>109.8164</v>
      </c>
      <c r="BG20">
        <v>103.7366</v>
      </c>
      <c r="BH20">
        <v>100.4967</v>
      </c>
      <c r="BI20">
        <v>98.109300000000005</v>
      </c>
      <c r="BJ20">
        <v>95.7059</v>
      </c>
      <c r="BK20">
        <v>89.751000000000005</v>
      </c>
      <c r="BL20">
        <v>83.734099999999998</v>
      </c>
      <c r="BM20">
        <v>77.554400000000001</v>
      </c>
      <c r="BN20">
        <v>5840.5131000000001</v>
      </c>
    </row>
    <row r="21" spans="1:66" x14ac:dyDescent="0.35"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66" ht="17.5" thickBot="1" x14ac:dyDescent="0.45">
      <c r="A22" s="8" t="s">
        <v>336</v>
      </c>
      <c r="B22" s="1"/>
      <c r="C22" s="2"/>
      <c r="D22" s="1">
        <v>2022</v>
      </c>
      <c r="E22" s="2">
        <v>2023</v>
      </c>
      <c r="F22" s="1">
        <v>2024</v>
      </c>
      <c r="G22" s="2">
        <v>2025</v>
      </c>
      <c r="H22" s="1">
        <v>2026</v>
      </c>
      <c r="I22" s="2">
        <v>2027</v>
      </c>
      <c r="J22" s="1">
        <v>2028</v>
      </c>
      <c r="K22" s="2">
        <v>2029</v>
      </c>
      <c r="L22" s="1">
        <v>2030</v>
      </c>
      <c r="M22" s="2">
        <v>2031</v>
      </c>
      <c r="N22" s="1">
        <v>2032</v>
      </c>
      <c r="O22" s="2">
        <v>2033</v>
      </c>
      <c r="P22" s="1">
        <v>2034</v>
      </c>
      <c r="Q22" s="2">
        <v>2035</v>
      </c>
      <c r="R22" s="1">
        <v>2036</v>
      </c>
      <c r="S22" s="2">
        <v>2037</v>
      </c>
      <c r="T22" s="1">
        <v>2038</v>
      </c>
      <c r="U22" s="2">
        <v>2039</v>
      </c>
      <c r="V22" s="1">
        <v>2040</v>
      </c>
      <c r="W22" s="2">
        <v>2041</v>
      </c>
      <c r="X22" s="1">
        <v>2042</v>
      </c>
      <c r="Y22" s="2">
        <v>2043</v>
      </c>
      <c r="Z22" s="1">
        <v>2044</v>
      </c>
      <c r="AA22" s="2">
        <v>2045</v>
      </c>
      <c r="AB22" s="1">
        <v>2046</v>
      </c>
      <c r="AC22" s="2">
        <v>2047</v>
      </c>
      <c r="AD22" s="1">
        <v>2048</v>
      </c>
      <c r="AE22" s="2">
        <v>2049</v>
      </c>
      <c r="AF22" s="1">
        <v>2050</v>
      </c>
    </row>
    <row r="23" spans="1:66" ht="15" thickTop="1" x14ac:dyDescent="0.35">
      <c r="A23" s="4" t="s">
        <v>239</v>
      </c>
      <c r="B23" s="15"/>
      <c r="C23" s="15"/>
      <c r="D23" s="15">
        <v>3.5527136788005009E-12</v>
      </c>
      <c r="E23" s="15">
        <v>0</v>
      </c>
      <c r="F23" s="15">
        <v>0</v>
      </c>
      <c r="G23" s="15">
        <v>-0.10000000000331966</v>
      </c>
      <c r="H23" s="15">
        <v>-0.19999999999953388</v>
      </c>
      <c r="I23" s="15">
        <v>-0.39999999999906777</v>
      </c>
      <c r="J23" s="15">
        <v>-0.39999999999906777</v>
      </c>
      <c r="K23" s="15">
        <v>-0.39999999999906777</v>
      </c>
      <c r="L23" s="15">
        <v>-0.499999999995282</v>
      </c>
      <c r="M23" s="15">
        <v>-0.39999999999906777</v>
      </c>
      <c r="N23" s="15">
        <v>-0.50000000000238742</v>
      </c>
      <c r="O23" s="15">
        <v>-0.70000000000192131</v>
      </c>
      <c r="P23" s="15">
        <v>-0.59999999999860165</v>
      </c>
      <c r="Q23" s="15">
        <v>-0.59999999999860165</v>
      </c>
      <c r="R23" s="15">
        <v>-62.799999999999301</v>
      </c>
      <c r="S23" s="15">
        <v>-114.00000000000077</v>
      </c>
      <c r="T23" s="15">
        <v>-159.80000000000061</v>
      </c>
      <c r="U23" s="15">
        <v>-200.09999999999906</v>
      </c>
      <c r="V23" s="15">
        <v>-235.0999999999992</v>
      </c>
      <c r="W23" s="15">
        <v>-282.40000000000265</v>
      </c>
      <c r="X23" s="15">
        <v>-327.50000000000057</v>
      </c>
      <c r="Y23" s="15">
        <v>-371.79999999999677</v>
      </c>
      <c r="Z23" s="15">
        <v>-415.60000000000127</v>
      </c>
      <c r="AA23" s="15">
        <v>-460.30000000000018</v>
      </c>
      <c r="AB23" s="15">
        <v>-510.39999999999708</v>
      </c>
      <c r="AC23" s="15">
        <v>-563.70000000000073</v>
      </c>
      <c r="AD23" s="15">
        <v>-621.80000000000041</v>
      </c>
      <c r="AE23" s="15">
        <v>-686</v>
      </c>
      <c r="AF23" s="15">
        <v>-758.99999999999852</v>
      </c>
    </row>
    <row r="24" spans="1:66" x14ac:dyDescent="0.35">
      <c r="A24" s="4" t="s">
        <v>240</v>
      </c>
      <c r="B24" s="15"/>
      <c r="C24" s="15"/>
      <c r="D24" s="15">
        <v>0.10000000000331966</v>
      </c>
      <c r="E24" s="15">
        <v>0</v>
      </c>
      <c r="F24" s="15">
        <v>0</v>
      </c>
      <c r="G24" s="15">
        <v>-0.10000000000331966</v>
      </c>
      <c r="H24" s="15">
        <v>-0.19999999999953388</v>
      </c>
      <c r="I24" s="15">
        <v>-0.39999999999906777</v>
      </c>
      <c r="J24" s="15">
        <v>-0.39999999999906777</v>
      </c>
      <c r="K24" s="15">
        <v>-0.39999999999906777</v>
      </c>
      <c r="L24" s="15">
        <v>-0.499999999995282</v>
      </c>
      <c r="M24" s="15">
        <v>-0.39999999999906777</v>
      </c>
      <c r="N24" s="15">
        <v>-0.40000000000262048</v>
      </c>
      <c r="O24" s="15">
        <v>-0.60000000000215437</v>
      </c>
      <c r="P24" s="15">
        <v>-0.49999999999883471</v>
      </c>
      <c r="Q24" s="15">
        <v>-0.59999999999860165</v>
      </c>
      <c r="R24" s="15">
        <v>-50.99999999999838</v>
      </c>
      <c r="S24" s="15">
        <v>-95.199999999998397</v>
      </c>
      <c r="T24" s="15">
        <v>-133.49999999999795</v>
      </c>
      <c r="U24" s="15">
        <v>-167.20000000000113</v>
      </c>
      <c r="V24" s="15">
        <v>-196.99999999999918</v>
      </c>
      <c r="W24" s="15">
        <v>-221.60000000000224</v>
      </c>
      <c r="X24" s="15">
        <v>-244.19999999999931</v>
      </c>
      <c r="Y24" s="15">
        <v>-266.49999999999704</v>
      </c>
      <c r="Z24" s="15">
        <v>-288.70000000000221</v>
      </c>
      <c r="AA24" s="15">
        <v>-312.4000000000002</v>
      </c>
      <c r="AB24" s="15">
        <v>-337.79999999999791</v>
      </c>
      <c r="AC24" s="15">
        <v>-367.20000000000221</v>
      </c>
      <c r="AD24" s="15">
        <v>-402.3000000000003</v>
      </c>
      <c r="AE24" s="15">
        <v>-444.80000000000075</v>
      </c>
      <c r="AF24" s="15">
        <v>-496.99999999999989</v>
      </c>
    </row>
    <row r="25" spans="1:66" x14ac:dyDescent="0.35">
      <c r="A25" s="4" t="s">
        <v>241</v>
      </c>
      <c r="B25" s="15"/>
      <c r="C25" s="15"/>
      <c r="D25" s="15">
        <v>0</v>
      </c>
      <c r="E25" s="15">
        <v>0</v>
      </c>
      <c r="F25" s="15">
        <v>0</v>
      </c>
      <c r="G25" s="15">
        <v>-0.1000000000015433</v>
      </c>
      <c r="H25" s="15">
        <v>-9.9999999999766942E-2</v>
      </c>
      <c r="I25" s="15">
        <v>-9.9999999999766942E-2</v>
      </c>
      <c r="J25" s="15">
        <v>-9.9999999999766942E-2</v>
      </c>
      <c r="K25" s="15">
        <v>-9.9999999999766942E-2</v>
      </c>
      <c r="L25" s="15">
        <v>-9.9999999999766942E-2</v>
      </c>
      <c r="M25" s="15">
        <v>-9.9999999999766942E-2</v>
      </c>
      <c r="N25" s="15">
        <v>-9.9999999999766942E-2</v>
      </c>
      <c r="O25" s="15">
        <v>-0.19999999999953388</v>
      </c>
      <c r="P25" s="15">
        <v>-9.9999999999766942E-2</v>
      </c>
      <c r="Q25" s="15">
        <v>-0.19999999999953388</v>
      </c>
      <c r="R25" s="15">
        <v>-85.39999999999992</v>
      </c>
      <c r="S25" s="15">
        <v>-166.10000000000014</v>
      </c>
      <c r="T25" s="15">
        <v>-242.49999999999972</v>
      </c>
      <c r="U25" s="15">
        <v>-314.70000000000022</v>
      </c>
      <c r="V25" s="15">
        <v>-382.90000000000111</v>
      </c>
      <c r="W25" s="15">
        <v>-447.80000000000086</v>
      </c>
      <c r="X25" s="15">
        <v>-509.39999999999941</v>
      </c>
      <c r="Y25" s="15">
        <v>-568.40000000000043</v>
      </c>
      <c r="Z25" s="15">
        <v>-624.70000000000073</v>
      </c>
      <c r="AA25" s="15">
        <v>-679.09999999999832</v>
      </c>
      <c r="AB25" s="15">
        <v>-731.60000000000025</v>
      </c>
      <c r="AC25" s="15">
        <v>-783.00000000000125</v>
      </c>
      <c r="AD25" s="15">
        <v>-833.5000000000008</v>
      </c>
      <c r="AE25" s="15">
        <v>-883.79999999999905</v>
      </c>
      <c r="AF25" s="15">
        <v>-934.49999999999989</v>
      </c>
    </row>
    <row r="26" spans="1:66" x14ac:dyDescent="0.35">
      <c r="A26" s="4" t="s">
        <v>242</v>
      </c>
      <c r="B26" s="15"/>
      <c r="C26" s="15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-33.799999999999827</v>
      </c>
      <c r="S26" s="15">
        <v>-65.100000000000165</v>
      </c>
      <c r="T26" s="15">
        <v>-94.199999999999847</v>
      </c>
      <c r="U26" s="15">
        <v>-121.10000000000021</v>
      </c>
      <c r="V26" s="15">
        <v>-146.00000000000034</v>
      </c>
      <c r="W26" s="15">
        <v>-169.00000000000003</v>
      </c>
      <c r="X26" s="15">
        <v>-190.19999999999993</v>
      </c>
      <c r="Y26" s="15">
        <v>-209.89999999999975</v>
      </c>
      <c r="Z26" s="15">
        <v>-227.9000000000002</v>
      </c>
      <c r="AA26" s="15">
        <v>-244.60000000000014</v>
      </c>
      <c r="AB26" s="15">
        <v>-259.8</v>
      </c>
      <c r="AC26" s="15">
        <v>-273.79999999999984</v>
      </c>
      <c r="AD26" s="15">
        <v>-286.60000000000019</v>
      </c>
      <c r="AE26" s="15">
        <v>-298.3</v>
      </c>
      <c r="AF26" s="15">
        <v>-308.89999999999998</v>
      </c>
    </row>
    <row r="27" spans="1:66" x14ac:dyDescent="0.35">
      <c r="A27" s="4" t="s">
        <v>243</v>
      </c>
      <c r="B27" s="15"/>
      <c r="C27" s="15"/>
      <c r="D27" s="15">
        <v>0</v>
      </c>
      <c r="E27" s="15">
        <v>0</v>
      </c>
      <c r="F27" s="15">
        <v>0</v>
      </c>
      <c r="G27" s="15">
        <v>-0.1000000000015433</v>
      </c>
      <c r="H27" s="15">
        <v>-9.9999999999766942E-2</v>
      </c>
      <c r="I27" s="15">
        <v>-9.9999999999766942E-2</v>
      </c>
      <c r="J27" s="15">
        <v>-9.9999999999766942E-2</v>
      </c>
      <c r="K27" s="15">
        <v>-9.9999999999766942E-2</v>
      </c>
      <c r="L27" s="15">
        <v>-9.9999999999766942E-2</v>
      </c>
      <c r="M27" s="15">
        <v>-9.9999999999766942E-2</v>
      </c>
      <c r="N27" s="15">
        <v>-9.9999999999766942E-2</v>
      </c>
      <c r="O27" s="15">
        <v>-0.19999999999953388</v>
      </c>
      <c r="P27" s="15">
        <v>-9.9999999999766942E-2</v>
      </c>
      <c r="Q27" s="15">
        <v>-0.20000000000131024</v>
      </c>
      <c r="R27" s="15">
        <v>-51.600000000000534</v>
      </c>
      <c r="S27" s="15">
        <v>-101.00000000000087</v>
      </c>
      <c r="T27" s="15">
        <v>-148.29999999999899</v>
      </c>
      <c r="U27" s="15">
        <v>-193.6</v>
      </c>
      <c r="V27" s="15">
        <v>-236.90000000000032</v>
      </c>
      <c r="W27" s="15">
        <v>-278.80000000000041</v>
      </c>
      <c r="X27" s="15">
        <v>-319.19999999999948</v>
      </c>
      <c r="Y27" s="15">
        <v>-358.50000000000028</v>
      </c>
      <c r="Z27" s="15">
        <v>-396.79999999999984</v>
      </c>
      <c r="AA27" s="15">
        <v>-434.49999999999989</v>
      </c>
      <c r="AB27" s="15">
        <v>-471.8</v>
      </c>
      <c r="AC27" s="15">
        <v>-509.20000000000078</v>
      </c>
      <c r="AD27" s="15">
        <v>-546.9</v>
      </c>
      <c r="AE27" s="15">
        <v>-585.49999999999966</v>
      </c>
      <c r="AF27" s="15">
        <v>-625.60000000000036</v>
      </c>
    </row>
    <row r="28" spans="1:66" x14ac:dyDescent="0.35">
      <c r="A28" s="4" t="s">
        <v>244</v>
      </c>
      <c r="B28" s="15"/>
      <c r="C28" s="15"/>
      <c r="D28" s="15">
        <v>9.9999999999766942E-2</v>
      </c>
      <c r="E28" s="15">
        <v>0</v>
      </c>
      <c r="F28" s="15">
        <v>0</v>
      </c>
      <c r="G28" s="15">
        <v>0</v>
      </c>
      <c r="H28" s="15">
        <v>-9.9999999999766942E-2</v>
      </c>
      <c r="I28" s="15">
        <v>-0.29999999999930083</v>
      </c>
      <c r="J28" s="15">
        <v>-0.29999999999930083</v>
      </c>
      <c r="K28" s="15">
        <v>-0.29999999999930083</v>
      </c>
      <c r="L28" s="15">
        <v>-0.39999999999906777</v>
      </c>
      <c r="M28" s="15">
        <v>-0.29999999999930083</v>
      </c>
      <c r="N28" s="15">
        <v>-0.30000000000107718</v>
      </c>
      <c r="O28" s="15">
        <v>-0.40000000000084412</v>
      </c>
      <c r="P28" s="15">
        <v>-0.40000000000084412</v>
      </c>
      <c r="Q28" s="15">
        <v>-0.40000000000084412</v>
      </c>
      <c r="R28" s="15">
        <v>34.399999999999764</v>
      </c>
      <c r="S28" s="15">
        <v>70.899999999999963</v>
      </c>
      <c r="T28" s="15">
        <v>108.99999999999999</v>
      </c>
      <c r="U28" s="15">
        <v>147.49999999999909</v>
      </c>
      <c r="V28" s="15">
        <v>185.90000000000018</v>
      </c>
      <c r="W28" s="15">
        <v>226.20000000000039</v>
      </c>
      <c r="X28" s="15">
        <v>265.2000000000001</v>
      </c>
      <c r="Y28" s="15">
        <v>301.90000000000072</v>
      </c>
      <c r="Z28" s="15">
        <v>336.00000000000028</v>
      </c>
      <c r="AA28" s="15">
        <v>366.69999999999982</v>
      </c>
      <c r="AB28" s="15">
        <v>393.80000000000058</v>
      </c>
      <c r="AC28" s="15">
        <v>415.79999999999995</v>
      </c>
      <c r="AD28" s="15">
        <v>431.2000000000005</v>
      </c>
      <c r="AE28" s="15">
        <v>439.00000000000006</v>
      </c>
      <c r="AF28" s="15">
        <v>437.5</v>
      </c>
    </row>
    <row r="29" spans="1:66" x14ac:dyDescent="0.35">
      <c r="A29" s="4" t="s">
        <v>245</v>
      </c>
      <c r="B29" s="15"/>
      <c r="C29" s="15"/>
      <c r="D29" s="15">
        <v>-9.9999999999988987E-2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-9.9999999999988987E-2</v>
      </c>
      <c r="O29" s="15">
        <v>-9.9999999999988987E-2</v>
      </c>
      <c r="P29" s="15">
        <v>-9.9999999999988987E-2</v>
      </c>
      <c r="Q29" s="15">
        <v>0</v>
      </c>
      <c r="R29" s="15">
        <v>-11.800000000000033</v>
      </c>
      <c r="S29" s="15">
        <v>-18.80000000000004</v>
      </c>
      <c r="T29" s="15">
        <v>-26.29999999999999</v>
      </c>
      <c r="U29" s="15">
        <v>-32.899999999999928</v>
      </c>
      <c r="V29" s="15">
        <v>-38.099999999999909</v>
      </c>
      <c r="W29" s="15">
        <v>-60.799999999999969</v>
      </c>
      <c r="X29" s="15">
        <v>-83.299999999999926</v>
      </c>
      <c r="Y29" s="15">
        <v>-105.30000000000005</v>
      </c>
      <c r="Z29" s="15">
        <v>-126.9</v>
      </c>
      <c r="AA29" s="15">
        <v>-147.90000000000003</v>
      </c>
      <c r="AB29" s="15">
        <v>-172.59999999999997</v>
      </c>
      <c r="AC29" s="15">
        <v>-196.5</v>
      </c>
      <c r="AD29" s="15">
        <v>-219.49999999999991</v>
      </c>
      <c r="AE29" s="15">
        <v>-241.20000000000007</v>
      </c>
      <c r="AF29" s="15">
        <v>-261.99999999999989</v>
      </c>
    </row>
    <row r="30" spans="1:66" x14ac:dyDescent="0.35">
      <c r="A30" s="4" t="s">
        <v>246</v>
      </c>
      <c r="B30" s="15"/>
      <c r="C30" s="15"/>
      <c r="D30" s="15">
        <v>-9.9999999999766942E-2</v>
      </c>
      <c r="E30" s="15">
        <v>0</v>
      </c>
      <c r="F30" s="15">
        <v>0</v>
      </c>
      <c r="G30" s="15">
        <v>0</v>
      </c>
      <c r="H30" s="15">
        <v>9.9999999999766942E-2</v>
      </c>
      <c r="I30" s="15">
        <v>0.10000000000021103</v>
      </c>
      <c r="J30" s="15">
        <v>0.19999999999997797</v>
      </c>
      <c r="K30" s="15">
        <v>0.19999999999997797</v>
      </c>
      <c r="L30" s="15">
        <v>9.9999999999766942E-2</v>
      </c>
      <c r="M30" s="15">
        <v>9.9999999999766942E-2</v>
      </c>
      <c r="N30" s="15">
        <v>0.19999999999997797</v>
      </c>
      <c r="O30" s="15">
        <v>0.10000000000021103</v>
      </c>
      <c r="P30" s="15">
        <v>0.19999999999997797</v>
      </c>
      <c r="Q30" s="15">
        <v>0.10000000000021103</v>
      </c>
      <c r="R30" s="15">
        <v>28.399999999999981</v>
      </c>
      <c r="S30" s="15">
        <v>51.000000000000156</v>
      </c>
      <c r="T30" s="15">
        <v>70.899999999999963</v>
      </c>
      <c r="U30" s="15">
        <v>88.300000000000267</v>
      </c>
      <c r="V30" s="15">
        <v>101.39999999999993</v>
      </c>
      <c r="W30" s="15">
        <v>122.40000000000029</v>
      </c>
      <c r="X30" s="15">
        <v>142.3000000000001</v>
      </c>
      <c r="Y30" s="15">
        <v>161.99999999999991</v>
      </c>
      <c r="Z30" s="15">
        <v>181.09999999999982</v>
      </c>
      <c r="AA30" s="15">
        <v>200.40000000000015</v>
      </c>
      <c r="AB30" s="15">
        <v>222.19999999999996</v>
      </c>
      <c r="AC30" s="15">
        <v>245.29999999999984</v>
      </c>
      <c r="AD30" s="15">
        <v>270</v>
      </c>
      <c r="AE30" s="15">
        <v>297.1999999999997</v>
      </c>
      <c r="AF30" s="15">
        <v>327.79999999999984</v>
      </c>
    </row>
    <row r="31" spans="1:66" x14ac:dyDescent="0.35">
      <c r="A31" s="4" t="s">
        <v>247</v>
      </c>
      <c r="B31" s="15"/>
      <c r="C31" s="15"/>
      <c r="D31" s="15">
        <v>0</v>
      </c>
      <c r="E31" s="15">
        <v>0</v>
      </c>
      <c r="F31" s="15">
        <v>0</v>
      </c>
      <c r="G31" s="15">
        <v>9.9999999996214228E-2</v>
      </c>
      <c r="H31" s="15">
        <v>0.19999999999953388</v>
      </c>
      <c r="I31" s="15">
        <v>0.30000000000285354</v>
      </c>
      <c r="J31" s="15">
        <v>0.29999999999574811</v>
      </c>
      <c r="K31" s="15">
        <v>0.29999999999574811</v>
      </c>
      <c r="L31" s="15">
        <v>0.39999999999906777</v>
      </c>
      <c r="M31" s="15">
        <v>0.39999999999906777</v>
      </c>
      <c r="N31" s="15">
        <v>0.39999999999906777</v>
      </c>
      <c r="O31" s="15">
        <v>0.4000000000061732</v>
      </c>
      <c r="P31" s="15">
        <v>0.39999999999906777</v>
      </c>
      <c r="Q31" s="15">
        <v>0.4000000000061732</v>
      </c>
      <c r="R31" s="15">
        <v>-76.29999999999626</v>
      </c>
      <c r="S31" s="15">
        <v>-86.000000000005627</v>
      </c>
      <c r="T31" s="15">
        <v>-107.30000000000217</v>
      </c>
      <c r="U31" s="15">
        <v>-117.49999999999972</v>
      </c>
      <c r="V31" s="15">
        <v>-111.60000000000281</v>
      </c>
      <c r="W31" s="15">
        <v>-352.29999999999961</v>
      </c>
      <c r="X31" s="15">
        <v>-596.70000000000198</v>
      </c>
      <c r="Y31" s="15">
        <v>-842.80000000000041</v>
      </c>
      <c r="Z31" s="15">
        <v>-1089.8000000000038</v>
      </c>
      <c r="AA31" s="15">
        <v>-1333.1000000000017</v>
      </c>
      <c r="AB31" s="15">
        <v>-1650.199999999998</v>
      </c>
      <c r="AC31" s="15">
        <v>-1965.8000000000015</v>
      </c>
      <c r="AD31" s="15">
        <v>-2278.6000000000008</v>
      </c>
      <c r="AE31" s="15">
        <v>-2583.9999999999995</v>
      </c>
      <c r="AF31" s="15">
        <v>-2885.2000000000012</v>
      </c>
    </row>
    <row r="32" spans="1:66" x14ac:dyDescent="0.35">
      <c r="A32" s="4" t="s">
        <v>248</v>
      </c>
      <c r="B32" s="15"/>
      <c r="C32" s="15"/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9.9999999999988987E-2</v>
      </c>
      <c r="K32" s="15">
        <v>0</v>
      </c>
      <c r="L32" s="15">
        <v>0</v>
      </c>
      <c r="M32" s="15">
        <v>0</v>
      </c>
      <c r="N32" s="15">
        <v>0</v>
      </c>
      <c r="O32" s="15">
        <v>9.9999999999988987E-2</v>
      </c>
      <c r="P32" s="15">
        <v>0</v>
      </c>
      <c r="Q32" s="15">
        <v>9.9999999999988987E-2</v>
      </c>
      <c r="R32" s="15">
        <v>2.6000000000000467</v>
      </c>
      <c r="S32" s="15">
        <v>4.8000000000000265</v>
      </c>
      <c r="T32" s="15">
        <v>6.9000000000000172</v>
      </c>
      <c r="U32" s="15">
        <v>8.8000000000000291</v>
      </c>
      <c r="V32" s="15">
        <v>10.399999999999965</v>
      </c>
      <c r="W32" s="15">
        <v>12.699999999999989</v>
      </c>
      <c r="X32" s="15">
        <v>14.899999999999968</v>
      </c>
      <c r="Y32" s="15">
        <v>17.000000000000014</v>
      </c>
      <c r="Z32" s="15">
        <v>19.299999999999983</v>
      </c>
      <c r="AA32" s="15">
        <v>21.499999999999964</v>
      </c>
      <c r="AB32" s="15">
        <v>24.100000000000009</v>
      </c>
      <c r="AC32" s="15">
        <v>26.79999999999999</v>
      </c>
      <c r="AD32" s="15">
        <v>29.899999999999981</v>
      </c>
      <c r="AE32" s="15">
        <v>33.199999999999953</v>
      </c>
      <c r="AF32" s="15">
        <v>37.100000000000023</v>
      </c>
    </row>
    <row r="33" spans="1:32" x14ac:dyDescent="0.35">
      <c r="A33" s="4" t="s">
        <v>249</v>
      </c>
      <c r="B33" s="15"/>
      <c r="C33" s="15"/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9.9999999999766942E-2</v>
      </c>
      <c r="J33" s="15">
        <v>9.9999999999766942E-2</v>
      </c>
      <c r="K33" s="15">
        <v>0</v>
      </c>
      <c r="L33" s="15">
        <v>9.9999999999766942E-2</v>
      </c>
      <c r="M33" s="15">
        <v>9.9999999999766942E-2</v>
      </c>
      <c r="N33" s="15">
        <v>9.9999999999766942E-2</v>
      </c>
      <c r="O33" s="15">
        <v>9.9999999999766942E-2</v>
      </c>
      <c r="P33" s="15">
        <v>9.9999999999766942E-2</v>
      </c>
      <c r="Q33" s="15">
        <v>9.9999999999766942E-2</v>
      </c>
      <c r="R33" s="15">
        <v>-110.70000000000135</v>
      </c>
      <c r="S33" s="15">
        <v>-148.90000000000114</v>
      </c>
      <c r="T33" s="15">
        <v>-196.10000000000127</v>
      </c>
      <c r="U33" s="15">
        <v>-229.29999999999851</v>
      </c>
      <c r="V33" s="15">
        <v>-245.3000000000003</v>
      </c>
      <c r="W33" s="15">
        <v>-512.39999999999952</v>
      </c>
      <c r="X33" s="15">
        <v>-782.0999999999998</v>
      </c>
      <c r="Y33" s="15">
        <v>-1052.5999999999981</v>
      </c>
      <c r="Z33" s="15">
        <v>-1324.5000000000005</v>
      </c>
      <c r="AA33" s="15">
        <v>-1592.9</v>
      </c>
      <c r="AB33" s="15">
        <v>-1938.4000000000015</v>
      </c>
      <c r="AC33" s="15">
        <v>-2284.3999999999978</v>
      </c>
      <c r="AD33" s="15">
        <v>-2630.4999999999977</v>
      </c>
      <c r="AE33" s="15">
        <v>-2972.8999999999992</v>
      </c>
      <c r="AF33" s="15">
        <v>-3316.5000000000014</v>
      </c>
    </row>
    <row r="34" spans="1:32" x14ac:dyDescent="0.35">
      <c r="A34" s="4" t="s">
        <v>250</v>
      </c>
      <c r="B34" s="15"/>
      <c r="C34" s="15"/>
      <c r="D34" s="15">
        <v>0</v>
      </c>
      <c r="E34" s="15">
        <v>0</v>
      </c>
      <c r="F34" s="15">
        <v>0</v>
      </c>
      <c r="G34" s="15">
        <v>9.9999999999766942E-2</v>
      </c>
      <c r="H34" s="15">
        <v>9.9999999999766942E-2</v>
      </c>
      <c r="I34" s="15">
        <v>0.19999999999953388</v>
      </c>
      <c r="J34" s="15">
        <v>0.20000000000042206</v>
      </c>
      <c r="K34" s="15">
        <v>0.20000000000042206</v>
      </c>
      <c r="L34" s="15">
        <v>0.300000000000189</v>
      </c>
      <c r="M34" s="15">
        <v>0.29999999999930083</v>
      </c>
      <c r="N34" s="15">
        <v>0.300000000000189</v>
      </c>
      <c r="O34" s="15">
        <v>0.29999999999930083</v>
      </c>
      <c r="P34" s="15">
        <v>0.300000000000189</v>
      </c>
      <c r="Q34" s="15">
        <v>0.300000000000189</v>
      </c>
      <c r="R34" s="15">
        <v>31.899999999999373</v>
      </c>
      <c r="S34" s="15">
        <v>57.999999999999829</v>
      </c>
      <c r="T34" s="15">
        <v>81.999999999999858</v>
      </c>
      <c r="U34" s="15">
        <v>103.10000000000042</v>
      </c>
      <c r="V34" s="15">
        <v>123.19999999999976</v>
      </c>
      <c r="W34" s="15">
        <v>147.30000000000044</v>
      </c>
      <c r="X34" s="15">
        <v>170.39999999999989</v>
      </c>
      <c r="Y34" s="15">
        <v>192.80000000000007</v>
      </c>
      <c r="Z34" s="15">
        <v>215.39999999999981</v>
      </c>
      <c r="AA34" s="15">
        <v>238.29999999999973</v>
      </c>
      <c r="AB34" s="15">
        <v>264.10000000000002</v>
      </c>
      <c r="AC34" s="15">
        <v>291.69999999999965</v>
      </c>
      <c r="AD34" s="15">
        <v>321.90000000000032</v>
      </c>
      <c r="AE34" s="15">
        <v>355.6999999999997</v>
      </c>
      <c r="AF34" s="15">
        <v>394.19999999999965</v>
      </c>
    </row>
    <row r="35" spans="1:32" x14ac:dyDescent="0.35">
      <c r="A35" s="4" t="s">
        <v>251</v>
      </c>
      <c r="B35" s="15"/>
      <c r="C35" s="15"/>
      <c r="D35" s="15">
        <v>0</v>
      </c>
      <c r="E35" s="15">
        <v>0</v>
      </c>
      <c r="F35" s="15">
        <v>0</v>
      </c>
      <c r="G35" s="15">
        <v>0</v>
      </c>
      <c r="H35" s="15">
        <v>-9.9999999999766942E-2</v>
      </c>
      <c r="I35" s="15">
        <v>0</v>
      </c>
      <c r="J35" s="15">
        <v>-0.10000000000021103</v>
      </c>
      <c r="K35" s="15">
        <v>-0.10000000000021103</v>
      </c>
      <c r="L35" s="15">
        <v>0</v>
      </c>
      <c r="M35" s="15">
        <v>-0.10000000000021103</v>
      </c>
      <c r="N35" s="15">
        <v>0</v>
      </c>
      <c r="O35" s="15">
        <v>-0.10000000000021103</v>
      </c>
      <c r="P35" s="15">
        <v>-9.9999999999766942E-2</v>
      </c>
      <c r="Q35" s="15">
        <v>-9.9999999999766942E-2</v>
      </c>
      <c r="R35" s="15">
        <v>-12.199999999999989</v>
      </c>
      <c r="S35" s="15">
        <v>-16.799999999999926</v>
      </c>
      <c r="T35" s="15">
        <v>-22.400000000000198</v>
      </c>
      <c r="U35" s="15">
        <v>-26.499999999999968</v>
      </c>
      <c r="V35" s="15">
        <v>-28.799999999999937</v>
      </c>
      <c r="W35" s="15">
        <v>-59.09999999999993</v>
      </c>
      <c r="X35" s="15">
        <v>-89.799999999999883</v>
      </c>
      <c r="Y35" s="15">
        <v>-120.80000000000001</v>
      </c>
      <c r="Z35" s="15">
        <v>-152.00000000000014</v>
      </c>
      <c r="AA35" s="15">
        <v>-182.89999999999961</v>
      </c>
      <c r="AB35" s="15">
        <v>-221.99999999999997</v>
      </c>
      <c r="AC35" s="15">
        <v>-261.00000000000011</v>
      </c>
      <c r="AD35" s="15">
        <v>-299.79999999999984</v>
      </c>
      <c r="AE35" s="15">
        <v>-338.00000000000006</v>
      </c>
      <c r="AF35" s="15">
        <v>-376.10000000000008</v>
      </c>
    </row>
    <row r="36" spans="1:32" x14ac:dyDescent="0.35">
      <c r="A36" s="4" t="s">
        <v>252</v>
      </c>
      <c r="B36" s="15"/>
      <c r="C36" s="15"/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-9.9999999999766942E-2</v>
      </c>
      <c r="J36" s="15">
        <v>0</v>
      </c>
      <c r="K36" s="15">
        <v>0</v>
      </c>
      <c r="L36" s="15">
        <v>0</v>
      </c>
      <c r="M36" s="15">
        <v>0</v>
      </c>
      <c r="N36" s="15">
        <v>-9.9999999996214228E-2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-9.9999999996214228E-2</v>
      </c>
      <c r="AB36" s="15">
        <v>0</v>
      </c>
      <c r="AC36" s="15">
        <v>0</v>
      </c>
      <c r="AD36" s="15">
        <v>0</v>
      </c>
      <c r="AE36" s="15">
        <v>-0.10000000000331966</v>
      </c>
      <c r="AF36" s="15">
        <v>0</v>
      </c>
    </row>
    <row r="37" spans="1:32" x14ac:dyDescent="0.35">
      <c r="A37" s="4" t="s">
        <v>253</v>
      </c>
      <c r="B37" s="15"/>
      <c r="C37" s="15"/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-0.1000000000015433</v>
      </c>
      <c r="J37" s="15">
        <v>0</v>
      </c>
      <c r="K37" s="15">
        <v>0</v>
      </c>
      <c r="L37" s="15">
        <v>0</v>
      </c>
      <c r="M37" s="15">
        <v>0</v>
      </c>
      <c r="N37" s="15">
        <v>-9.9999999999766942E-2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-9.9999999999766942E-2</v>
      </c>
      <c r="AB37" s="15">
        <v>0</v>
      </c>
      <c r="AC37" s="15">
        <v>0</v>
      </c>
      <c r="AD37" s="15">
        <v>0</v>
      </c>
      <c r="AE37" s="15">
        <v>-9.9999999999766942E-2</v>
      </c>
      <c r="AF37" s="15">
        <v>0</v>
      </c>
    </row>
    <row r="38" spans="1:32" x14ac:dyDescent="0.35">
      <c r="A38" s="4" t="s">
        <v>254</v>
      </c>
      <c r="B38" s="15"/>
      <c r="C38" s="15"/>
      <c r="D38" s="15">
        <v>0</v>
      </c>
      <c r="E38" s="15">
        <v>0</v>
      </c>
      <c r="F38" s="15">
        <v>0</v>
      </c>
      <c r="G38" s="15">
        <v>0.10000000000331966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-9.9999999999766942E-2</v>
      </c>
      <c r="Q38" s="15">
        <v>0</v>
      </c>
      <c r="R38" s="15">
        <v>-123.00000000000111</v>
      </c>
      <c r="S38" s="15">
        <v>-165.70000000000107</v>
      </c>
      <c r="T38" s="15">
        <v>-218.50000000000236</v>
      </c>
      <c r="U38" s="15">
        <v>-255.80000000000069</v>
      </c>
      <c r="V38" s="15">
        <v>-274.00000000000091</v>
      </c>
      <c r="W38" s="15">
        <v>-571.39999999999884</v>
      </c>
      <c r="X38" s="15">
        <v>-871.90000000000009</v>
      </c>
      <c r="Y38" s="15">
        <v>-1173.400000000001</v>
      </c>
      <c r="Z38" s="15">
        <v>-1476.4999999999998</v>
      </c>
      <c r="AA38" s="15">
        <v>-1775.9</v>
      </c>
      <c r="AB38" s="15">
        <v>-2160.400000000001</v>
      </c>
      <c r="AC38" s="15">
        <v>-2545.2999999999993</v>
      </c>
      <c r="AD38" s="15">
        <v>-2930.2000000000003</v>
      </c>
      <c r="AE38" s="15">
        <v>-3310.8999999999992</v>
      </c>
      <c r="AF38" s="15">
        <v>-3692.5999999999995</v>
      </c>
    </row>
    <row r="39" spans="1:32" x14ac:dyDescent="0.35">
      <c r="A39" s="4" t="s">
        <v>255</v>
      </c>
      <c r="B39" s="15"/>
      <c r="C39" s="15"/>
      <c r="D39" s="15">
        <v>0</v>
      </c>
      <c r="E39" s="15">
        <v>0</v>
      </c>
      <c r="F39" s="15">
        <v>0</v>
      </c>
      <c r="G39" s="15">
        <v>0.10000000000331966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-9.9999999996214228E-2</v>
      </c>
      <c r="Q39" s="15">
        <v>0</v>
      </c>
      <c r="R39" s="15">
        <v>-122.99999999999756</v>
      </c>
      <c r="S39" s="15">
        <v>-165.70000000000107</v>
      </c>
      <c r="T39" s="15">
        <v>-218.49999999999881</v>
      </c>
      <c r="U39" s="15">
        <v>-255.80000000000069</v>
      </c>
      <c r="V39" s="15">
        <v>-273.99999999999739</v>
      </c>
      <c r="W39" s="15">
        <v>-571.40000000000055</v>
      </c>
      <c r="X39" s="15">
        <v>-871.90000000000009</v>
      </c>
      <c r="Y39" s="15">
        <v>-1173.400000000001</v>
      </c>
      <c r="Z39" s="15">
        <v>-1476.5000000000014</v>
      </c>
      <c r="AA39" s="15">
        <v>-1775.9</v>
      </c>
      <c r="AB39" s="15">
        <v>-2160.4000000000028</v>
      </c>
      <c r="AC39" s="15">
        <v>-2545.3000000000011</v>
      </c>
      <c r="AD39" s="15">
        <v>-2930.1999999999994</v>
      </c>
      <c r="AE39" s="15">
        <v>-3310.9</v>
      </c>
      <c r="AF39" s="15">
        <v>-3692.6000000000022</v>
      </c>
    </row>
    <row r="40" spans="1:32" x14ac:dyDescent="0.35">
      <c r="A40" s="4" t="s">
        <v>256</v>
      </c>
      <c r="B40" s="15"/>
      <c r="C40" s="15"/>
      <c r="D40" s="15">
        <v>0</v>
      </c>
      <c r="E40" s="15">
        <v>0</v>
      </c>
      <c r="F40" s="15">
        <v>0</v>
      </c>
      <c r="G40" s="15">
        <v>0</v>
      </c>
      <c r="H40" s="15">
        <v>-9.9999999996214228E-2</v>
      </c>
      <c r="I40" s="15">
        <v>0.10000000000331966</v>
      </c>
      <c r="J40" s="15">
        <v>0</v>
      </c>
      <c r="K40" s="15">
        <v>-0.10000000000331966</v>
      </c>
      <c r="L40" s="15">
        <v>0.10000000000331966</v>
      </c>
      <c r="M40" s="15">
        <v>0</v>
      </c>
      <c r="N40" s="15">
        <v>9.9999999996214228E-2</v>
      </c>
      <c r="O40" s="15">
        <v>0</v>
      </c>
      <c r="P40" s="15">
        <v>0</v>
      </c>
      <c r="Q40" s="15">
        <v>0</v>
      </c>
      <c r="R40" s="15">
        <v>-122.90000000000134</v>
      </c>
      <c r="S40" s="15">
        <v>-165.70000000000107</v>
      </c>
      <c r="T40" s="15">
        <v>-218.50000000000236</v>
      </c>
      <c r="U40" s="15">
        <v>-255.79999999999714</v>
      </c>
      <c r="V40" s="15">
        <v>-274.09999999999712</v>
      </c>
      <c r="W40" s="15">
        <v>-571.50000000000034</v>
      </c>
      <c r="X40" s="15">
        <v>-871.90000000000009</v>
      </c>
      <c r="Y40" s="15">
        <v>-1173.3999999999974</v>
      </c>
      <c r="Z40" s="15">
        <v>-1476.499999999998</v>
      </c>
      <c r="AA40" s="15">
        <v>-1775.8000000000002</v>
      </c>
      <c r="AB40" s="15">
        <v>-2160.4000000000028</v>
      </c>
      <c r="AC40" s="15">
        <v>-2545.4000000000005</v>
      </c>
      <c r="AD40" s="15">
        <v>-2930.2999999999956</v>
      </c>
      <c r="AE40" s="15">
        <v>-3310.9</v>
      </c>
      <c r="AF40" s="15">
        <v>-3692.6000000000022</v>
      </c>
    </row>
    <row r="41" spans="1:32" x14ac:dyDescent="0.35">
      <c r="A41" s="4" t="s">
        <v>257</v>
      </c>
      <c r="B41" s="15"/>
      <c r="C41" s="15"/>
      <c r="D41" s="15">
        <v>0</v>
      </c>
      <c r="E41" s="15">
        <v>0</v>
      </c>
      <c r="F41" s="15">
        <v>0</v>
      </c>
      <c r="G41" s="15">
        <v>0.10000000000331966</v>
      </c>
      <c r="H41" s="15">
        <v>9.9999999996214228E-2</v>
      </c>
      <c r="I41" s="15">
        <v>-0.10000000000331966</v>
      </c>
      <c r="J41" s="15">
        <v>0</v>
      </c>
      <c r="K41" s="15">
        <v>0.10000000000331966</v>
      </c>
      <c r="L41" s="15">
        <v>-0.10000000000331966</v>
      </c>
      <c r="M41" s="15">
        <v>0</v>
      </c>
      <c r="N41" s="15">
        <v>-9.9999999996214228E-2</v>
      </c>
      <c r="O41" s="15">
        <v>0</v>
      </c>
      <c r="P41" s="15">
        <v>-9.9999999996214228E-2</v>
      </c>
      <c r="Q41" s="15">
        <v>0</v>
      </c>
      <c r="R41" s="15">
        <v>-9.9999999996214228E-2</v>
      </c>
      <c r="S41" s="15">
        <v>0</v>
      </c>
      <c r="T41" s="15">
        <v>3.5527136788005009E-12</v>
      </c>
      <c r="U41" s="15">
        <v>-3.5527136788005009E-12</v>
      </c>
      <c r="V41" s="15">
        <v>9.9999999999766942E-2</v>
      </c>
      <c r="W41" s="15">
        <v>9.9999999999766942E-2</v>
      </c>
      <c r="X41" s="15">
        <v>0</v>
      </c>
      <c r="Y41" s="15">
        <v>-3.5527136788005009E-12</v>
      </c>
      <c r="Z41" s="15">
        <v>-3.5527136788005009E-12</v>
      </c>
      <c r="AA41" s="15">
        <v>-9.9999999999766942E-2</v>
      </c>
      <c r="AB41" s="15">
        <v>0</v>
      </c>
      <c r="AC41" s="15">
        <v>9.9999999999766942E-2</v>
      </c>
      <c r="AD41" s="15">
        <v>9.9999999996214228E-2</v>
      </c>
      <c r="AE41" s="15">
        <v>0</v>
      </c>
      <c r="AF41" s="15">
        <v>0</v>
      </c>
    </row>
    <row r="42" spans="1:32" x14ac:dyDescent="0.35">
      <c r="M42" s="18"/>
    </row>
    <row r="43" spans="1:32" ht="17.5" thickBot="1" x14ac:dyDescent="0.45">
      <c r="A43" s="8" t="s">
        <v>337</v>
      </c>
      <c r="B43" s="1"/>
      <c r="C43" s="2"/>
      <c r="D43" s="1">
        <v>2022</v>
      </c>
      <c r="E43" s="2">
        <v>2023</v>
      </c>
      <c r="F43" s="1">
        <v>2024</v>
      </c>
      <c r="G43" s="2">
        <v>2025</v>
      </c>
      <c r="H43" s="1">
        <v>2026</v>
      </c>
      <c r="I43" s="2">
        <v>2027</v>
      </c>
      <c r="J43" s="1">
        <v>2028</v>
      </c>
      <c r="K43" s="2">
        <v>2029</v>
      </c>
      <c r="L43" s="1">
        <v>2030</v>
      </c>
      <c r="M43" s="2">
        <v>2031</v>
      </c>
      <c r="N43" s="1">
        <v>2032</v>
      </c>
      <c r="O43" s="2">
        <v>2033</v>
      </c>
      <c r="P43" s="1">
        <v>2034</v>
      </c>
      <c r="Q43" s="2">
        <v>2035</v>
      </c>
      <c r="R43" s="1">
        <v>2036</v>
      </c>
      <c r="S43" s="2">
        <v>2037</v>
      </c>
      <c r="T43" s="1">
        <v>2038</v>
      </c>
      <c r="U43" s="2">
        <v>2039</v>
      </c>
      <c r="V43" s="1">
        <v>2040</v>
      </c>
      <c r="W43" s="2">
        <v>2041</v>
      </c>
      <c r="X43" s="1">
        <v>2042</v>
      </c>
      <c r="Y43" s="2">
        <v>2043</v>
      </c>
      <c r="Z43" s="1">
        <v>2044</v>
      </c>
      <c r="AA43" s="2">
        <v>2045</v>
      </c>
      <c r="AB43" s="1">
        <v>2046</v>
      </c>
      <c r="AC43" s="2">
        <v>2047</v>
      </c>
      <c r="AD43" s="1">
        <v>2048</v>
      </c>
      <c r="AE43" s="2">
        <v>2049</v>
      </c>
      <c r="AF43" s="1">
        <v>2050</v>
      </c>
    </row>
    <row r="44" spans="1:32" ht="15" thickTop="1" x14ac:dyDescent="0.35">
      <c r="A44" s="4" t="s">
        <v>239</v>
      </c>
      <c r="B44" s="9"/>
      <c r="C44" s="9"/>
      <c r="D44" s="9">
        <v>1.2288917217978967E-14</v>
      </c>
      <c r="E44" s="9">
        <v>0</v>
      </c>
      <c r="F44" s="9">
        <v>0</v>
      </c>
      <c r="G44" s="9">
        <v>-3.6980197105678181E-4</v>
      </c>
      <c r="H44" s="9">
        <v>-7.6056327315832985E-4</v>
      </c>
      <c r="I44" s="9">
        <v>-1.556050898421261E-3</v>
      </c>
      <c r="J44" s="9">
        <v>-1.5845663240005063E-3</v>
      </c>
      <c r="K44" s="9">
        <v>-1.6141138111610634E-3</v>
      </c>
      <c r="L44" s="9">
        <v>-2.0411162456331626E-3</v>
      </c>
      <c r="M44" s="9">
        <v>-1.6604262314097345E-3</v>
      </c>
      <c r="N44" s="9">
        <v>-2.0986446952658243E-3</v>
      </c>
      <c r="O44" s="9">
        <v>-2.9706079561450053E-3</v>
      </c>
      <c r="P44" s="9">
        <v>-2.5907183198267741E-3</v>
      </c>
      <c r="Q44" s="9">
        <v>-2.6379540028692219E-3</v>
      </c>
      <c r="R44" s="9">
        <v>-0.28139730790600659</v>
      </c>
      <c r="S44" s="9">
        <v>-0.52107377764776674</v>
      </c>
      <c r="T44" s="9">
        <v>-0.74556185410689146</v>
      </c>
      <c r="U44" s="9">
        <v>-0.95374730701034804</v>
      </c>
      <c r="V44" s="9">
        <v>-1.1459907384840322</v>
      </c>
      <c r="W44" s="9">
        <v>-1.4088512175288364</v>
      </c>
      <c r="X44" s="9">
        <v>-1.673950267065351</v>
      </c>
      <c r="Y44" s="9">
        <v>-1.9491583179990291</v>
      </c>
      <c r="Z44" s="9">
        <v>-2.2376086230846335</v>
      </c>
      <c r="AA44" s="9">
        <v>-2.5486417948462408</v>
      </c>
      <c r="AB44" s="9">
        <v>-2.9107997285382536</v>
      </c>
      <c r="AC44" s="9">
        <v>-3.3169554855982857</v>
      </c>
      <c r="AD44" s="9">
        <v>-3.7826756133616439</v>
      </c>
      <c r="AE44" s="9">
        <v>-4.3237110802974916</v>
      </c>
      <c r="AF44" s="9">
        <v>-4.9683179723502215</v>
      </c>
    </row>
    <row r="45" spans="1:32" x14ac:dyDescent="0.35">
      <c r="A45" s="4" t="s">
        <v>240</v>
      </c>
      <c r="B45" s="9"/>
      <c r="C45" s="9"/>
      <c r="D45" s="9">
        <v>3.6119990610001504E-4</v>
      </c>
      <c r="E45" s="9">
        <v>0</v>
      </c>
      <c r="F45" s="9">
        <v>0</v>
      </c>
      <c r="G45" s="9">
        <v>-3.831520385731405E-4</v>
      </c>
      <c r="H45" s="9">
        <v>-7.8511115210953039E-4</v>
      </c>
      <c r="I45" s="9">
        <v>-1.6051042314522894E-3</v>
      </c>
      <c r="J45" s="9">
        <v>-1.6355570093801966E-3</v>
      </c>
      <c r="K45" s="9">
        <v>-1.6670973334739299E-3</v>
      </c>
      <c r="L45" s="9">
        <v>-2.1122536055969737E-3</v>
      </c>
      <c r="M45" s="9">
        <v>-1.7184271236497151E-3</v>
      </c>
      <c r="N45" s="9">
        <v>-1.7415534657028058E-3</v>
      </c>
      <c r="O45" s="9">
        <v>-2.6478960259588885E-3</v>
      </c>
      <c r="P45" s="9">
        <v>-2.2470496238386562E-3</v>
      </c>
      <c r="Q45" s="9">
        <v>-2.7480454526653828E-3</v>
      </c>
      <c r="R45" s="9">
        <v>-0.23825318371655524</v>
      </c>
      <c r="S45" s="9">
        <v>-0.45405549779171828</v>
      </c>
      <c r="T45" s="9">
        <v>-0.65050554269702987</v>
      </c>
      <c r="U45" s="9">
        <v>-0.8330925071500519</v>
      </c>
      <c r="V45" s="9">
        <v>-1.0047790761132858</v>
      </c>
      <c r="W45" s="9">
        <v>-1.1579420401935594</v>
      </c>
      <c r="X45" s="9">
        <v>-1.3087588228673679</v>
      </c>
      <c r="Y45" s="9">
        <v>-1.4666145692885797</v>
      </c>
      <c r="Z45" s="9">
        <v>-1.6336577636939915</v>
      </c>
      <c r="AA45" s="9">
        <v>-1.8203112708965805</v>
      </c>
      <c r="AB45" s="9">
        <v>-2.0301334791727892</v>
      </c>
      <c r="AC45" s="9">
        <v>-2.280348759222012</v>
      </c>
      <c r="AD45" s="9">
        <v>-2.5870384422466035</v>
      </c>
      <c r="AE45" s="9">
        <v>-2.9686582305515561</v>
      </c>
      <c r="AF45" s="9">
        <v>-3.4515566728938203</v>
      </c>
    </row>
    <row r="46" spans="1:32" x14ac:dyDescent="0.35">
      <c r="A46" s="4" t="s">
        <v>241</v>
      </c>
      <c r="B46" s="9"/>
      <c r="C46" s="9"/>
      <c r="D46" s="9">
        <v>0</v>
      </c>
      <c r="E46" s="9">
        <v>0</v>
      </c>
      <c r="F46" s="9">
        <v>0</v>
      </c>
      <c r="G46" s="9">
        <v>-7.2036767567277508E-4</v>
      </c>
      <c r="H46" s="9">
        <v>-7.3694139841828021E-4</v>
      </c>
      <c r="I46" s="9">
        <v>-7.5282497571963999E-4</v>
      </c>
      <c r="J46" s="9">
        <v>-7.6713001319284849E-4</v>
      </c>
      <c r="K46" s="9">
        <v>-7.8179359085432014E-4</v>
      </c>
      <c r="L46" s="9">
        <v>-7.9214822677434811E-4</v>
      </c>
      <c r="M46" s="9">
        <v>-8.042528892766304E-4</v>
      </c>
      <c r="N46" s="9">
        <v>-8.1457768219876452E-4</v>
      </c>
      <c r="O46" s="9">
        <v>-1.649974425392561E-3</v>
      </c>
      <c r="P46" s="9">
        <v>-8.3768931778386733E-4</v>
      </c>
      <c r="Q46" s="9">
        <v>-1.7016787060395461E-3</v>
      </c>
      <c r="R46" s="9">
        <v>-0.73826895812441573</v>
      </c>
      <c r="S46" s="9">
        <v>-1.4595140811036433</v>
      </c>
      <c r="T46" s="9">
        <v>-2.1664165237278419</v>
      </c>
      <c r="U46" s="9">
        <v>-2.8594014065311035</v>
      </c>
      <c r="V46" s="9">
        <v>-3.5400930094951146</v>
      </c>
      <c r="W46" s="9">
        <v>-4.2138743554033287</v>
      </c>
      <c r="X46" s="9">
        <v>-4.8811805289382848</v>
      </c>
      <c r="Y46" s="9">
        <v>-5.5486679877780967</v>
      </c>
      <c r="Z46" s="9">
        <v>-6.2159822485795946</v>
      </c>
      <c r="AA46" s="9">
        <v>-6.8915476806608247</v>
      </c>
      <c r="AB46" s="9">
        <v>-7.576636288318146</v>
      </c>
      <c r="AC46" s="9">
        <v>-8.2810698761541275</v>
      </c>
      <c r="AD46" s="9">
        <v>-9.0094472187993251</v>
      </c>
      <c r="AE46" s="9">
        <v>-9.7717924903807791</v>
      </c>
      <c r="AF46" s="9">
        <v>-10.578566657987977</v>
      </c>
    </row>
    <row r="47" spans="1:32" x14ac:dyDescent="0.35">
      <c r="A47" s="4" t="s">
        <v>242</v>
      </c>
      <c r="B47" s="9"/>
      <c r="C47" s="9"/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0</v>
      </c>
      <c r="N47" s="9">
        <v>0</v>
      </c>
      <c r="O47" s="9">
        <v>0</v>
      </c>
      <c r="P47" s="9">
        <v>0</v>
      </c>
      <c r="Q47" s="9">
        <v>0</v>
      </c>
      <c r="R47" s="9">
        <v>-1.325282308657459</v>
      </c>
      <c r="S47" s="9">
        <v>-2.6174010935992342</v>
      </c>
      <c r="T47" s="9">
        <v>-3.8830949338389811</v>
      </c>
      <c r="U47" s="9">
        <v>-5.1174780256930443</v>
      </c>
      <c r="V47" s="9">
        <v>-6.3241791561985767</v>
      </c>
      <c r="W47" s="9">
        <v>-7.5027746947835769</v>
      </c>
      <c r="X47" s="9">
        <v>-8.6533212010918987</v>
      </c>
      <c r="Y47" s="9">
        <v>-9.7850916041210088</v>
      </c>
      <c r="Z47" s="9">
        <v>-10.885036060562649</v>
      </c>
      <c r="AA47" s="9">
        <v>-11.967902925922308</v>
      </c>
      <c r="AB47" s="9">
        <v>-13.020598406254701</v>
      </c>
      <c r="AC47" s="9">
        <v>-14.053998562775886</v>
      </c>
      <c r="AD47" s="9">
        <v>-15.065180824222043</v>
      </c>
      <c r="AE47" s="9">
        <v>-16.055761881694387</v>
      </c>
      <c r="AF47" s="9">
        <v>-17.023035379698001</v>
      </c>
    </row>
    <row r="48" spans="1:32" x14ac:dyDescent="0.35">
      <c r="A48" s="4" t="s">
        <v>243</v>
      </c>
      <c r="B48" s="9"/>
      <c r="C48" s="9"/>
      <c r="D48" s="9">
        <v>0</v>
      </c>
      <c r="E48" s="9">
        <v>0</v>
      </c>
      <c r="F48" s="9">
        <v>0</v>
      </c>
      <c r="G48" s="9">
        <v>-9.667253146840093E-4</v>
      </c>
      <c r="H48" s="9">
        <v>-9.8262715195117259E-4</v>
      </c>
      <c r="I48" s="9">
        <v>-9.9810360315168113E-4</v>
      </c>
      <c r="J48" s="9">
        <v>-1.0116337885661805E-3</v>
      </c>
      <c r="K48" s="9">
        <v>-1.0266308030282213E-3</v>
      </c>
      <c r="L48" s="9">
        <v>-1.0360976418393524E-3</v>
      </c>
      <c r="M48" s="9">
        <v>-1.0485037850962206E-3</v>
      </c>
      <c r="N48" s="9">
        <v>-1.0578316566676922E-3</v>
      </c>
      <c r="O48" s="9">
        <v>-2.1345400599756012E-3</v>
      </c>
      <c r="P48" s="9">
        <v>-1.080485354018508E-3</v>
      </c>
      <c r="Q48" s="9">
        <v>-2.18875853617263E-3</v>
      </c>
      <c r="R48" s="9">
        <v>-0.5722397196469029</v>
      </c>
      <c r="S48" s="9">
        <v>-1.1356864156162603</v>
      </c>
      <c r="T48" s="9">
        <v>-1.6914356102512518</v>
      </c>
      <c r="U48" s="9">
        <v>-2.2408963585434174</v>
      </c>
      <c r="V48" s="9">
        <v>-2.7846018219218376</v>
      </c>
      <c r="W48" s="9">
        <v>-3.3292334881721501</v>
      </c>
      <c r="X48" s="9">
        <v>-3.8747268754552016</v>
      </c>
      <c r="Y48" s="9">
        <v>-4.4265817158097525</v>
      </c>
      <c r="Z48" s="9">
        <v>-4.9873054975993538</v>
      </c>
      <c r="AA48" s="9">
        <v>-5.5631665877110983</v>
      </c>
      <c r="AB48" s="9">
        <v>-6.1587061234613021</v>
      </c>
      <c r="AC48" s="9">
        <v>-6.7829121764729488</v>
      </c>
      <c r="AD48" s="9">
        <v>-7.4418288202476521</v>
      </c>
      <c r="AE48" s="9">
        <v>-8.1472204828497841</v>
      </c>
      <c r="AF48" s="9">
        <v>-8.9125696294502355</v>
      </c>
    </row>
    <row r="49" spans="1:32" x14ac:dyDescent="0.35">
      <c r="A49" s="4" t="s">
        <v>244</v>
      </c>
      <c r="B49" s="9"/>
      <c r="C49" s="9"/>
      <c r="D49" s="9">
        <v>7.75831303239615E-4</v>
      </c>
      <c r="E49" s="9">
        <v>0</v>
      </c>
      <c r="F49" s="9">
        <v>0</v>
      </c>
      <c r="G49" s="9">
        <v>0</v>
      </c>
      <c r="H49" s="9">
        <v>-8.4001848040461116E-4</v>
      </c>
      <c r="I49" s="9">
        <v>-2.5779397105772936E-3</v>
      </c>
      <c r="J49" s="9">
        <v>-2.6267632148018181E-3</v>
      </c>
      <c r="K49" s="9">
        <v>-2.6779258571531937E-3</v>
      </c>
      <c r="L49" s="9">
        <v>-3.6207286716367303E-3</v>
      </c>
      <c r="M49" s="9">
        <v>-2.7667109340351634E-3</v>
      </c>
      <c r="N49" s="9">
        <v>-2.8059148685529631E-3</v>
      </c>
      <c r="O49" s="9">
        <v>-3.7957506571473427E-3</v>
      </c>
      <c r="P49" s="9">
        <v>-3.8782989780764034E-3</v>
      </c>
      <c r="Q49" s="9">
        <v>-3.9680177767280134E-3</v>
      </c>
      <c r="R49" s="9">
        <v>0.3496574576650176</v>
      </c>
      <c r="S49" s="9">
        <v>0.73961256402499409</v>
      </c>
      <c r="T49" s="9">
        <v>1.1684121386229884</v>
      </c>
      <c r="U49" s="9">
        <v>1.627316857899372</v>
      </c>
      <c r="V49" s="9">
        <v>2.1148551796318649</v>
      </c>
      <c r="W49" s="9">
        <v>2.6578619603788263</v>
      </c>
      <c r="X49" s="9">
        <v>3.2251395493074235</v>
      </c>
      <c r="Y49" s="9">
        <v>3.8084064991422029</v>
      </c>
      <c r="Z49" s="9">
        <v>4.4082339512732753</v>
      </c>
      <c r="AA49" s="9">
        <v>5.0179260516160786</v>
      </c>
      <c r="AB49" s="9">
        <v>5.6391677287242503</v>
      </c>
      <c r="AC49" s="9">
        <v>6.25498307634449</v>
      </c>
      <c r="AD49" s="9">
        <v>6.845313690627389</v>
      </c>
      <c r="AE49" s="9">
        <v>7.3920657371859653</v>
      </c>
      <c r="AF49" s="9">
        <v>7.8610701836345989</v>
      </c>
    </row>
    <row r="50" spans="1:32" x14ac:dyDescent="0.35">
      <c r="A50" s="4" t="s">
        <v>245</v>
      </c>
      <c r="B50" s="9"/>
      <c r="C50" s="9"/>
      <c r="D50" s="9">
        <v>-8.1672655994763955E-3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0</v>
      </c>
      <c r="N50" s="9">
        <v>-1.1669973159060449E-2</v>
      </c>
      <c r="O50" s="9">
        <v>-1.105338786337891E-2</v>
      </c>
      <c r="P50" s="9">
        <v>-1.1010790574762055E-2</v>
      </c>
      <c r="Q50" s="9">
        <v>0</v>
      </c>
      <c r="R50" s="9">
        <v>-1.2947114329602845</v>
      </c>
      <c r="S50" s="9">
        <v>-2.0629869417315967</v>
      </c>
      <c r="T50" s="9">
        <v>-2.8869374313940712</v>
      </c>
      <c r="U50" s="9">
        <v>-3.6130024159894498</v>
      </c>
      <c r="V50" s="9">
        <v>-4.1928029052492475</v>
      </c>
      <c r="W50" s="9">
        <v>-6.7012013666923798</v>
      </c>
      <c r="X50" s="9">
        <v>-9.1983215547703114</v>
      </c>
      <c r="Y50" s="9">
        <v>-11.650807700818772</v>
      </c>
      <c r="Z50" s="9">
        <v>-14.078100732194367</v>
      </c>
      <c r="AA50" s="9">
        <v>-16.45710470679871</v>
      </c>
      <c r="AB50" s="9">
        <v>-19.276301094482911</v>
      </c>
      <c r="AC50" s="9">
        <v>-22.036559380957723</v>
      </c>
      <c r="AD50" s="9">
        <v>-24.732394366197177</v>
      </c>
      <c r="AE50" s="9">
        <v>-27.322156773901231</v>
      </c>
      <c r="AF50" s="9">
        <v>-29.857549857549845</v>
      </c>
    </row>
    <row r="51" spans="1:32" x14ac:dyDescent="0.35">
      <c r="A51" s="4" t="s">
        <v>246</v>
      </c>
      <c r="B51" s="9"/>
      <c r="C51" s="9"/>
      <c r="D51" s="9">
        <v>-2.2370363742062311E-3</v>
      </c>
      <c r="E51" s="9">
        <v>0</v>
      </c>
      <c r="F51" s="9">
        <v>0</v>
      </c>
      <c r="G51" s="9">
        <v>0</v>
      </c>
      <c r="H51" s="9">
        <v>2.4910943377367645E-3</v>
      </c>
      <c r="I51" s="9">
        <v>3.1075201988878505E-3</v>
      </c>
      <c r="J51" s="9">
        <v>6.2936622820812501E-3</v>
      </c>
      <c r="K51" s="9">
        <v>6.336734047271338E-3</v>
      </c>
      <c r="L51" s="9">
        <v>3.251609546718051E-3</v>
      </c>
      <c r="M51" s="9">
        <v>3.5210027815839912E-3</v>
      </c>
      <c r="N51" s="9">
        <v>7.1176910210319936E-3</v>
      </c>
      <c r="O51" s="9">
        <v>3.6231884058047477E-3</v>
      </c>
      <c r="P51" s="9">
        <v>7.371641295933728E-3</v>
      </c>
      <c r="Q51" s="9">
        <v>3.7643515904464912E-3</v>
      </c>
      <c r="R51" s="9">
        <v>1.0844247584863866</v>
      </c>
      <c r="S51" s="9">
        <v>1.9733787339421203</v>
      </c>
      <c r="T51" s="9">
        <v>2.7865115547869816</v>
      </c>
      <c r="U51" s="9">
        <v>3.5073085478233348</v>
      </c>
      <c r="V51" s="9">
        <v>4.1824781389209678</v>
      </c>
      <c r="W51" s="9">
        <v>5.1391862955032241</v>
      </c>
      <c r="X51" s="9">
        <v>6.0773008755071576</v>
      </c>
      <c r="Y51" s="9">
        <v>7.0002592688618064</v>
      </c>
      <c r="Z51" s="9">
        <v>7.9475139333830604</v>
      </c>
      <c r="AA51" s="9">
        <v>8.9217344849078497</v>
      </c>
      <c r="AB51" s="9">
        <v>10.055663664750869</v>
      </c>
      <c r="AC51" s="9">
        <v>11.277642407245638</v>
      </c>
      <c r="AD51" s="9">
        <v>12.606219068073584</v>
      </c>
      <c r="AE51" s="9">
        <v>14.087310992084168</v>
      </c>
      <c r="AF51" s="9">
        <v>15.76719576719576</v>
      </c>
    </row>
    <row r="52" spans="1:32" x14ac:dyDescent="0.35">
      <c r="A52" s="4" t="s">
        <v>247</v>
      </c>
      <c r="B52" s="9"/>
      <c r="C52" s="9"/>
      <c r="D52" s="9">
        <v>0</v>
      </c>
      <c r="E52" s="9">
        <v>0</v>
      </c>
      <c r="F52" s="9">
        <v>0</v>
      </c>
      <c r="G52" s="9">
        <v>2.5481277630295767E-4</v>
      </c>
      <c r="H52" s="9">
        <v>5.1013641047497249E-4</v>
      </c>
      <c r="I52" s="9">
        <v>7.6597439603647455E-4</v>
      </c>
      <c r="J52" s="9">
        <v>7.6674180735292121E-4</v>
      </c>
      <c r="K52" s="9">
        <v>7.6924654863624918E-4</v>
      </c>
      <c r="L52" s="9">
        <v>1.0307737503132723E-3</v>
      </c>
      <c r="M52" s="9">
        <v>1.0497254967801448E-3</v>
      </c>
      <c r="N52" s="9">
        <v>1.0662458549667538E-3</v>
      </c>
      <c r="O52" s="9">
        <v>1.0901202402793248E-3</v>
      </c>
      <c r="P52" s="9">
        <v>1.1118770708684531E-3</v>
      </c>
      <c r="Q52" s="9">
        <v>1.1341758369683855E-3</v>
      </c>
      <c r="R52" s="9">
        <v>-0.21893767880148482</v>
      </c>
      <c r="S52" s="9">
        <v>-0.25083709588978809</v>
      </c>
      <c r="T52" s="9">
        <v>-0.31695112513219248</v>
      </c>
      <c r="U52" s="9">
        <v>-0.35174480390601298</v>
      </c>
      <c r="V52" s="9">
        <v>-0.33877210290658816</v>
      </c>
      <c r="W52" s="9">
        <v>-1.0753935427547523</v>
      </c>
      <c r="X52" s="9">
        <v>-1.8316041500399103</v>
      </c>
      <c r="Y52" s="9">
        <v>-2.6016440859518024</v>
      </c>
      <c r="Z52" s="9">
        <v>-3.3831902198546011</v>
      </c>
      <c r="AA52" s="9">
        <v>-4.1625034346664052</v>
      </c>
      <c r="AB52" s="9">
        <v>-5.1686336415344849</v>
      </c>
      <c r="AC52" s="9">
        <v>-6.1764585748712628</v>
      </c>
      <c r="AD52" s="9">
        <v>-7.1816239181548296</v>
      </c>
      <c r="AE52" s="9">
        <v>-8.1704409635049409</v>
      </c>
      <c r="AF52" s="9">
        <v>-9.1517821741350858</v>
      </c>
    </row>
    <row r="53" spans="1:32" x14ac:dyDescent="0.35">
      <c r="A53" s="4" t="s">
        <v>248</v>
      </c>
      <c r="B53" s="9"/>
      <c r="C53" s="9"/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2.9188558085227374E-2</v>
      </c>
      <c r="K53" s="9">
        <v>0</v>
      </c>
      <c r="L53" s="9">
        <v>0</v>
      </c>
      <c r="M53" s="9">
        <v>0</v>
      </c>
      <c r="N53" s="9">
        <v>0</v>
      </c>
      <c r="O53" s="9">
        <v>2.6539278131631896E-2</v>
      </c>
      <c r="P53" s="9">
        <v>0</v>
      </c>
      <c r="Q53" s="9">
        <v>2.6184865147941602E-2</v>
      </c>
      <c r="R53" s="9">
        <v>0.6765547749154428</v>
      </c>
      <c r="S53" s="9">
        <v>1.2425575977219847</v>
      </c>
      <c r="T53" s="9">
        <v>1.7769765645119797</v>
      </c>
      <c r="U53" s="9">
        <v>2.2552537160430628</v>
      </c>
      <c r="V53" s="9">
        <v>2.6537381985200215</v>
      </c>
      <c r="W53" s="9">
        <v>3.2249873031995913</v>
      </c>
      <c r="X53" s="9">
        <v>3.7673830594184494</v>
      </c>
      <c r="Y53" s="9">
        <v>4.2799597180261868</v>
      </c>
      <c r="Z53" s="9">
        <v>4.8419468138484651</v>
      </c>
      <c r="AA53" s="9">
        <v>5.3749999999999902</v>
      </c>
      <c r="AB53" s="9">
        <v>6.0054821829055598</v>
      </c>
      <c r="AC53" s="9">
        <v>6.6583850931676984</v>
      </c>
      <c r="AD53" s="9">
        <v>7.4101610904584838</v>
      </c>
      <c r="AE53" s="9">
        <v>8.2076637824474528</v>
      </c>
      <c r="AF53" s="9">
        <v>9.1537132987910237</v>
      </c>
    </row>
    <row r="54" spans="1:32" x14ac:dyDescent="0.35">
      <c r="A54" s="4" t="s">
        <v>249</v>
      </c>
      <c r="B54" s="9"/>
      <c r="C54" s="9"/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3.1813192931034388E-4</v>
      </c>
      <c r="J54" s="9">
        <v>3.1870986247595158E-4</v>
      </c>
      <c r="K54" s="9">
        <v>0</v>
      </c>
      <c r="L54" s="9">
        <v>3.2186009385365324E-4</v>
      </c>
      <c r="M54" s="9">
        <v>3.2865979110307083E-4</v>
      </c>
      <c r="N54" s="9">
        <v>3.3490627647774694E-4</v>
      </c>
      <c r="O54" s="9">
        <v>3.4398068204409467E-4</v>
      </c>
      <c r="P54" s="9">
        <v>3.5231860876345659E-4</v>
      </c>
      <c r="Q54" s="9">
        <v>3.6095219188134398E-4</v>
      </c>
      <c r="R54" s="9">
        <v>-0.40474579989397397</v>
      </c>
      <c r="S54" s="9">
        <v>-0.55318200393803596</v>
      </c>
      <c r="T54" s="9">
        <v>-0.74021787545013729</v>
      </c>
      <c r="U54" s="9">
        <v>-0.88020329510033668</v>
      </c>
      <c r="V54" s="9">
        <v>-0.9584539703750603</v>
      </c>
      <c r="W54" s="9">
        <v>-2.016275006689435</v>
      </c>
      <c r="X54" s="9">
        <v>-3.0992054843375398</v>
      </c>
      <c r="Y54" s="9">
        <v>-4.2006544816026743</v>
      </c>
      <c r="Z54" s="9">
        <v>-5.3230823640996388</v>
      </c>
      <c r="AA54" s="9">
        <v>-6.4483612928298468</v>
      </c>
      <c r="AB54" s="9">
        <v>-7.8767610355518949</v>
      </c>
      <c r="AC54" s="9">
        <v>-9.3179964105074156</v>
      </c>
      <c r="AD54" s="9">
        <v>-10.770100024156459</v>
      </c>
      <c r="AE54" s="9">
        <v>-12.219975172844679</v>
      </c>
      <c r="AF54" s="9">
        <v>-13.685035796075848</v>
      </c>
    </row>
    <row r="55" spans="1:32" x14ac:dyDescent="0.35">
      <c r="A55" s="4" t="s">
        <v>250</v>
      </c>
      <c r="B55" s="9"/>
      <c r="C55" s="9"/>
      <c r="D55" s="9">
        <v>0</v>
      </c>
      <c r="E55" s="9">
        <v>0</v>
      </c>
      <c r="F55" s="9">
        <v>0</v>
      </c>
      <c r="G55" s="9">
        <v>1.3479087196183659E-3</v>
      </c>
      <c r="H55" s="9">
        <v>1.3527223537337428E-3</v>
      </c>
      <c r="I55" s="9">
        <v>2.7054447074674856E-3</v>
      </c>
      <c r="J55" s="9">
        <v>2.6999662504275674E-3</v>
      </c>
      <c r="K55" s="9">
        <v>2.6969443620435025E-3</v>
      </c>
      <c r="L55" s="9">
        <v>4.0638292108069272E-3</v>
      </c>
      <c r="M55" s="9">
        <v>4.0977448743945693E-3</v>
      </c>
      <c r="N55" s="9">
        <v>4.1158473843815801E-3</v>
      </c>
      <c r="O55" s="9">
        <v>4.1408439039779818E-3</v>
      </c>
      <c r="P55" s="9">
        <v>4.1595607503873804E-3</v>
      </c>
      <c r="Q55" s="9">
        <v>4.1774002645713158E-3</v>
      </c>
      <c r="R55" s="9">
        <v>0.44832965581211431</v>
      </c>
      <c r="S55" s="9">
        <v>0.83071943167332429</v>
      </c>
      <c r="T55" s="9">
        <v>1.1759307061320463</v>
      </c>
      <c r="U55" s="9">
        <v>1.4804922529042694</v>
      </c>
      <c r="V55" s="9">
        <v>1.7707764394745129</v>
      </c>
      <c r="W55" s="9">
        <v>2.118449059425882</v>
      </c>
      <c r="X55" s="9">
        <v>2.4528573484957521</v>
      </c>
      <c r="Y55" s="9">
        <v>2.7782180785912947</v>
      </c>
      <c r="Z55" s="9">
        <v>3.1075973107885826</v>
      </c>
      <c r="AA55" s="9">
        <v>3.4416025187388937</v>
      </c>
      <c r="AB55" s="9">
        <v>3.81823964839232</v>
      </c>
      <c r="AC55" s="9">
        <v>4.2221514590087947</v>
      </c>
      <c r="AD55" s="9">
        <v>4.6648117554995254</v>
      </c>
      <c r="AE55" s="9">
        <v>5.1599332704721785</v>
      </c>
      <c r="AF55" s="9">
        <v>5.724409334475693</v>
      </c>
    </row>
    <row r="56" spans="1:32" x14ac:dyDescent="0.35">
      <c r="A56" s="4" t="s">
        <v>251</v>
      </c>
      <c r="B56" s="9"/>
      <c r="C56" s="9"/>
      <c r="D56" s="9">
        <v>0</v>
      </c>
      <c r="E56" s="9">
        <v>0</v>
      </c>
      <c r="F56" s="9">
        <v>0</v>
      </c>
      <c r="G56" s="9">
        <v>0</v>
      </c>
      <c r="H56" s="9">
        <v>-3.0626933325094774E-3</v>
      </c>
      <c r="I56" s="9">
        <v>0</v>
      </c>
      <c r="J56" s="9">
        <v>-3.1174013342543496E-3</v>
      </c>
      <c r="K56" s="9">
        <v>-3.1361726149473444E-3</v>
      </c>
      <c r="L56" s="9">
        <v>0</v>
      </c>
      <c r="M56" s="9">
        <v>-3.2653061224558705E-3</v>
      </c>
      <c r="N56" s="9">
        <v>0</v>
      </c>
      <c r="O56" s="9">
        <v>-3.2878513891241501E-3</v>
      </c>
      <c r="P56" s="9">
        <v>-3.3018556428635985E-3</v>
      </c>
      <c r="Q56" s="9">
        <v>-3.3155399356707984E-3</v>
      </c>
      <c r="R56" s="9">
        <v>-0.40666666666666629</v>
      </c>
      <c r="S56" s="9">
        <v>-0.56304041825859397</v>
      </c>
      <c r="T56" s="9">
        <v>-0.75469155351909289</v>
      </c>
      <c r="U56" s="9">
        <v>-0.89727094196519164</v>
      </c>
      <c r="V56" s="9">
        <v>-0.98065922092072799</v>
      </c>
      <c r="W56" s="9">
        <v>-2.0222412318220679</v>
      </c>
      <c r="X56" s="9">
        <v>-3.0870775894668046</v>
      </c>
      <c r="Y56" s="9">
        <v>-4.1714147587969199</v>
      </c>
      <c r="Z56" s="9">
        <v>-5.271920088790238</v>
      </c>
      <c r="AA56" s="9">
        <v>-6.3712683317657595</v>
      </c>
      <c r="AB56" s="9">
        <v>-7.7679414955036901</v>
      </c>
      <c r="AC56" s="9">
        <v>-9.172699796162231</v>
      </c>
      <c r="AD56" s="9">
        <v>-10.58428949691085</v>
      </c>
      <c r="AE56" s="9">
        <v>-11.987515959710601</v>
      </c>
      <c r="AF56" s="9">
        <v>-13.402465968213248</v>
      </c>
    </row>
    <row r="57" spans="1:32" x14ac:dyDescent="0.35">
      <c r="A57" s="4" t="s">
        <v>252</v>
      </c>
      <c r="B57" s="9"/>
      <c r="C57" s="9"/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3.9304777102517447E-4</v>
      </c>
      <c r="J57" s="9">
        <v>0</v>
      </c>
      <c r="K57" s="9">
        <v>0</v>
      </c>
      <c r="L57" s="9">
        <v>0</v>
      </c>
      <c r="M57" s="9">
        <v>0</v>
      </c>
      <c r="N57" s="9">
        <v>3.0019482643099638E-4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2.2305695089225953E-4</v>
      </c>
      <c r="AB57" s="9">
        <v>0</v>
      </c>
      <c r="AC57" s="9">
        <v>0</v>
      </c>
      <c r="AD57" s="9">
        <v>0</v>
      </c>
      <c r="AE57" s="9">
        <v>2.3009717004254419E-4</v>
      </c>
      <c r="AF57" s="9">
        <v>0</v>
      </c>
    </row>
    <row r="58" spans="1:32" x14ac:dyDescent="0.35">
      <c r="A58" s="4" t="s">
        <v>253</v>
      </c>
      <c r="B58" s="9"/>
      <c r="C58" s="9"/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1.0168595310400775E-3</v>
      </c>
      <c r="J58" s="9">
        <v>0</v>
      </c>
      <c r="K58" s="9">
        <v>0</v>
      </c>
      <c r="L58" s="9">
        <v>0</v>
      </c>
      <c r="M58" s="9">
        <v>0</v>
      </c>
      <c r="N58" s="9">
        <v>5.6485367465426402E-4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3.4218918955832592E-4</v>
      </c>
      <c r="AB58" s="9">
        <v>0</v>
      </c>
      <c r="AC58" s="9">
        <v>0</v>
      </c>
      <c r="AD58" s="9">
        <v>0</v>
      </c>
      <c r="AE58" s="9">
        <v>3.5904193250646077E-4</v>
      </c>
      <c r="AF58" s="9">
        <v>0</v>
      </c>
    </row>
    <row r="59" spans="1:32" x14ac:dyDescent="0.35">
      <c r="A59" s="4" t="s">
        <v>254</v>
      </c>
      <c r="B59" s="9"/>
      <c r="C59" s="9"/>
      <c r="D59" s="9">
        <v>0</v>
      </c>
      <c r="E59" s="9">
        <v>0</v>
      </c>
      <c r="F59" s="9">
        <v>0</v>
      </c>
      <c r="G59" s="9">
        <v>1.9251168065261394E-4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0</v>
      </c>
      <c r="N59" s="9">
        <v>0</v>
      </c>
      <c r="O59" s="9">
        <v>0</v>
      </c>
      <c r="P59" s="9">
        <v>-3.3001557673445275E-4</v>
      </c>
      <c r="Q59" s="9">
        <v>0</v>
      </c>
      <c r="R59" s="9">
        <v>-0.46971305496788807</v>
      </c>
      <c r="S59" s="9">
        <v>-0.72472959319795593</v>
      </c>
      <c r="T59" s="9">
        <v>-1.0591063759658097</v>
      </c>
      <c r="U59" s="9">
        <v>-1.3982650144035547</v>
      </c>
      <c r="V59" s="9">
        <v>-1.7184824670885577</v>
      </c>
      <c r="W59" s="9">
        <v>-4.0962922604880481</v>
      </c>
      <c r="X59" s="9">
        <v>-7.0832047053471339</v>
      </c>
      <c r="Y59" s="9">
        <v>-10.46389270363303</v>
      </c>
      <c r="Z59" s="9">
        <v>-14.14407510297921</v>
      </c>
      <c r="AA59" s="9">
        <v>-17.121564166096238</v>
      </c>
      <c r="AB59" s="9">
        <v>-20.605655968334215</v>
      </c>
      <c r="AC59" s="9">
        <v>-24.048791088351166</v>
      </c>
      <c r="AD59" s="9">
        <v>-29.94767180409632</v>
      </c>
      <c r="AE59" s="9">
        <v>-36.945823801818889</v>
      </c>
      <c r="AF59" s="9">
        <v>-45.664325286901466</v>
      </c>
    </row>
    <row r="60" spans="1:32" x14ac:dyDescent="0.35">
      <c r="A60" s="4" t="s">
        <v>255</v>
      </c>
      <c r="B60" s="9"/>
      <c r="C60" s="9"/>
      <c r="D60" s="9">
        <v>0</v>
      </c>
      <c r="E60" s="9">
        <v>0</v>
      </c>
      <c r="F60" s="9">
        <v>0</v>
      </c>
      <c r="G60" s="9">
        <v>1.4803213482074E-4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0</v>
      </c>
      <c r="N60" s="9">
        <v>0</v>
      </c>
      <c r="O60" s="9">
        <v>0</v>
      </c>
      <c r="P60" s="9">
        <v>-2.1781936674729083E-4</v>
      </c>
      <c r="Q60" s="9">
        <v>0</v>
      </c>
      <c r="R60" s="9">
        <v>-0.29429920898114464</v>
      </c>
      <c r="S60" s="9">
        <v>-0.43070620742000243</v>
      </c>
      <c r="T60" s="9">
        <v>-0.60294823751469107</v>
      </c>
      <c r="U60" s="9">
        <v>-0.75452553086682161</v>
      </c>
      <c r="V60" s="9">
        <v>-0.86839945107011962</v>
      </c>
      <c r="W60" s="9">
        <v>-1.9332007091334786</v>
      </c>
      <c r="X60" s="9">
        <v>-3.1231418398561472</v>
      </c>
      <c r="Y60" s="9">
        <v>-4.3747996033077605</v>
      </c>
      <c r="Z60" s="9">
        <v>-5.6685990709102834</v>
      </c>
      <c r="AA60" s="9">
        <v>-6.8355638695473111</v>
      </c>
      <c r="AB60" s="9">
        <v>-8.2797738813835497</v>
      </c>
      <c r="AC60" s="9">
        <v>-9.7178898819864195</v>
      </c>
      <c r="AD60" s="9">
        <v>-11.539673288070444</v>
      </c>
      <c r="AE60" s="9">
        <v>-13.475650705142556</v>
      </c>
      <c r="AF60" s="9">
        <v>-15.584273077182802</v>
      </c>
    </row>
    <row r="61" spans="1:32" x14ac:dyDescent="0.35">
      <c r="A61" s="4" t="s">
        <v>256</v>
      </c>
      <c r="B61" s="9"/>
      <c r="C61" s="9"/>
      <c r="D61" s="9">
        <v>0</v>
      </c>
      <c r="E61" s="9">
        <v>0</v>
      </c>
      <c r="F61" s="9">
        <v>0</v>
      </c>
      <c r="G61" s="9">
        <v>0</v>
      </c>
      <c r="H61" s="9">
        <v>-2.878965414879479E-4</v>
      </c>
      <c r="I61" s="9">
        <v>2.8849205205354317E-4</v>
      </c>
      <c r="J61" s="9">
        <v>0</v>
      </c>
      <c r="K61" s="9">
        <v>-2.9047306444237783E-4</v>
      </c>
      <c r="L61" s="9">
        <v>2.9204754535007638E-4</v>
      </c>
      <c r="M61" s="9">
        <v>0</v>
      </c>
      <c r="N61" s="9">
        <v>3.0384700694355499E-4</v>
      </c>
      <c r="O61" s="9">
        <v>0</v>
      </c>
      <c r="P61" s="9">
        <v>0</v>
      </c>
      <c r="Q61" s="9">
        <v>0</v>
      </c>
      <c r="R61" s="9">
        <v>-0.40493566827565064</v>
      </c>
      <c r="S61" s="9">
        <v>-0.55416577482877072</v>
      </c>
      <c r="T61" s="9">
        <v>-0.74167608612268832</v>
      </c>
      <c r="U61" s="9">
        <v>-0.88194123609683139</v>
      </c>
      <c r="V61" s="9">
        <v>-0.9607397099904913</v>
      </c>
      <c r="W61" s="9">
        <v>-2.0168903538645608</v>
      </c>
      <c r="X61" s="9">
        <v>-3.0979519904492552</v>
      </c>
      <c r="Y61" s="9">
        <v>-4.1976253760655844</v>
      </c>
      <c r="Z61" s="9">
        <v>-5.3177695981329212</v>
      </c>
      <c r="AA61" s="9">
        <v>-6.4403349641498435</v>
      </c>
      <c r="AB61" s="9">
        <v>-7.865438526231487</v>
      </c>
      <c r="AC61" s="9">
        <v>-9.3028865482029452</v>
      </c>
      <c r="AD61" s="9">
        <v>-10.750790634195003</v>
      </c>
      <c r="AE61" s="9">
        <v>-12.195831706436618</v>
      </c>
      <c r="AF61" s="9">
        <v>-13.655711575513955</v>
      </c>
    </row>
    <row r="62" spans="1:32" x14ac:dyDescent="0.35">
      <c r="A62" s="4" t="s">
        <v>257</v>
      </c>
      <c r="B62" s="9"/>
      <c r="C62" s="9"/>
      <c r="D62" s="9">
        <v>0</v>
      </c>
      <c r="E62" s="9">
        <v>0</v>
      </c>
      <c r="F62" s="9">
        <v>0</v>
      </c>
      <c r="G62" s="9">
        <v>3.0582442620707273E-4</v>
      </c>
      <c r="H62" s="9">
        <v>3.310918415533976E-4</v>
      </c>
      <c r="I62" s="9">
        <v>-3.7282549531104697E-4</v>
      </c>
      <c r="J62" s="9">
        <v>0</v>
      </c>
      <c r="K62" s="9">
        <v>4.7231747292827232E-4</v>
      </c>
      <c r="L62" s="9">
        <v>-5.2688982208679794E-4</v>
      </c>
      <c r="M62" s="9">
        <v>0</v>
      </c>
      <c r="N62" s="9">
        <v>-6.0288904427746311E-4</v>
      </c>
      <c r="O62" s="9">
        <v>0</v>
      </c>
      <c r="P62" s="9">
        <v>-6.8976934110621252E-4</v>
      </c>
      <c r="Q62" s="9">
        <v>0</v>
      </c>
      <c r="R62" s="9">
        <v>-8.7384324996473393E-4</v>
      </c>
      <c r="S62" s="9">
        <v>0</v>
      </c>
      <c r="T62" s="9">
        <v>5.2413048681830285E-14</v>
      </c>
      <c r="U62" s="9">
        <v>-7.2535447412166462E-14</v>
      </c>
      <c r="V62" s="9">
        <v>3.308847859167722E-3</v>
      </c>
      <c r="W62" s="9">
        <v>8.1866557511065686E-3</v>
      </c>
      <c r="X62" s="9">
        <v>0</v>
      </c>
      <c r="Y62" s="9">
        <v>3.1381624227546127E-13</v>
      </c>
      <c r="Z62" s="9">
        <v>2.0674544220207769E-13</v>
      </c>
      <c r="AA62" s="9">
        <v>6.2782521345910924E-3</v>
      </c>
      <c r="AB62" s="9">
        <v>0</v>
      </c>
      <c r="AC62" s="9">
        <v>-8.5506626763374952E-3</v>
      </c>
      <c r="AD62" s="9">
        <v>-5.3642313054508214E-3</v>
      </c>
      <c r="AE62" s="9">
        <v>0</v>
      </c>
      <c r="AF62" s="9">
        <v>0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F208F-981D-45F7-90DF-ACC93F4491D8}">
  <sheetPr codeName="Sheet28">
    <tabColor theme="8" tint="0.59999389629810485"/>
  </sheetPr>
  <dimension ref="A1:BH141"/>
  <sheetViews>
    <sheetView showGridLines="0" topLeftCell="F110" workbookViewId="0">
      <selection activeCell="AE121" sqref="AE121"/>
    </sheetView>
  </sheetViews>
  <sheetFormatPr defaultRowHeight="14.5" x14ac:dyDescent="0.35"/>
  <cols>
    <col min="1" max="1" width="57.81640625" customWidth="1"/>
  </cols>
  <sheetData>
    <row r="1" spans="1:60" ht="20" thickBot="1" x14ac:dyDescent="0.5">
      <c r="A1" s="3" t="s">
        <v>114</v>
      </c>
    </row>
    <row r="2" spans="1:60" ht="15" thickTop="1" x14ac:dyDescent="0.35">
      <c r="B2" s="1">
        <v>2022</v>
      </c>
      <c r="C2" s="2">
        <v>2023</v>
      </c>
      <c r="D2" s="1">
        <v>2024</v>
      </c>
      <c r="E2" s="2">
        <v>2025</v>
      </c>
      <c r="F2" s="1">
        <v>2026</v>
      </c>
      <c r="G2" s="2">
        <v>2027</v>
      </c>
      <c r="H2" s="1">
        <v>2028</v>
      </c>
      <c r="I2" s="2">
        <v>2029</v>
      </c>
      <c r="J2" s="1">
        <v>2030</v>
      </c>
      <c r="K2" s="2">
        <v>2031</v>
      </c>
      <c r="L2" s="1">
        <v>2032</v>
      </c>
      <c r="M2" s="2">
        <v>2033</v>
      </c>
      <c r="N2" s="1">
        <v>2034</v>
      </c>
      <c r="O2" s="2">
        <v>2035</v>
      </c>
      <c r="P2" s="1">
        <v>2036</v>
      </c>
      <c r="Q2" s="2">
        <v>2037</v>
      </c>
      <c r="R2" s="1">
        <v>2038</v>
      </c>
      <c r="S2" s="2">
        <v>2039</v>
      </c>
      <c r="T2" s="1">
        <v>2040</v>
      </c>
      <c r="U2" s="2">
        <v>2041</v>
      </c>
      <c r="V2" s="1">
        <v>2042</v>
      </c>
      <c r="W2" s="2">
        <v>2043</v>
      </c>
      <c r="X2" s="1">
        <v>2044</v>
      </c>
      <c r="Y2" s="2">
        <v>2045</v>
      </c>
      <c r="Z2" s="1">
        <v>2046</v>
      </c>
      <c r="AA2" s="2">
        <v>2047</v>
      </c>
      <c r="AB2" s="1">
        <v>2048</v>
      </c>
      <c r="AC2" s="2">
        <v>2049</v>
      </c>
      <c r="AD2" s="1">
        <v>2050</v>
      </c>
    </row>
    <row r="3" spans="1:60" x14ac:dyDescent="0.35">
      <c r="A3" s="4" t="s">
        <v>115</v>
      </c>
      <c r="B3" s="15">
        <v>193552.29689999999</v>
      </c>
      <c r="C3" s="15">
        <v>197911.96561152404</v>
      </c>
      <c r="D3" s="15">
        <v>202354.39654762312</v>
      </c>
      <c r="E3" s="15">
        <v>206798.09909580892</v>
      </c>
      <c r="F3" s="15">
        <v>211215.78212812333</v>
      </c>
      <c r="G3" s="15">
        <v>215589.84976021465</v>
      </c>
      <c r="H3" s="15">
        <v>219992.3022872431</v>
      </c>
      <c r="I3" s="15">
        <v>224478.51731086595</v>
      </c>
      <c r="J3" s="15">
        <v>228946.26834520069</v>
      </c>
      <c r="K3" s="15">
        <v>233358.4521448689</v>
      </c>
      <c r="L3" s="15">
        <v>237913.67913827236</v>
      </c>
      <c r="M3" s="15">
        <v>242480.57495753898</v>
      </c>
      <c r="N3" s="15">
        <v>247133.9226793191</v>
      </c>
      <c r="O3" s="15">
        <v>251780.31227300523</v>
      </c>
      <c r="P3" s="15">
        <v>256420.67378425918</v>
      </c>
      <c r="Q3" s="15">
        <v>261042.75899748996</v>
      </c>
      <c r="R3" s="15">
        <v>265708.87221029418</v>
      </c>
      <c r="S3" s="15">
        <v>270390.47654242901</v>
      </c>
      <c r="T3" s="15">
        <v>275093.59441331273</v>
      </c>
      <c r="U3" s="15">
        <v>279834.8600223856</v>
      </c>
      <c r="V3" s="15">
        <v>284630.13816721522</v>
      </c>
      <c r="W3" s="15">
        <v>289504.79930250836</v>
      </c>
      <c r="X3" s="15">
        <v>294486.74264130555</v>
      </c>
      <c r="Y3" s="15">
        <v>299631.60272729472</v>
      </c>
      <c r="Z3" s="15">
        <v>304979.0979780085</v>
      </c>
      <c r="AA3" s="15">
        <v>310542.31319795473</v>
      </c>
      <c r="AB3" s="15">
        <v>316229.92671840655</v>
      </c>
      <c r="AC3" s="15">
        <v>320622.73987643729</v>
      </c>
      <c r="AD3" s="15">
        <v>323067.856984146</v>
      </c>
    </row>
    <row r="4" spans="1:60" x14ac:dyDescent="0.35">
      <c r="A4" s="4" t="s">
        <v>117</v>
      </c>
      <c r="B4" s="15">
        <v>62075.722699999998</v>
      </c>
      <c r="C4" s="15">
        <v>63473.947315956153</v>
      </c>
      <c r="D4" s="15">
        <v>64898.715274383765</v>
      </c>
      <c r="E4" s="15">
        <v>66323.891061809234</v>
      </c>
      <c r="F4" s="15">
        <v>67740.721919838921</v>
      </c>
      <c r="G4" s="15">
        <v>69143.564530076867</v>
      </c>
      <c r="H4" s="15">
        <v>70555.510689563293</v>
      </c>
      <c r="I4" s="15">
        <v>71994.320996851282</v>
      </c>
      <c r="J4" s="15">
        <v>73427.209568787424</v>
      </c>
      <c r="K4" s="15">
        <v>74842.276723434232</v>
      </c>
      <c r="L4" s="15">
        <v>76303.220417758683</v>
      </c>
      <c r="M4" s="15">
        <v>77767.906515609808</v>
      </c>
      <c r="N4" s="15">
        <v>79260.319302388263</v>
      </c>
      <c r="O4" s="15">
        <v>80750.500491624392</v>
      </c>
      <c r="P4" s="15">
        <v>82238.748365785126</v>
      </c>
      <c r="Q4" s="15">
        <v>83721.13470057775</v>
      </c>
      <c r="R4" s="15">
        <v>85217.641611237108</v>
      </c>
      <c r="S4" s="15">
        <v>86719.116804077974</v>
      </c>
      <c r="T4" s="15">
        <v>88227.491777944742</v>
      </c>
      <c r="U4" s="15">
        <v>89748.10142148679</v>
      </c>
      <c r="V4" s="15">
        <v>91286.033862255543</v>
      </c>
      <c r="W4" s="15">
        <v>92849.425863990677</v>
      </c>
      <c r="X4" s="15">
        <v>94447.225208971155</v>
      </c>
      <c r="Y4" s="15">
        <v>96097.274901707002</v>
      </c>
      <c r="Z4" s="15">
        <v>97812.313357150284</v>
      </c>
      <c r="AA4" s="15">
        <v>99596.537108792065</v>
      </c>
      <c r="AB4" s="15">
        <v>101420.6576455933</v>
      </c>
      <c r="AC4" s="15">
        <v>102829.51228507976</v>
      </c>
      <c r="AD4" s="15">
        <v>103613.70557019263</v>
      </c>
    </row>
    <row r="5" spans="1:60" x14ac:dyDescent="0.35">
      <c r="A5" s="4" t="s">
        <v>119</v>
      </c>
      <c r="B5" s="15">
        <v>80409.804699999993</v>
      </c>
      <c r="C5" s="15">
        <v>81326.822235740197</v>
      </c>
      <c r="D5" s="15">
        <v>82173.645904952064</v>
      </c>
      <c r="E5" s="15">
        <v>83168.505801194129</v>
      </c>
      <c r="F5" s="15">
        <v>84250.860735690876</v>
      </c>
      <c r="G5" s="15">
        <v>85618.108978967895</v>
      </c>
      <c r="H5" s="15">
        <v>87223.568387676118</v>
      </c>
      <c r="I5" s="15">
        <v>88856.576757387025</v>
      </c>
      <c r="J5" s="15">
        <v>90644.797593314099</v>
      </c>
      <c r="K5" s="15">
        <v>92293.245753386582</v>
      </c>
      <c r="L5" s="15">
        <v>93765.646049513234</v>
      </c>
      <c r="M5" s="15">
        <v>95219.210471137383</v>
      </c>
      <c r="N5" s="15">
        <v>96583.159007689086</v>
      </c>
      <c r="O5" s="15">
        <v>97960.125789029917</v>
      </c>
      <c r="P5" s="15">
        <v>99369.752407108899</v>
      </c>
      <c r="Q5" s="15">
        <v>100807.44392191019</v>
      </c>
      <c r="R5" s="15">
        <v>102254.32308377698</v>
      </c>
      <c r="S5" s="15">
        <v>103720.30241209986</v>
      </c>
      <c r="T5" s="15">
        <v>105211.27138724356</v>
      </c>
      <c r="U5" s="15">
        <v>106713.90928632331</v>
      </c>
      <c r="V5" s="15">
        <v>108234.3157088802</v>
      </c>
      <c r="W5" s="15">
        <v>109773.59167659718</v>
      </c>
      <c r="X5" s="15">
        <v>111339.11677693381</v>
      </c>
      <c r="Y5" s="15">
        <v>112938.50318943446</v>
      </c>
      <c r="Z5" s="15">
        <v>114570.21609581476</v>
      </c>
      <c r="AA5" s="15">
        <v>116144.97225903012</v>
      </c>
      <c r="AB5" s="15">
        <v>117151.92593952148</v>
      </c>
      <c r="AC5" s="15">
        <v>116365.24255620276</v>
      </c>
      <c r="AD5" s="15">
        <v>118124.615204507</v>
      </c>
    </row>
    <row r="6" spans="1:60" x14ac:dyDescent="0.35">
      <c r="A6" s="4" t="s">
        <v>121</v>
      </c>
      <c r="B6" s="15">
        <v>92163.695300000007</v>
      </c>
      <c r="C6" s="15">
        <v>93866.161512320657</v>
      </c>
      <c r="D6" s="15">
        <v>95417.112098988742</v>
      </c>
      <c r="E6" s="15">
        <v>96944.864105939283</v>
      </c>
      <c r="F6" s="15">
        <v>98428.324110974776</v>
      </c>
      <c r="G6" s="15">
        <v>100002.2126991741</v>
      </c>
      <c r="H6" s="15">
        <v>101621.33852476516</v>
      </c>
      <c r="I6" s="15">
        <v>103233.34765564965</v>
      </c>
      <c r="J6" s="15">
        <v>104986.10537215587</v>
      </c>
      <c r="K6" s="15">
        <v>106601.5475727383</v>
      </c>
      <c r="L6" s="15">
        <v>108146.70502434087</v>
      </c>
      <c r="M6" s="15">
        <v>109663.38685961373</v>
      </c>
      <c r="N6" s="15">
        <v>111120.2649540437</v>
      </c>
      <c r="O6" s="15">
        <v>112558.27230281399</v>
      </c>
      <c r="P6" s="15">
        <v>113993.91929855468</v>
      </c>
      <c r="Q6" s="15">
        <v>115408.44704434658</v>
      </c>
      <c r="R6" s="15">
        <v>116812.0214956105</v>
      </c>
      <c r="S6" s="15">
        <v>118191.69996269731</v>
      </c>
      <c r="T6" s="15">
        <v>119550.17172372856</v>
      </c>
      <c r="U6" s="15">
        <v>120873.25738422942</v>
      </c>
      <c r="V6" s="15">
        <v>122159.90485978159</v>
      </c>
      <c r="W6" s="15">
        <v>123406.18020916109</v>
      </c>
      <c r="X6" s="15">
        <v>124609.5002977008</v>
      </c>
      <c r="Y6" s="15">
        <v>125777.23710860561</v>
      </c>
      <c r="Z6" s="15">
        <v>126915.05698643356</v>
      </c>
      <c r="AA6" s="15">
        <v>127979.44914910884</v>
      </c>
      <c r="AB6" s="15">
        <v>128630.12482406173</v>
      </c>
      <c r="AC6" s="15">
        <v>127799.39803411548</v>
      </c>
      <c r="AD6" s="15">
        <v>128511.27646499695</v>
      </c>
    </row>
    <row r="7" spans="1:60" x14ac:dyDescent="0.35">
      <c r="A7" s="4" t="s">
        <v>123</v>
      </c>
      <c r="B7" s="15">
        <v>93808.671900000001</v>
      </c>
      <c r="C7" s="15">
        <v>95127.912633796892</v>
      </c>
      <c r="D7" s="15">
        <v>96386.055380708975</v>
      </c>
      <c r="E7" s="15">
        <v>97685.252659791091</v>
      </c>
      <c r="F7" s="15">
        <v>98985.873187804624</v>
      </c>
      <c r="G7" s="15">
        <v>100410.49767189815</v>
      </c>
      <c r="H7" s="15">
        <v>101904.0234963695</v>
      </c>
      <c r="I7" s="15">
        <v>103406.8530828822</v>
      </c>
      <c r="J7" s="15">
        <v>105062.68633992776</v>
      </c>
      <c r="K7" s="15">
        <v>106588.43818976211</v>
      </c>
      <c r="L7" s="15">
        <v>108048.60386336748</v>
      </c>
      <c r="M7" s="15">
        <v>109483.62978585802</v>
      </c>
      <c r="N7" s="15">
        <v>110860.15651479264</v>
      </c>
      <c r="O7" s="15">
        <v>112218.85859303795</v>
      </c>
      <c r="P7" s="15">
        <v>113575.48359645506</v>
      </c>
      <c r="Q7" s="15">
        <v>114911.00635051742</v>
      </c>
      <c r="R7" s="15">
        <v>116234.82710807792</v>
      </c>
      <c r="S7" s="15">
        <v>117534.25111076726</v>
      </c>
      <c r="T7" s="15">
        <v>118811.9542011673</v>
      </c>
      <c r="U7" s="15">
        <v>120053.75298408707</v>
      </c>
      <c r="V7" s="15">
        <v>121258.81654041544</v>
      </c>
      <c r="W7" s="15">
        <v>122423.32558506134</v>
      </c>
      <c r="X7" s="15">
        <v>123544.53349126583</v>
      </c>
      <c r="Y7" s="15">
        <v>124630.09089181088</v>
      </c>
      <c r="Z7" s="15">
        <v>125685.87601228722</v>
      </c>
      <c r="AA7" s="15">
        <v>126669.5150445583</v>
      </c>
      <c r="AB7" s="15">
        <v>127245.96774040368</v>
      </c>
      <c r="AC7" s="15">
        <v>126371.41511134163</v>
      </c>
      <c r="AD7" s="15">
        <v>127047.12559537029</v>
      </c>
    </row>
    <row r="8" spans="1:60" x14ac:dyDescent="0.35">
      <c r="A8" s="4" t="s">
        <v>125</v>
      </c>
      <c r="B8" s="15">
        <v>334392.84769999998</v>
      </c>
      <c r="C8" s="15">
        <v>341450.98404174414</v>
      </c>
      <c r="D8" s="15">
        <v>348457.81444523868</v>
      </c>
      <c r="E8" s="15">
        <v>355550.10740496049</v>
      </c>
      <c r="F8" s="15">
        <v>362649.81570682325</v>
      </c>
      <c r="G8" s="15">
        <v>369943.23829653527</v>
      </c>
      <c r="H8" s="15">
        <v>377488.69639287825</v>
      </c>
      <c r="I8" s="15">
        <v>385155.90963787172</v>
      </c>
      <c r="J8" s="15">
        <v>392941.69453953026</v>
      </c>
      <c r="K8" s="15">
        <v>400507.0840046659</v>
      </c>
      <c r="L8" s="15">
        <v>408080.64676651772</v>
      </c>
      <c r="M8" s="15">
        <v>415647.44901804189</v>
      </c>
      <c r="N8" s="15">
        <v>423237.50942864752</v>
      </c>
      <c r="O8" s="15">
        <v>430830.3522634356</v>
      </c>
      <c r="P8" s="15">
        <v>438447.61025925283</v>
      </c>
      <c r="Q8" s="15">
        <v>446068.7783138071</v>
      </c>
      <c r="R8" s="15">
        <v>453758.03129284084</v>
      </c>
      <c r="S8" s="15">
        <v>461487.34461053694</v>
      </c>
      <c r="T8" s="15">
        <v>469270.57510106219</v>
      </c>
      <c r="U8" s="15">
        <v>477116.37513033801</v>
      </c>
      <c r="V8" s="15">
        <v>485051.57605771715</v>
      </c>
      <c r="W8" s="15">
        <v>493110.67146719596</v>
      </c>
      <c r="X8" s="15">
        <v>501338.05143364542</v>
      </c>
      <c r="Y8" s="15">
        <v>509814.52703523095</v>
      </c>
      <c r="Z8" s="15">
        <v>518590.80840511993</v>
      </c>
      <c r="AA8" s="15">
        <v>527593.75667032739</v>
      </c>
      <c r="AB8" s="15">
        <v>536186.66738717933</v>
      </c>
      <c r="AC8" s="15">
        <v>541245.47764049366</v>
      </c>
      <c r="AD8" s="15">
        <v>546270.32862847229</v>
      </c>
    </row>
    <row r="9" spans="1:60" x14ac:dyDescent="0.3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60" x14ac:dyDescent="0.35">
      <c r="A10" s="4" t="s">
        <v>126</v>
      </c>
      <c r="B10" s="5">
        <v>100</v>
      </c>
      <c r="C10" s="5">
        <v>101.25778000000001</v>
      </c>
      <c r="D10" s="5">
        <v>102.41087322130601</v>
      </c>
      <c r="E10" s="5">
        <v>103.48912658219118</v>
      </c>
      <c r="F10" s="5">
        <v>104.49946712251399</v>
      </c>
      <c r="G10" s="5">
        <v>105.50932802789788</v>
      </c>
      <c r="H10" s="5">
        <v>106.56228368919101</v>
      </c>
      <c r="I10" s="5">
        <v>107.65899074423506</v>
      </c>
      <c r="J10" s="5">
        <v>108.82726304819521</v>
      </c>
      <c r="K10" s="5">
        <v>110.01527586526083</v>
      </c>
      <c r="L10" s="5">
        <v>111.19725798610202</v>
      </c>
      <c r="M10" s="5">
        <v>112.36481807523027</v>
      </c>
      <c r="N10" s="5">
        <v>113.50264669602367</v>
      </c>
      <c r="O10" s="5">
        <v>114.61096485518986</v>
      </c>
      <c r="P10" s="5">
        <v>115.69509633227703</v>
      </c>
      <c r="Q10" s="5">
        <v>116.75622630291548</v>
      </c>
      <c r="R10" s="5">
        <v>117.80023595970862</v>
      </c>
      <c r="S10" s="5">
        <v>118.82961211760005</v>
      </c>
      <c r="T10" s="5">
        <v>119.84910126839404</v>
      </c>
      <c r="U10" s="5">
        <v>120.86174707370515</v>
      </c>
      <c r="V10" s="5">
        <v>121.87254287130185</v>
      </c>
      <c r="W10" s="5">
        <v>122.88812017702811</v>
      </c>
      <c r="X10" s="5">
        <v>123.91723076399502</v>
      </c>
      <c r="Y10" s="5">
        <v>124.9730105267935</v>
      </c>
      <c r="Z10" s="5">
        <v>126.06821275427517</v>
      </c>
      <c r="AA10" s="5">
        <v>127.19461458568485</v>
      </c>
      <c r="AB10" s="5">
        <v>128.22468490855329</v>
      </c>
      <c r="AC10" s="5">
        <v>128.67038237307378</v>
      </c>
      <c r="AD10" s="5">
        <v>129.01611711710257</v>
      </c>
    </row>
    <row r="11" spans="1:60" x14ac:dyDescent="0.35">
      <c r="A11" s="4" t="s">
        <v>128</v>
      </c>
      <c r="B11" s="14">
        <v>2891.4</v>
      </c>
      <c r="C11" s="14">
        <v>2915.5677379859999</v>
      </c>
      <c r="D11" s="14">
        <v>2937.1175154964212</v>
      </c>
      <c r="E11" s="14">
        <v>2959.2316900652718</v>
      </c>
      <c r="F11" s="14">
        <v>2980.749980038117</v>
      </c>
      <c r="G11" s="14">
        <v>3005.3071868236593</v>
      </c>
      <c r="H11" s="14">
        <v>3031.5786506056434</v>
      </c>
      <c r="I11" s="14">
        <v>3057.1351011565407</v>
      </c>
      <c r="J11" s="14">
        <v>3083.5949111705604</v>
      </c>
      <c r="K11" s="14">
        <v>3106.413883544612</v>
      </c>
      <c r="L11" s="14">
        <v>3127.1761909539205</v>
      </c>
      <c r="M11" s="14">
        <v>3146.9306567674621</v>
      </c>
      <c r="N11" s="14">
        <v>3165.3197460602823</v>
      </c>
      <c r="O11" s="14">
        <v>3183.2558721353457</v>
      </c>
      <c r="P11" s="14">
        <v>3201.0399268789979</v>
      </c>
      <c r="Q11" s="14">
        <v>3218.4475021053581</v>
      </c>
      <c r="R11" s="14">
        <v>3235.7499080611515</v>
      </c>
      <c r="S11" s="14">
        <v>3252.7629957152508</v>
      </c>
      <c r="T11" s="14">
        <v>3269.6187485037872</v>
      </c>
      <c r="U11" s="14">
        <v>3286.2267769368118</v>
      </c>
      <c r="V11" s="14">
        <v>3302.7002702846503</v>
      </c>
      <c r="W11" s="14">
        <v>3319.1316665073541</v>
      </c>
      <c r="X11" s="14">
        <v>3335.6288130120288</v>
      </c>
      <c r="Y11" s="14">
        <v>3352.4495885651336</v>
      </c>
      <c r="Z11" s="14">
        <v>3369.552043092207</v>
      </c>
      <c r="AA11" s="14">
        <v>3385.7956426263418</v>
      </c>
      <c r="AB11" s="14">
        <v>3394.7883497111134</v>
      </c>
      <c r="AC11" s="14">
        <v>3377.3935221029606</v>
      </c>
      <c r="AD11" s="14">
        <v>3385.7831364815406</v>
      </c>
    </row>
    <row r="12" spans="1:60" x14ac:dyDescent="0.3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60" x14ac:dyDescent="0.35">
      <c r="A13" s="4" t="s">
        <v>130</v>
      </c>
      <c r="B13" s="6">
        <v>79</v>
      </c>
      <c r="C13" s="6">
        <v>63</v>
      </c>
      <c r="D13" s="6">
        <v>62</v>
      </c>
      <c r="E13" s="6">
        <v>64.36</v>
      </c>
      <c r="F13" s="6">
        <v>66.81</v>
      </c>
      <c r="G13" s="6">
        <v>69.350000000000009</v>
      </c>
      <c r="H13" s="6">
        <v>71.98</v>
      </c>
      <c r="I13" s="6">
        <v>74.72</v>
      </c>
      <c r="J13" s="6">
        <v>77.56</v>
      </c>
      <c r="K13" s="6">
        <v>78.100678000000002</v>
      </c>
      <c r="L13" s="6">
        <v>82.742279999999994</v>
      </c>
      <c r="M13" s="6">
        <v>88.041439999999994</v>
      </c>
      <c r="N13" s="6">
        <v>93.683440000000004</v>
      </c>
      <c r="O13" s="6">
        <v>100.39179</v>
      </c>
      <c r="P13" s="6">
        <v>108.03129999999999</v>
      </c>
      <c r="Q13" s="6">
        <v>116.79319999999998</v>
      </c>
      <c r="R13" s="6">
        <v>128.3432</v>
      </c>
      <c r="S13" s="6">
        <v>142.41109999999998</v>
      </c>
      <c r="T13" s="6">
        <v>159.59469999999999</v>
      </c>
      <c r="U13" s="6">
        <v>181.02409999999998</v>
      </c>
      <c r="V13" s="6">
        <v>208.60949999999997</v>
      </c>
      <c r="W13" s="6">
        <v>245.3835</v>
      </c>
      <c r="X13" s="6">
        <v>296.66750000000002</v>
      </c>
      <c r="Y13" s="6">
        <v>372.64199999999994</v>
      </c>
      <c r="Z13" s="6">
        <v>493.17</v>
      </c>
      <c r="AA13" s="6">
        <v>706.17000000000007</v>
      </c>
      <c r="AB13" s="6">
        <v>1183.5260000000001</v>
      </c>
      <c r="AC13" s="6">
        <v>2106.5700000000002</v>
      </c>
      <c r="AD13" s="6">
        <v>1962.3179999999998</v>
      </c>
      <c r="AF13" s="6">
        <v>79</v>
      </c>
      <c r="AG13" s="6">
        <v>63</v>
      </c>
      <c r="AH13" s="6">
        <v>62</v>
      </c>
      <c r="AI13" s="6">
        <v>64.36</v>
      </c>
      <c r="AJ13" s="6">
        <v>66.81</v>
      </c>
      <c r="AK13" s="6">
        <v>69.350000000000009</v>
      </c>
      <c r="AL13" s="6">
        <v>71.98</v>
      </c>
      <c r="AM13" s="6">
        <v>74.72</v>
      </c>
      <c r="AN13" s="6">
        <v>77.56</v>
      </c>
      <c r="AO13" s="6">
        <v>76.09</v>
      </c>
      <c r="AP13" s="6">
        <v>74.64</v>
      </c>
      <c r="AQ13" s="6">
        <v>73.22</v>
      </c>
      <c r="AR13" s="6">
        <v>71.83</v>
      </c>
      <c r="AS13" s="6">
        <v>70.47</v>
      </c>
      <c r="AT13" s="6">
        <v>69.13</v>
      </c>
      <c r="AU13" s="6">
        <v>67.819999999999993</v>
      </c>
      <c r="AV13" s="6">
        <v>66.529999999999987</v>
      </c>
      <c r="AW13" s="6">
        <v>65.269999999999982</v>
      </c>
      <c r="AX13" s="6">
        <v>64.029999999999987</v>
      </c>
      <c r="AY13" s="6">
        <v>62.809999999999988</v>
      </c>
      <c r="AZ13" s="6">
        <v>61.61999999999999</v>
      </c>
      <c r="BA13" s="6">
        <v>60.449999999999989</v>
      </c>
      <c r="BB13" s="6">
        <v>59.29999999999999</v>
      </c>
      <c r="BC13" s="6">
        <v>58.169999999999987</v>
      </c>
      <c r="BD13" s="6">
        <v>57.059999999999988</v>
      </c>
      <c r="BE13" s="6">
        <v>55.97999999999999</v>
      </c>
      <c r="BF13" s="6">
        <v>54.919999999999987</v>
      </c>
      <c r="BG13" s="6">
        <v>53.879999999999988</v>
      </c>
      <c r="BH13" s="6">
        <v>52.859999999999985</v>
      </c>
    </row>
    <row r="14" spans="1:60" x14ac:dyDescent="0.35">
      <c r="A14" s="4" t="s">
        <v>132</v>
      </c>
      <c r="B14" s="6">
        <v>79</v>
      </c>
      <c r="C14" s="6">
        <v>63</v>
      </c>
      <c r="D14" s="6">
        <v>62</v>
      </c>
      <c r="E14" s="6">
        <v>64.36</v>
      </c>
      <c r="F14" s="6">
        <v>66.81</v>
      </c>
      <c r="G14" s="6">
        <v>69.350000000000009</v>
      </c>
      <c r="H14" s="6">
        <v>71.98</v>
      </c>
      <c r="I14" s="6">
        <v>74.72</v>
      </c>
      <c r="J14" s="6">
        <v>77.56</v>
      </c>
      <c r="K14" s="6">
        <v>76.021141</v>
      </c>
      <c r="L14" s="6">
        <v>74.370509999999996</v>
      </c>
      <c r="M14" s="6">
        <v>72.728269999999995</v>
      </c>
      <c r="N14" s="6">
        <v>71.100610000000003</v>
      </c>
      <c r="O14" s="6">
        <v>69.461190000000002</v>
      </c>
      <c r="P14" s="6">
        <v>68.120799999999988</v>
      </c>
      <c r="Q14" s="6">
        <v>66.562099999999987</v>
      </c>
      <c r="R14" s="6">
        <v>64.999400000000009</v>
      </c>
      <c r="S14" s="6">
        <v>63.361699999999985</v>
      </c>
      <c r="T14" s="6">
        <v>61.630599999999987</v>
      </c>
      <c r="U14" s="6">
        <v>60.646399999999971</v>
      </c>
      <c r="V14" s="6">
        <v>59.65949999999998</v>
      </c>
      <c r="W14" s="6">
        <v>58.668000000000006</v>
      </c>
      <c r="X14" s="6">
        <v>57.719300000000032</v>
      </c>
      <c r="Y14" s="6">
        <v>56.891999999999939</v>
      </c>
      <c r="Z14" s="6">
        <v>56.604000000000042</v>
      </c>
      <c r="AA14" s="6">
        <v>56.733000000000061</v>
      </c>
      <c r="AB14" s="6">
        <v>57.149000000000115</v>
      </c>
      <c r="AC14" s="6">
        <v>54.771000000000186</v>
      </c>
      <c r="AD14" s="6">
        <v>50.045999999999822</v>
      </c>
      <c r="AF14" s="6">
        <v>79</v>
      </c>
      <c r="AG14" s="6">
        <v>63</v>
      </c>
      <c r="AH14" s="6">
        <v>62</v>
      </c>
      <c r="AI14" s="6">
        <v>64.36</v>
      </c>
      <c r="AJ14" s="6">
        <v>66.81</v>
      </c>
      <c r="AK14" s="6">
        <v>69.350000000000009</v>
      </c>
      <c r="AL14" s="6">
        <v>71.98</v>
      </c>
      <c r="AM14" s="6">
        <v>74.72</v>
      </c>
      <c r="AN14" s="6">
        <v>77.56</v>
      </c>
      <c r="AO14" s="6">
        <v>76.09</v>
      </c>
      <c r="AP14" s="6">
        <v>74.64</v>
      </c>
      <c r="AQ14" s="6">
        <v>73.22</v>
      </c>
      <c r="AR14" s="6">
        <v>71.83</v>
      </c>
      <c r="AS14" s="6">
        <v>70.47</v>
      </c>
      <c r="AT14" s="6">
        <v>69.13</v>
      </c>
      <c r="AU14" s="6">
        <v>67.819999999999993</v>
      </c>
      <c r="AV14" s="6">
        <v>66.529999999999987</v>
      </c>
      <c r="AW14" s="6">
        <v>65.269999999999982</v>
      </c>
      <c r="AX14" s="6">
        <v>64.029999999999987</v>
      </c>
      <c r="AY14" s="6">
        <v>62.809999999999988</v>
      </c>
      <c r="AZ14" s="6">
        <v>61.61999999999999</v>
      </c>
      <c r="BA14" s="6">
        <v>60.449999999999989</v>
      </c>
      <c r="BB14" s="6">
        <v>59.29999999999999</v>
      </c>
      <c r="BC14" s="6">
        <v>58.169999999999987</v>
      </c>
      <c r="BD14" s="6">
        <v>57.059999999999988</v>
      </c>
      <c r="BE14" s="6">
        <v>55.97999999999999</v>
      </c>
      <c r="BF14" s="6">
        <v>54.919999999999987</v>
      </c>
      <c r="BG14" s="6">
        <v>53.879999999999988</v>
      </c>
      <c r="BH14" s="6">
        <v>52.859999999999985</v>
      </c>
    </row>
    <row r="15" spans="1:60" x14ac:dyDescent="0.35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60" ht="20" thickBot="1" x14ac:dyDescent="0.5">
      <c r="A16" s="3" t="s">
        <v>134</v>
      </c>
    </row>
    <row r="17" spans="1:41" ht="15" thickTop="1" x14ac:dyDescent="0.35">
      <c r="B17" s="1">
        <v>2022</v>
      </c>
      <c r="C17" s="2">
        <v>2023</v>
      </c>
      <c r="D17" s="1">
        <v>2024</v>
      </c>
      <c r="E17" s="2">
        <v>2025</v>
      </c>
      <c r="F17" s="1">
        <v>2026</v>
      </c>
      <c r="G17" s="2">
        <v>2027</v>
      </c>
      <c r="H17" s="1">
        <v>2028</v>
      </c>
      <c r="I17" s="2">
        <v>2029</v>
      </c>
      <c r="J17" s="1">
        <v>2030</v>
      </c>
      <c r="K17" s="2">
        <v>2031</v>
      </c>
      <c r="L17" s="1">
        <v>2032</v>
      </c>
      <c r="M17" s="2">
        <v>2033</v>
      </c>
      <c r="N17" s="1">
        <v>2034</v>
      </c>
      <c r="O17" s="2">
        <v>2035</v>
      </c>
      <c r="P17" s="1">
        <v>2036</v>
      </c>
      <c r="Q17" s="2">
        <v>2037</v>
      </c>
      <c r="R17" s="1">
        <v>2038</v>
      </c>
      <c r="S17" s="2">
        <v>2039</v>
      </c>
      <c r="T17" s="1">
        <v>2040</v>
      </c>
      <c r="U17" s="2">
        <v>2041</v>
      </c>
      <c r="V17" s="1">
        <v>2042</v>
      </c>
      <c r="W17" s="2">
        <v>2043</v>
      </c>
      <c r="X17" s="1">
        <v>2044</v>
      </c>
      <c r="Y17" s="2">
        <v>2045</v>
      </c>
      <c r="Z17" s="1">
        <v>2046</v>
      </c>
      <c r="AA17" s="2">
        <v>2047</v>
      </c>
      <c r="AB17" s="1">
        <v>2048</v>
      </c>
      <c r="AC17" s="2">
        <v>2049</v>
      </c>
      <c r="AD17" s="1">
        <v>2050</v>
      </c>
      <c r="AG17" t="s">
        <v>260</v>
      </c>
      <c r="AH17" t="s">
        <v>260</v>
      </c>
      <c r="AO17" s="16"/>
    </row>
    <row r="18" spans="1:41" x14ac:dyDescent="0.35">
      <c r="A18" t="s">
        <v>135</v>
      </c>
      <c r="B18" s="14">
        <v>1761.425293</v>
      </c>
      <c r="C18" s="14">
        <v>1784.3958641034837</v>
      </c>
      <c r="D18" s="14">
        <v>1804.775984586169</v>
      </c>
      <c r="E18" s="14">
        <v>1823.6781253831336</v>
      </c>
      <c r="F18" s="14">
        <v>1840.0516911698235</v>
      </c>
      <c r="G18" s="14">
        <v>1855.7275515398219</v>
      </c>
      <c r="H18" s="14">
        <v>1871.9920014361908</v>
      </c>
      <c r="I18" s="14">
        <v>1887.6379421049144</v>
      </c>
      <c r="J18" s="14">
        <v>1903.7678083202009</v>
      </c>
      <c r="K18" s="14">
        <v>1912.3589413088075</v>
      </c>
      <c r="L18" s="14">
        <v>1920.7231977227148</v>
      </c>
      <c r="M18" s="14">
        <v>1928.3910128365035</v>
      </c>
      <c r="N18" s="14">
        <v>1937.4272795674642</v>
      </c>
      <c r="O18" s="14">
        <v>1945.4630304492894</v>
      </c>
      <c r="P18" s="14">
        <v>1953.8411864445493</v>
      </c>
      <c r="Q18" s="14">
        <v>1960.3273139543653</v>
      </c>
      <c r="R18" s="14">
        <v>1965.5166728165923</v>
      </c>
      <c r="S18" s="14">
        <v>1968.6700101802919</v>
      </c>
      <c r="T18" s="14">
        <v>1969.9115137300137</v>
      </c>
      <c r="U18" s="14">
        <v>1969.2422770703922</v>
      </c>
      <c r="V18" s="14">
        <v>1966.4259258429945</v>
      </c>
      <c r="W18" s="14">
        <v>1961.9090651555923</v>
      </c>
      <c r="X18" s="14">
        <v>1956.8503414883605</v>
      </c>
      <c r="Y18" s="14">
        <v>1953.4304128520516</v>
      </c>
      <c r="Z18" s="14">
        <v>1955.3606488182106</v>
      </c>
      <c r="AA18" s="14">
        <v>1965.2378793852249</v>
      </c>
      <c r="AB18" s="14">
        <v>1981.1939798183932</v>
      </c>
      <c r="AC18" s="14">
        <v>1939.0351625248477</v>
      </c>
      <c r="AD18" s="14">
        <v>1847.2712929759405</v>
      </c>
      <c r="AE18">
        <f>AD18/'Forth Pathway 2'!AD18-1</f>
        <v>-0.15156508632423327</v>
      </c>
      <c r="AG18" t="s">
        <v>261</v>
      </c>
      <c r="AH18">
        <v>1761.425293</v>
      </c>
    </row>
    <row r="19" spans="1:41" x14ac:dyDescent="0.35">
      <c r="A19" t="s">
        <v>136</v>
      </c>
      <c r="B19" s="14">
        <v>1755.041504</v>
      </c>
      <c r="C19" s="14">
        <v>1777.2515542331203</v>
      </c>
      <c r="D19" s="14">
        <v>1796.7250772380078</v>
      </c>
      <c r="E19" s="14">
        <v>1814.6077920955038</v>
      </c>
      <c r="F19" s="14">
        <v>1829.7684409847473</v>
      </c>
      <c r="G19" s="14">
        <v>1844.1588378657159</v>
      </c>
      <c r="H19" s="14">
        <v>1859.2662423902771</v>
      </c>
      <c r="I19" s="14">
        <v>1873.6808546775924</v>
      </c>
      <c r="J19" s="14">
        <v>1888.6975823082571</v>
      </c>
      <c r="K19" s="14">
        <v>1895.5069603626807</v>
      </c>
      <c r="L19" s="14">
        <v>1902.4564575314582</v>
      </c>
      <c r="M19" s="14">
        <v>1908.2591589971396</v>
      </c>
      <c r="N19" s="14">
        <v>1915.6421946007079</v>
      </c>
      <c r="O19" s="14">
        <v>1921.6309901680002</v>
      </c>
      <c r="P19" s="14">
        <v>1927.9710849427911</v>
      </c>
      <c r="Q19" s="14">
        <v>1931.9815539951348</v>
      </c>
      <c r="R19" s="14">
        <v>1934.678097929308</v>
      </c>
      <c r="S19" s="14">
        <v>1935.0621615192574</v>
      </c>
      <c r="T19" s="14">
        <v>1933.3536366979749</v>
      </c>
      <c r="U19" s="14">
        <v>1929.5341225868508</v>
      </c>
      <c r="V19" s="14">
        <v>1923.3605974569755</v>
      </c>
      <c r="W19" s="14">
        <v>1915.366572272977</v>
      </c>
      <c r="X19" s="14">
        <v>1906.7989460585427</v>
      </c>
      <c r="Y19" s="14">
        <v>1900.0726365043633</v>
      </c>
      <c r="Z19" s="14">
        <v>1899.165958323618</v>
      </c>
      <c r="AA19" s="14">
        <v>1906.7404968734979</v>
      </c>
      <c r="AB19" s="14">
        <v>1920.1170632226692</v>
      </c>
      <c r="AC19" s="14">
        <v>1867.8749021899196</v>
      </c>
      <c r="AD19" s="14">
        <v>1763.1254116125601</v>
      </c>
      <c r="AE19">
        <f>AD19/'Forth Pathway 2'!AD19-1</f>
        <v>-0.17471598649753228</v>
      </c>
      <c r="AG19" t="s">
        <v>262</v>
      </c>
      <c r="AH19">
        <v>1755.041504</v>
      </c>
    </row>
    <row r="20" spans="1:41" x14ac:dyDescent="0.35">
      <c r="A20" t="s">
        <v>137</v>
      </c>
      <c r="B20" s="14">
        <v>7655.3994140000004</v>
      </c>
      <c r="C20" s="14">
        <v>7750.9770756837906</v>
      </c>
      <c r="D20" s="14">
        <v>7830.2680209726213</v>
      </c>
      <c r="E20" s="14">
        <v>7897.7607812713541</v>
      </c>
      <c r="F20" s="14">
        <v>7950.5208244393434</v>
      </c>
      <c r="G20" s="14">
        <v>7996.2488810027726</v>
      </c>
      <c r="H20" s="14">
        <v>8046.6501172871094</v>
      </c>
      <c r="I20" s="14">
        <v>8099.7042564384201</v>
      </c>
      <c r="J20" s="14">
        <v>8156.1513383926676</v>
      </c>
      <c r="K20" s="14">
        <v>8192.7499469243576</v>
      </c>
      <c r="L20" s="14">
        <v>8222.2645743906505</v>
      </c>
      <c r="M20" s="14">
        <v>8247.7211988488398</v>
      </c>
      <c r="N20" s="14">
        <v>8273.3904165815929</v>
      </c>
      <c r="O20" s="14">
        <v>8289.0641065240943</v>
      </c>
      <c r="P20" s="14">
        <v>8299.9131651892785</v>
      </c>
      <c r="Q20" s="14">
        <v>8300.311700210752</v>
      </c>
      <c r="R20" s="14">
        <v>8294.4303209583049</v>
      </c>
      <c r="S20" s="14">
        <v>8277.6988790591713</v>
      </c>
      <c r="T20" s="14">
        <v>8251.3162799688234</v>
      </c>
      <c r="U20" s="14">
        <v>8214.9637858868155</v>
      </c>
      <c r="V20" s="14">
        <v>8167.9381293405222</v>
      </c>
      <c r="W20" s="14">
        <v>8112.1409836738458</v>
      </c>
      <c r="X20" s="14">
        <v>8052.2760602208582</v>
      </c>
      <c r="Y20" s="14">
        <v>7997.6646382300742</v>
      </c>
      <c r="Z20" s="14">
        <v>7963.7242290149998</v>
      </c>
      <c r="AA20" s="14">
        <v>7960.2799628828061</v>
      </c>
      <c r="AB20" s="14">
        <v>7973.2711397822313</v>
      </c>
      <c r="AC20" s="14">
        <v>7679.9033987921975</v>
      </c>
      <c r="AD20" s="14">
        <v>7154.2385868357478</v>
      </c>
      <c r="AE20">
        <f>AD20/'Forth Pathway 2'!AD20-1</f>
        <v>-0.19839539977970266</v>
      </c>
      <c r="AG20" t="s">
        <v>263</v>
      </c>
      <c r="AH20">
        <v>7655.3994140000004</v>
      </c>
    </row>
    <row r="21" spans="1:41" x14ac:dyDescent="0.35">
      <c r="A21" t="s">
        <v>138</v>
      </c>
      <c r="B21" s="14">
        <v>516.20983899999999</v>
      </c>
      <c r="C21" s="14">
        <v>523.19560350921915</v>
      </c>
      <c r="D21" s="14">
        <v>529.52077675784392</v>
      </c>
      <c r="E21" s="14">
        <v>535.86205281990749</v>
      </c>
      <c r="F21" s="14">
        <v>541.59888478498681</v>
      </c>
      <c r="G21" s="14">
        <v>547.99576337307076</v>
      </c>
      <c r="H21" s="14">
        <v>554.60524987426606</v>
      </c>
      <c r="I21" s="14">
        <v>560.91721222308513</v>
      </c>
      <c r="J21" s="14">
        <v>567.07698068083414</v>
      </c>
      <c r="K21" s="14">
        <v>570.80556286573881</v>
      </c>
      <c r="L21" s="14">
        <v>573.24742339923341</v>
      </c>
      <c r="M21" s="14">
        <v>575.31395169821644</v>
      </c>
      <c r="N21" s="14">
        <v>577.12392390909611</v>
      </c>
      <c r="O21" s="14">
        <v>578.30604107119996</v>
      </c>
      <c r="P21" s="14">
        <v>578.91118629563732</v>
      </c>
      <c r="Q21" s="14">
        <v>578.5283470600483</v>
      </c>
      <c r="R21" s="14">
        <v>577.45278765417856</v>
      </c>
      <c r="S21" s="14">
        <v>575.279220714281</v>
      </c>
      <c r="T21" s="14">
        <v>572.05699550717713</v>
      </c>
      <c r="U21" s="14">
        <v>567.73662657772843</v>
      </c>
      <c r="V21" s="14">
        <v>562.36283476354856</v>
      </c>
      <c r="W21" s="14">
        <v>556.22593785662434</v>
      </c>
      <c r="X21" s="14">
        <v>550.00805496510645</v>
      </c>
      <c r="Y21" s="14">
        <v>544.96493210768153</v>
      </c>
      <c r="Z21" s="14">
        <v>543.15036237324261</v>
      </c>
      <c r="AA21" s="14">
        <v>546.11724518665574</v>
      </c>
      <c r="AB21" s="14">
        <v>552.95299474465708</v>
      </c>
      <c r="AC21" s="14">
        <v>529.18077136639158</v>
      </c>
      <c r="AD21" s="14">
        <v>481.13740165942534</v>
      </c>
      <c r="AE21">
        <f>AD21/'Forth Pathway 2'!AD21-1</f>
        <v>-0.27365750851501691</v>
      </c>
      <c r="AG21" t="s">
        <v>264</v>
      </c>
      <c r="AH21">
        <v>516.20983899999999</v>
      </c>
    </row>
    <row r="22" spans="1:41" x14ac:dyDescent="0.35">
      <c r="A22" t="s">
        <v>139</v>
      </c>
      <c r="B22" s="14">
        <v>435.99707000000001</v>
      </c>
      <c r="C22" s="14">
        <v>441.27668931975103</v>
      </c>
      <c r="D22" s="14">
        <v>446.079677189314</v>
      </c>
      <c r="E22" s="14">
        <v>450.7712309782172</v>
      </c>
      <c r="F22" s="14">
        <v>454.94220816303408</v>
      </c>
      <c r="G22" s="14">
        <v>459.00251277782417</v>
      </c>
      <c r="H22" s="14">
        <v>462.91845599538715</v>
      </c>
      <c r="I22" s="14">
        <v>466.61061953345342</v>
      </c>
      <c r="J22" s="14">
        <v>470.06193297746984</v>
      </c>
      <c r="K22" s="14">
        <v>472.52655700383798</v>
      </c>
      <c r="L22" s="14">
        <v>473.70578010370002</v>
      </c>
      <c r="M22" s="14">
        <v>474.57516284780877</v>
      </c>
      <c r="N22" s="14">
        <v>475.14472897525218</v>
      </c>
      <c r="O22" s="14">
        <v>475.1554567739372</v>
      </c>
      <c r="P22" s="14">
        <v>474.5126807266771</v>
      </c>
      <c r="Q22" s="14">
        <v>473.11506056711835</v>
      </c>
      <c r="R22" s="14">
        <v>471.20256863318542</v>
      </c>
      <c r="S22" s="14">
        <v>468.44241005892849</v>
      </c>
      <c r="T22" s="14">
        <v>464.85810890509032</v>
      </c>
      <c r="U22" s="14">
        <v>460.41165741895355</v>
      </c>
      <c r="V22" s="14">
        <v>455.12732866209325</v>
      </c>
      <c r="W22" s="14">
        <v>449.18468561901943</v>
      </c>
      <c r="X22" s="14">
        <v>443.04994577517766</v>
      </c>
      <c r="Y22" s="14">
        <v>437.63410323802191</v>
      </c>
      <c r="Z22" s="14">
        <v>434.44787751501025</v>
      </c>
      <c r="AA22" s="14">
        <v>434.67478507973368</v>
      </c>
      <c r="AB22" s="14">
        <v>437.66608654821692</v>
      </c>
      <c r="AC22" s="14">
        <v>417.68956206007067</v>
      </c>
      <c r="AD22" s="14">
        <v>377.05475832192531</v>
      </c>
      <c r="AE22">
        <f>AD22/'Forth Pathway 2'!AD22-1</f>
        <v>-0.2641477199445138</v>
      </c>
      <c r="AG22" t="s">
        <v>265</v>
      </c>
      <c r="AH22">
        <v>435.99707000000001</v>
      </c>
    </row>
    <row r="23" spans="1:41" x14ac:dyDescent="0.35">
      <c r="A23" t="s">
        <v>140</v>
      </c>
      <c r="B23" s="14">
        <v>2506.5527339999999</v>
      </c>
      <c r="C23" s="14">
        <v>2539.802406671783</v>
      </c>
      <c r="D23" s="14">
        <v>2570.8837465839106</v>
      </c>
      <c r="E23" s="14">
        <v>2602.5295258857359</v>
      </c>
      <c r="F23" s="14">
        <v>2632.0913985173197</v>
      </c>
      <c r="G23" s="14">
        <v>2663.6222742167179</v>
      </c>
      <c r="H23" s="14">
        <v>2695.6795010113706</v>
      </c>
      <c r="I23" s="14">
        <v>2727.2006205525968</v>
      </c>
      <c r="J23" s="14">
        <v>2757.3784590193213</v>
      </c>
      <c r="K23" s="14">
        <v>2781.895882604184</v>
      </c>
      <c r="L23" s="14">
        <v>2799.0772610405711</v>
      </c>
      <c r="M23" s="14">
        <v>2815.2592025297809</v>
      </c>
      <c r="N23" s="14">
        <v>2829.4524162571106</v>
      </c>
      <c r="O23" s="14">
        <v>2840.8768679837081</v>
      </c>
      <c r="P23" s="14">
        <v>2848.7290232380465</v>
      </c>
      <c r="Q23" s="14">
        <v>2852.7716545949233</v>
      </c>
      <c r="R23" s="14">
        <v>2853.7146539555938</v>
      </c>
      <c r="S23" s="14">
        <v>2850.1465689123138</v>
      </c>
      <c r="T23" s="14">
        <v>2842.171602299306</v>
      </c>
      <c r="U23" s="14">
        <v>2829.5569078596609</v>
      </c>
      <c r="V23" s="14">
        <v>2812.4314391083763</v>
      </c>
      <c r="W23" s="14">
        <v>2791.7829330985296</v>
      </c>
      <c r="X23" s="14">
        <v>2770.251028048714</v>
      </c>
      <c r="Y23" s="14">
        <v>2752.7885013708164</v>
      </c>
      <c r="Z23" s="14">
        <v>2747.8917861288082</v>
      </c>
      <c r="AA23" s="14">
        <v>2762.114077125193</v>
      </c>
      <c r="AB23" s="14">
        <v>2791.9391087185832</v>
      </c>
      <c r="AC23" s="14">
        <v>2695.5901276584377</v>
      </c>
      <c r="AD23" s="14">
        <v>2494.1893808294503</v>
      </c>
      <c r="AE23">
        <f>AD23/'Forth Pathway 2'!AD23-1</f>
        <v>-0.21800899985491495</v>
      </c>
      <c r="AG23" t="s">
        <v>266</v>
      </c>
      <c r="AH23">
        <v>2506.5527339999999</v>
      </c>
    </row>
    <row r="24" spans="1:41" x14ac:dyDescent="0.35">
      <c r="A24" t="s">
        <v>141</v>
      </c>
      <c r="B24" s="14">
        <v>3336.7739259999998</v>
      </c>
      <c r="C24" s="14">
        <v>3389.6350985356917</v>
      </c>
      <c r="D24" s="14">
        <v>3438.8295506477593</v>
      </c>
      <c r="E24" s="14">
        <v>3486.2475713216413</v>
      </c>
      <c r="F24" s="14">
        <v>3536.6580139534381</v>
      </c>
      <c r="G24" s="14">
        <v>3586.3890842824458</v>
      </c>
      <c r="H24" s="14">
        <v>3633.9051532601043</v>
      </c>
      <c r="I24" s="14">
        <v>3679.7951977070188</v>
      </c>
      <c r="J24" s="14">
        <v>3727.2071509523548</v>
      </c>
      <c r="K24" s="14">
        <v>3779.6187651883315</v>
      </c>
      <c r="L24" s="14">
        <v>3832.4876945139094</v>
      </c>
      <c r="M24" s="14">
        <v>3876.3049095740566</v>
      </c>
      <c r="N24" s="14">
        <v>3917.4061457912526</v>
      </c>
      <c r="O24" s="14">
        <v>3953.0559911582272</v>
      </c>
      <c r="P24" s="14">
        <v>3984.6211432476252</v>
      </c>
      <c r="Q24" s="14">
        <v>4009.0487834738815</v>
      </c>
      <c r="R24" s="14">
        <v>4037.669062015199</v>
      </c>
      <c r="S24" s="14">
        <v>4062.6997434546597</v>
      </c>
      <c r="T24" s="14">
        <v>4085.6567190140072</v>
      </c>
      <c r="U24" s="14">
        <v>4106.0457394480072</v>
      </c>
      <c r="V24" s="14">
        <v>4125.4133412941228</v>
      </c>
      <c r="W24" s="14">
        <v>4144.9223797309696</v>
      </c>
      <c r="X24" s="14">
        <v>4164.6611218416047</v>
      </c>
      <c r="Y24" s="14">
        <v>4189.6856542973037</v>
      </c>
      <c r="Z24" s="14">
        <v>4221.0493897242341</v>
      </c>
      <c r="AA24" s="14">
        <v>4261.9389484254561</v>
      </c>
      <c r="AB24" s="14">
        <v>4303.7045010607835</v>
      </c>
      <c r="AC24" s="14">
        <v>4264.4498958620679</v>
      </c>
      <c r="AD24" s="14">
        <v>4170.3859393941111</v>
      </c>
      <c r="AE24">
        <f>AD24/'Forth Pathway 2'!AD24-1</f>
        <v>-9.7472437673258083E-2</v>
      </c>
      <c r="AG24" t="s">
        <v>267</v>
      </c>
      <c r="AH24">
        <v>3336.7739259999998</v>
      </c>
    </row>
    <row r="25" spans="1:41" x14ac:dyDescent="0.35">
      <c r="A25" t="s">
        <v>142</v>
      </c>
      <c r="B25" s="14">
        <v>365.82318099999998</v>
      </c>
      <c r="C25" s="14">
        <v>375.12840576118839</v>
      </c>
      <c r="D25" s="14">
        <v>384.3801226067954</v>
      </c>
      <c r="E25" s="14">
        <v>393.74331488939879</v>
      </c>
      <c r="F25" s="14">
        <v>403.04270512612516</v>
      </c>
      <c r="G25" s="14">
        <v>412.91962935367548</v>
      </c>
      <c r="H25" s="14">
        <v>423.31281642450745</v>
      </c>
      <c r="I25" s="14">
        <v>434.10746256845897</v>
      </c>
      <c r="J25" s="14">
        <v>445.33239628182292</v>
      </c>
      <c r="K25" s="14">
        <v>456.57944408287887</v>
      </c>
      <c r="L25" s="14">
        <v>467.87124728832578</v>
      </c>
      <c r="M25" s="14">
        <v>479.35795428050147</v>
      </c>
      <c r="N25" s="14">
        <v>490.76226349919801</v>
      </c>
      <c r="O25" s="14">
        <v>502.25542494808576</v>
      </c>
      <c r="P25" s="14">
        <v>513.83070482469429</v>
      </c>
      <c r="Q25" s="14">
        <v>525.57461388188551</v>
      </c>
      <c r="R25" s="14">
        <v>537.3399695158613</v>
      </c>
      <c r="S25" s="14">
        <v>549.22109358182649</v>
      </c>
      <c r="T25" s="14">
        <v>561.24628942580057</v>
      </c>
      <c r="U25" s="14">
        <v>573.44239579353905</v>
      </c>
      <c r="V25" s="14">
        <v>585.8769207039262</v>
      </c>
      <c r="W25" s="14">
        <v>598.64341315683305</v>
      </c>
      <c r="X25" s="14">
        <v>611.92258121181919</v>
      </c>
      <c r="Y25" s="14">
        <v>625.98027866999826</v>
      </c>
      <c r="Z25" s="14">
        <v>641.32499583906383</v>
      </c>
      <c r="AA25" s="14">
        <v>658.79481699071914</v>
      </c>
      <c r="AB25" s="14">
        <v>679.83725048125632</v>
      </c>
      <c r="AC25" s="14">
        <v>705.96006481472364</v>
      </c>
      <c r="AD25" s="14">
        <v>733.1616944561257</v>
      </c>
      <c r="AE25">
        <f>AD25/'Forth Pathway 2'!AD25-1</f>
        <v>4.6923705545506511E-2</v>
      </c>
      <c r="AG25" t="s">
        <v>268</v>
      </c>
      <c r="AH25">
        <v>365.82318099999998</v>
      </c>
    </row>
    <row r="26" spans="1:41" x14ac:dyDescent="0.35">
      <c r="A26" t="s">
        <v>143</v>
      </c>
      <c r="B26" s="14">
        <v>1850.0629879999999</v>
      </c>
      <c r="C26" s="14">
        <v>1883.810726989303</v>
      </c>
      <c r="D26" s="14">
        <v>1916.4339960160858</v>
      </c>
      <c r="E26" s="14">
        <v>1948.018553061027</v>
      </c>
      <c r="F26" s="14">
        <v>1995.0659283434252</v>
      </c>
      <c r="G26" s="14">
        <v>2041.6231858604328</v>
      </c>
      <c r="H26" s="14">
        <v>2079.5479698363392</v>
      </c>
      <c r="I26" s="14">
        <v>2114.1620457942649</v>
      </c>
      <c r="J26" s="14">
        <v>2148.5560796200643</v>
      </c>
      <c r="K26" s="14">
        <v>2211.2732910066061</v>
      </c>
      <c r="L26" s="14">
        <v>2281.5800619121742</v>
      </c>
      <c r="M26" s="14">
        <v>2331.0027365812912</v>
      </c>
      <c r="N26" s="14">
        <v>2373.8276857574888</v>
      </c>
      <c r="O26" s="14">
        <v>2407.7888515437785</v>
      </c>
      <c r="P26" s="14">
        <v>2434.3920290067153</v>
      </c>
      <c r="Q26" s="14">
        <v>2449.3672402609905</v>
      </c>
      <c r="R26" s="14">
        <v>2479.6340712488955</v>
      </c>
      <c r="S26" s="14">
        <v>2507.908346709718</v>
      </c>
      <c r="T26" s="14">
        <v>2537.5906959472013</v>
      </c>
      <c r="U26" s="14">
        <v>2567.6116626756047</v>
      </c>
      <c r="V26" s="14">
        <v>2602.1575937910734</v>
      </c>
      <c r="W26" s="14">
        <v>2642.6336347309752</v>
      </c>
      <c r="X26" s="14">
        <v>2685.3658133946656</v>
      </c>
      <c r="Y26" s="14">
        <v>2735.8310875160478</v>
      </c>
      <c r="Z26" s="14">
        <v>2784.3989288971766</v>
      </c>
      <c r="AA26" s="14">
        <v>2831.1431396756093</v>
      </c>
      <c r="AB26" s="14">
        <v>2865.2765338247946</v>
      </c>
      <c r="AC26" s="14">
        <v>2911.6527536906692</v>
      </c>
      <c r="AD26" s="14">
        <v>2967.8846298268709</v>
      </c>
      <c r="AE26">
        <f>AD26/'Forth Pathway 2'!AD26-1</f>
        <v>3.4563586234629184E-2</v>
      </c>
      <c r="AG26" t="s">
        <v>269</v>
      </c>
      <c r="AH26">
        <v>1850.0629879999999</v>
      </c>
    </row>
    <row r="27" spans="1:41" x14ac:dyDescent="0.35">
      <c r="A27" t="s">
        <v>144</v>
      </c>
      <c r="B27" s="14">
        <v>172.309662</v>
      </c>
      <c r="C27" s="14">
        <v>173.53179240108767</v>
      </c>
      <c r="D27" s="14">
        <v>173.2939393145152</v>
      </c>
      <c r="E27" s="14">
        <v>172.66569159750011</v>
      </c>
      <c r="F27" s="14">
        <v>170.73606616105226</v>
      </c>
      <c r="G27" s="14">
        <v>170.70190095223867</v>
      </c>
      <c r="H27" s="14">
        <v>171.89919384340362</v>
      </c>
      <c r="I27" s="14">
        <v>173.16920571542198</v>
      </c>
      <c r="J27" s="14">
        <v>175.58510662127841</v>
      </c>
      <c r="K27" s="14">
        <v>176.47829927940552</v>
      </c>
      <c r="L27" s="14">
        <v>178.4805867673698</v>
      </c>
      <c r="M27" s="14">
        <v>180.54680297619961</v>
      </c>
      <c r="N27" s="14">
        <v>181.49957012112137</v>
      </c>
      <c r="O27" s="14">
        <v>182.4498074904991</v>
      </c>
      <c r="P27" s="14">
        <v>183.22480683576879</v>
      </c>
      <c r="Q27" s="14">
        <v>184.12669796695261</v>
      </c>
      <c r="R27" s="14">
        <v>184.98836304049647</v>
      </c>
      <c r="S27" s="14">
        <v>185.90934795461351</v>
      </c>
      <c r="T27" s="14">
        <v>186.8768945651085</v>
      </c>
      <c r="U27" s="14">
        <v>187.5668982541423</v>
      </c>
      <c r="V27" s="14">
        <v>188.29509860157927</v>
      </c>
      <c r="W27" s="14">
        <v>189.07980712729545</v>
      </c>
      <c r="X27" s="14">
        <v>189.92835381332711</v>
      </c>
      <c r="Y27" s="14">
        <v>190.85226978686973</v>
      </c>
      <c r="Z27" s="14">
        <v>191.74466255550726</v>
      </c>
      <c r="AA27" s="14">
        <v>192.74269927644855</v>
      </c>
      <c r="AB27" s="14">
        <v>193.78698307598233</v>
      </c>
      <c r="AC27" s="14">
        <v>196.06357317446069</v>
      </c>
      <c r="AD27" s="14">
        <v>201.12111146992518</v>
      </c>
      <c r="AE27">
        <f>AD27/'Forth Pathway 2'!AD27-1</f>
        <v>-3.6861335899767811E-2</v>
      </c>
      <c r="AG27" t="s">
        <v>270</v>
      </c>
      <c r="AH27">
        <v>172.309662</v>
      </c>
    </row>
    <row r="28" spans="1:41" x14ac:dyDescent="0.35">
      <c r="A28" t="s">
        <v>145</v>
      </c>
      <c r="B28" s="14">
        <v>456.812592</v>
      </c>
      <c r="C28" s="14">
        <v>463.91630189315521</v>
      </c>
      <c r="D28" s="14">
        <v>469.89687889901086</v>
      </c>
      <c r="E28" s="14">
        <v>475.20868719746107</v>
      </c>
      <c r="F28" s="14">
        <v>478.77464368201714</v>
      </c>
      <c r="G28" s="14">
        <v>483.8677047091133</v>
      </c>
      <c r="H28" s="14">
        <v>490.0004859324489</v>
      </c>
      <c r="I28" s="14">
        <v>496.04282892462771</v>
      </c>
      <c r="J28" s="14">
        <v>503.09774845472532</v>
      </c>
      <c r="K28" s="14">
        <v>508.65607299920282</v>
      </c>
      <c r="L28" s="14">
        <v>515.74205902094013</v>
      </c>
      <c r="M28" s="14">
        <v>522.79013842531435</v>
      </c>
      <c r="N28" s="14">
        <v>528.71951961730667</v>
      </c>
      <c r="O28" s="14">
        <v>534.54833508937566</v>
      </c>
      <c r="P28" s="14">
        <v>540.05380875696164</v>
      </c>
      <c r="Q28" s="14">
        <v>545.56224959552094</v>
      </c>
      <c r="R28" s="14">
        <v>550.95572709562475</v>
      </c>
      <c r="S28" s="14">
        <v>556.28755706813456</v>
      </c>
      <c r="T28" s="14">
        <v>561.53333760553585</v>
      </c>
      <c r="U28" s="14">
        <v>566.29133311240184</v>
      </c>
      <c r="V28" s="14">
        <v>570.92414551985439</v>
      </c>
      <c r="W28" s="14">
        <v>575.43147746390457</v>
      </c>
      <c r="X28" s="14">
        <v>579.77397686290078</v>
      </c>
      <c r="Y28" s="14">
        <v>583.89984560540938</v>
      </c>
      <c r="Z28" s="14">
        <v>587.54899191950346</v>
      </c>
      <c r="AA28" s="14">
        <v>590.77227981368389</v>
      </c>
      <c r="AB28" s="14">
        <v>593.67090400458972</v>
      </c>
      <c r="AC28" s="14">
        <v>598.43026271794088</v>
      </c>
      <c r="AD28" s="14">
        <v>604.86189196650184</v>
      </c>
      <c r="AE28">
        <f>AD28/'Forth Pathway 2'!AD28-1</f>
        <v>1.0404178463252034E-2</v>
      </c>
      <c r="AG28" t="s">
        <v>271</v>
      </c>
      <c r="AH28">
        <v>456.812592</v>
      </c>
    </row>
    <row r="29" spans="1:41" x14ac:dyDescent="0.35">
      <c r="A29" t="s">
        <v>146</v>
      </c>
      <c r="B29" s="14">
        <v>626.30883800000004</v>
      </c>
      <c r="C29" s="14">
        <v>622.8155378251713</v>
      </c>
      <c r="D29" s="14">
        <v>619.01321782597176</v>
      </c>
      <c r="E29" s="14">
        <v>615.37949262482198</v>
      </c>
      <c r="F29" s="14">
        <v>611.12750955914601</v>
      </c>
      <c r="G29" s="14">
        <v>606.06353589923629</v>
      </c>
      <c r="H29" s="14">
        <v>601.33134938648755</v>
      </c>
      <c r="I29" s="14">
        <v>595.70965293391066</v>
      </c>
      <c r="J29" s="14">
        <v>594.58851545289599</v>
      </c>
      <c r="K29" s="14">
        <v>576.33494532274983</v>
      </c>
      <c r="L29" s="14">
        <v>558.50706119209212</v>
      </c>
      <c r="M29" s="14">
        <v>541.08627649150674</v>
      </c>
      <c r="N29" s="14">
        <v>523.77562789947979</v>
      </c>
      <c r="O29" s="14">
        <v>506.90554821071657</v>
      </c>
      <c r="P29" s="14">
        <v>490.49808011678692</v>
      </c>
      <c r="Q29" s="14">
        <v>474.57337324848328</v>
      </c>
      <c r="R29" s="14">
        <v>459.06051882373686</v>
      </c>
      <c r="S29" s="14">
        <v>444.00948521727054</v>
      </c>
      <c r="T29" s="14">
        <v>429.40743407882718</v>
      </c>
      <c r="U29" s="14">
        <v>415.23497053928571</v>
      </c>
      <c r="V29" s="14">
        <v>401.5064304198188</v>
      </c>
      <c r="W29" s="14">
        <v>388.21861525571791</v>
      </c>
      <c r="X29" s="14">
        <v>375.35541847969648</v>
      </c>
      <c r="Y29" s="14">
        <v>362.87650237908787</v>
      </c>
      <c r="Z29" s="14">
        <v>350.63675052914169</v>
      </c>
      <c r="AA29" s="14">
        <v>338.19535215584153</v>
      </c>
      <c r="AB29" s="14">
        <v>323.86094215471621</v>
      </c>
      <c r="AC29" s="14">
        <v>305.21115071198312</v>
      </c>
      <c r="AD29" s="14">
        <v>294.74427003058145</v>
      </c>
      <c r="AE29">
        <f>AD29/'Forth Pathway 2'!AD29-1</f>
        <v>-0.47710042307159795</v>
      </c>
      <c r="AG29" t="s">
        <v>272</v>
      </c>
      <c r="AH29">
        <v>626.30883800000004</v>
      </c>
    </row>
    <row r="30" spans="1:41" x14ac:dyDescent="0.35">
      <c r="A30" t="s">
        <v>147</v>
      </c>
      <c r="B30" s="14">
        <v>163.597061</v>
      </c>
      <c r="C30" s="14">
        <v>166.36190041001831</v>
      </c>
      <c r="D30" s="14">
        <v>169.03220854587957</v>
      </c>
      <c r="E30" s="14">
        <v>171.7293371751002</v>
      </c>
      <c r="F30" s="14">
        <v>174.39364914963699</v>
      </c>
      <c r="G30" s="14">
        <v>177.30084359905615</v>
      </c>
      <c r="H30" s="14">
        <v>180.26946254377259</v>
      </c>
      <c r="I30" s="14">
        <v>183.24713549912437</v>
      </c>
      <c r="J30" s="14">
        <v>186.13628313625776</v>
      </c>
      <c r="K30" s="14">
        <v>188.84583178261565</v>
      </c>
      <c r="L30" s="14">
        <v>191.43732536300215</v>
      </c>
      <c r="M30" s="14">
        <v>194.03849916510447</v>
      </c>
      <c r="N30" s="14">
        <v>196.54931853660111</v>
      </c>
      <c r="O30" s="14">
        <v>199.08158133689929</v>
      </c>
      <c r="P30" s="14">
        <v>201.62019002947491</v>
      </c>
      <c r="Q30" s="14">
        <v>204.20290433971451</v>
      </c>
      <c r="R30" s="14">
        <v>206.74584310745698</v>
      </c>
      <c r="S30" s="14">
        <v>209.29874077814787</v>
      </c>
      <c r="T30" s="14">
        <v>211.85660161907171</v>
      </c>
      <c r="U30" s="14">
        <v>214.4096007825425</v>
      </c>
      <c r="V30" s="14">
        <v>216.95777312400267</v>
      </c>
      <c r="W30" s="14">
        <v>219.49450849470045</v>
      </c>
      <c r="X30" s="14">
        <v>222.02558746995624</v>
      </c>
      <c r="Y30" s="14">
        <v>224.54093755296211</v>
      </c>
      <c r="Z30" s="14">
        <v>227.07706008034157</v>
      </c>
      <c r="AA30" s="14">
        <v>229.72035059820678</v>
      </c>
      <c r="AB30" s="14">
        <v>232.75762118567604</v>
      </c>
      <c r="AC30" s="14">
        <v>236.92386622608905</v>
      </c>
      <c r="AD30" s="14">
        <v>240.9810689732777</v>
      </c>
      <c r="AE30">
        <f>AD30/'Forth Pathway 2'!AD30-1</f>
        <v>2.9679911682769955E-2</v>
      </c>
      <c r="AG30" t="s">
        <v>273</v>
      </c>
      <c r="AH30">
        <v>163.597061</v>
      </c>
    </row>
    <row r="31" spans="1:41" x14ac:dyDescent="0.35">
      <c r="A31" t="s">
        <v>148</v>
      </c>
      <c r="B31" s="14">
        <v>1142.709961</v>
      </c>
      <c r="C31" s="14">
        <v>1160.9215581904491</v>
      </c>
      <c r="D31" s="14">
        <v>1177.3085464450862</v>
      </c>
      <c r="E31" s="14">
        <v>1193.8384293605939</v>
      </c>
      <c r="F31" s="14">
        <v>1209.0876857703456</v>
      </c>
      <c r="G31" s="14">
        <v>1227.0976513937378</v>
      </c>
      <c r="H31" s="14">
        <v>1247.47287163654</v>
      </c>
      <c r="I31" s="14">
        <v>1267.9581226508324</v>
      </c>
      <c r="J31" s="14">
        <v>1289.7640860567446</v>
      </c>
      <c r="K31" s="14">
        <v>1307.2035021699521</v>
      </c>
      <c r="L31" s="14">
        <v>1323.905249156127</v>
      </c>
      <c r="M31" s="14">
        <v>1340.4947086617276</v>
      </c>
      <c r="N31" s="14">
        <v>1355.6640148838853</v>
      </c>
      <c r="O31" s="14">
        <v>1370.8199318710826</v>
      </c>
      <c r="P31" s="14">
        <v>1385.9492602131643</v>
      </c>
      <c r="Q31" s="14">
        <v>1401.3251199008951</v>
      </c>
      <c r="R31" s="14">
        <v>1416.2551179933432</v>
      </c>
      <c r="S31" s="14">
        <v>1431.2369727590358</v>
      </c>
      <c r="T31" s="14">
        <v>1446.2061371334253</v>
      </c>
      <c r="U31" s="14">
        <v>1461.103940413878</v>
      </c>
      <c r="V31" s="14">
        <v>1475.9215799151914</v>
      </c>
      <c r="W31" s="14">
        <v>1490.5665889024895</v>
      </c>
      <c r="X31" s="14">
        <v>1504.9257683630251</v>
      </c>
      <c r="Y31" s="14">
        <v>1518.6901053763695</v>
      </c>
      <c r="Z31" s="14">
        <v>1531.508426967986</v>
      </c>
      <c r="AA31" s="14">
        <v>1542.718808296959</v>
      </c>
      <c r="AB31" s="14">
        <v>1549.8172277864471</v>
      </c>
      <c r="AC31" s="14">
        <v>1555.9835630815023</v>
      </c>
      <c r="AD31" s="14">
        <v>1588.6200071204244</v>
      </c>
      <c r="AE31">
        <f>AD31/'Forth Pathway 2'!AD31-1</f>
        <v>-6.1633013871632003E-2</v>
      </c>
      <c r="AG31" t="s">
        <v>274</v>
      </c>
      <c r="AH31">
        <v>1142.709961</v>
      </c>
    </row>
    <row r="32" spans="1:41" x14ac:dyDescent="0.35">
      <c r="A32" t="s">
        <v>149</v>
      </c>
      <c r="B32" s="14">
        <v>3008.857422</v>
      </c>
      <c r="C32" s="14">
        <v>3047.0374155992426</v>
      </c>
      <c r="D32" s="14">
        <v>3080.5008946085782</v>
      </c>
      <c r="E32" s="14">
        <v>3110.9847613364013</v>
      </c>
      <c r="F32" s="14">
        <v>3136.6324663452015</v>
      </c>
      <c r="G32" s="14">
        <v>3160.3636316254006</v>
      </c>
      <c r="H32" s="14">
        <v>3184.8676374577531</v>
      </c>
      <c r="I32" s="14">
        <v>3208.0310523902781</v>
      </c>
      <c r="J32" s="14">
        <v>3232.2382131054046</v>
      </c>
      <c r="K32" s="14">
        <v>3240.9522303607905</v>
      </c>
      <c r="L32" s="14">
        <v>3249.8299763482837</v>
      </c>
      <c r="M32" s="14">
        <v>3256.7032042567612</v>
      </c>
      <c r="N32" s="14">
        <v>3267.0419016819624</v>
      </c>
      <c r="O32" s="14">
        <v>3274.9131857356847</v>
      </c>
      <c r="P32" s="14">
        <v>3283.5648186406293</v>
      </c>
      <c r="Q32" s="14">
        <v>3287.8142440506736</v>
      </c>
      <c r="R32" s="14">
        <v>3289.680815104563</v>
      </c>
      <c r="S32" s="14">
        <v>3287.1239955647879</v>
      </c>
      <c r="T32" s="14">
        <v>3280.5852813840506</v>
      </c>
      <c r="U32" s="14">
        <v>3270.0875725128858</v>
      </c>
      <c r="V32" s="14">
        <v>3255.1529517657168</v>
      </c>
      <c r="W32" s="14">
        <v>3236.7980882650659</v>
      </c>
      <c r="X32" s="14">
        <v>3217.4301242802758</v>
      </c>
      <c r="Y32" s="14">
        <v>3201.7321861810087</v>
      </c>
      <c r="Z32" s="14">
        <v>3197.286420953887</v>
      </c>
      <c r="AA32" s="14">
        <v>3208.9401782567575</v>
      </c>
      <c r="AB32" s="14">
        <v>3230.4476505498983</v>
      </c>
      <c r="AC32" s="14">
        <v>3121.019466835171</v>
      </c>
      <c r="AD32" s="14">
        <v>2913.6564366430689</v>
      </c>
      <c r="AE32">
        <f>AD32/'Forth Pathway 2'!AD32-1</f>
        <v>-0.19905524262619911</v>
      </c>
      <c r="AG32" t="s">
        <v>275</v>
      </c>
      <c r="AH32">
        <v>3008.857422</v>
      </c>
    </row>
    <row r="33" spans="1:34" x14ac:dyDescent="0.35">
      <c r="A33" t="s">
        <v>150</v>
      </c>
      <c r="B33" s="14">
        <v>3564.9916990000002</v>
      </c>
      <c r="C33" s="14">
        <v>3607.4154567172704</v>
      </c>
      <c r="D33" s="14">
        <v>3643.0509856390609</v>
      </c>
      <c r="E33" s="14">
        <v>3672.8940578421993</v>
      </c>
      <c r="F33" s="14">
        <v>3696.5135580336087</v>
      </c>
      <c r="G33" s="14">
        <v>3717.5950705761588</v>
      </c>
      <c r="H33" s="14">
        <v>3741.0109379433939</v>
      </c>
      <c r="I33" s="14">
        <v>3767.4010391726001</v>
      </c>
      <c r="J33" s="14">
        <v>3790.8760917877885</v>
      </c>
      <c r="K33" s="14">
        <v>3804.017467030058</v>
      </c>
      <c r="L33" s="14">
        <v>3813.7232273963114</v>
      </c>
      <c r="M33" s="14">
        <v>3821.4306094899503</v>
      </c>
      <c r="N33" s="14">
        <v>3830.1105305477336</v>
      </c>
      <c r="O33" s="14">
        <v>3833.7257297463016</v>
      </c>
      <c r="P33" s="14">
        <v>3834.9653151225803</v>
      </c>
      <c r="Q33" s="14">
        <v>3830.8679614805969</v>
      </c>
      <c r="R33" s="14">
        <v>3823.9304511457535</v>
      </c>
      <c r="S33" s="14">
        <v>3811.6078352669365</v>
      </c>
      <c r="T33" s="14">
        <v>3794.5884345412942</v>
      </c>
      <c r="U33" s="14">
        <v>3772.7872717706709</v>
      </c>
      <c r="V33" s="14">
        <v>3745.8795265811664</v>
      </c>
      <c r="W33" s="14">
        <v>3714.9334298366543</v>
      </c>
      <c r="X33" s="14">
        <v>3682.4839692683772</v>
      </c>
      <c r="Y33" s="14">
        <v>3653.5391297221722</v>
      </c>
      <c r="Z33" s="14">
        <v>3636.3634769194355</v>
      </c>
      <c r="AA33" s="14">
        <v>3636.9102339863707</v>
      </c>
      <c r="AB33" s="14">
        <v>3651.5717829508444</v>
      </c>
      <c r="AC33" s="14">
        <v>3517.8508591020059</v>
      </c>
      <c r="AD33" s="14">
        <v>3243.668507788338</v>
      </c>
      <c r="AE33">
        <f>AD33/'Forth Pathway 2'!AD33-1</f>
        <v>-0.20340863511889928</v>
      </c>
      <c r="AG33" t="s">
        <v>276</v>
      </c>
      <c r="AH33">
        <v>3564.9916990000002</v>
      </c>
    </row>
    <row r="34" spans="1:34" x14ac:dyDescent="0.35">
      <c r="A34" t="s">
        <v>151</v>
      </c>
      <c r="B34" s="14">
        <v>3782.001953</v>
      </c>
      <c r="C34" s="14">
        <v>3861.8108928127913</v>
      </c>
      <c r="D34" s="14">
        <v>3939.0544481097436</v>
      </c>
      <c r="E34" s="14">
        <v>4016.6077338004629</v>
      </c>
      <c r="F34" s="14">
        <v>4091.6644758788989</v>
      </c>
      <c r="G34" s="14">
        <v>4169.6008641496492</v>
      </c>
      <c r="H34" s="14">
        <v>4257.5068913281702</v>
      </c>
      <c r="I34" s="14">
        <v>4347.482487465365</v>
      </c>
      <c r="J34" s="14">
        <v>4438.1953180558221</v>
      </c>
      <c r="K34" s="14">
        <v>4522.6093491857118</v>
      </c>
      <c r="L34" s="14">
        <v>4604.9497840407266</v>
      </c>
      <c r="M34" s="14">
        <v>4688.1561611935804</v>
      </c>
      <c r="N34" s="14">
        <v>4770.2692163568854</v>
      </c>
      <c r="O34" s="14">
        <v>4853.1006480566284</v>
      </c>
      <c r="P34" s="14">
        <v>4936.9748453167313</v>
      </c>
      <c r="Q34" s="14">
        <v>5022.6693735892859</v>
      </c>
      <c r="R34" s="14">
        <v>5108.0015126449434</v>
      </c>
      <c r="S34" s="14">
        <v>5194.5351446703589</v>
      </c>
      <c r="T34" s="14">
        <v>5282.0209861233825</v>
      </c>
      <c r="U34" s="14">
        <v>5371.063183099056</v>
      </c>
      <c r="V34" s="14">
        <v>5461.3749249912744</v>
      </c>
      <c r="W34" s="14">
        <v>5552.9780204706612</v>
      </c>
      <c r="X34" s="14">
        <v>5646.1608787387731</v>
      </c>
      <c r="Y34" s="14">
        <v>5740.9706475984676</v>
      </c>
      <c r="Z34" s="14">
        <v>5838.4023827500559</v>
      </c>
      <c r="AA34" s="14">
        <v>5940.356652039306</v>
      </c>
      <c r="AB34" s="14">
        <v>6052.9454197367368</v>
      </c>
      <c r="AC34" s="14">
        <v>6188.7571720029955</v>
      </c>
      <c r="AD34" s="14">
        <v>6324.7309747047902</v>
      </c>
      <c r="AE34">
        <f>AD34/'Forth Pathway 2'!AD34-1</f>
        <v>1.7246686263946875E-2</v>
      </c>
      <c r="AG34" t="s">
        <v>277</v>
      </c>
      <c r="AH34">
        <v>3782.001953</v>
      </c>
    </row>
    <row r="35" spans="1:34" x14ac:dyDescent="0.35">
      <c r="A35" t="s">
        <v>152</v>
      </c>
      <c r="B35" s="14">
        <v>1901.3889160000001</v>
      </c>
      <c r="C35" s="14">
        <v>1945.514068295829</v>
      </c>
      <c r="D35" s="14">
        <v>1989.2155671577377</v>
      </c>
      <c r="E35" s="14">
        <v>2033.182800995512</v>
      </c>
      <c r="F35" s="14">
        <v>2076.100443468606</v>
      </c>
      <c r="G35" s="14">
        <v>2119.5588312216009</v>
      </c>
      <c r="H35" s="14">
        <v>2167.5278388662755</v>
      </c>
      <c r="I35" s="14">
        <v>2216.5850629377683</v>
      </c>
      <c r="J35" s="14">
        <v>2265.6833087158648</v>
      </c>
      <c r="K35" s="14">
        <v>2312.5870314362392</v>
      </c>
      <c r="L35" s="14">
        <v>2359.0797436336397</v>
      </c>
      <c r="M35" s="14">
        <v>2406.3920315241098</v>
      </c>
      <c r="N35" s="14">
        <v>2453.6805226139963</v>
      </c>
      <c r="O35" s="14">
        <v>2501.5908431305052</v>
      </c>
      <c r="P35" s="14">
        <v>2550.1654833269918</v>
      </c>
      <c r="Q35" s="14">
        <v>2599.8098098074665</v>
      </c>
      <c r="R35" s="14">
        <v>2649.4412190006151</v>
      </c>
      <c r="S35" s="14">
        <v>2699.8982373517506</v>
      </c>
      <c r="T35" s="14">
        <v>2751.0353899264878</v>
      </c>
      <c r="U35" s="14">
        <v>2803.2258325158609</v>
      </c>
      <c r="V35" s="14">
        <v>2856.3093988158807</v>
      </c>
      <c r="W35" s="14">
        <v>2910.2513730743981</v>
      </c>
      <c r="X35" s="14">
        <v>2965.0426756752695</v>
      </c>
      <c r="Y35" s="14">
        <v>3020.3546572771888</v>
      </c>
      <c r="Z35" s="14">
        <v>3076.0496951219143</v>
      </c>
      <c r="AA35" s="14">
        <v>3132.154380721182</v>
      </c>
      <c r="AB35" s="14">
        <v>3190.7200297627828</v>
      </c>
      <c r="AC35" s="14">
        <v>3262.6225865614838</v>
      </c>
      <c r="AD35" s="14">
        <v>3340.0544084083476</v>
      </c>
      <c r="AE35">
        <f>AD35/'Forth Pathway 2'!AD35-1</f>
        <v>1.8046778850824063E-2</v>
      </c>
      <c r="AG35" t="s">
        <v>278</v>
      </c>
      <c r="AH35">
        <v>1901.3889160000001</v>
      </c>
    </row>
    <row r="36" spans="1:34" x14ac:dyDescent="0.35">
      <c r="A36" t="s">
        <v>153</v>
      </c>
      <c r="B36" s="14">
        <v>1177.8149410000001</v>
      </c>
      <c r="C36" s="14">
        <v>1200.5474760502648</v>
      </c>
      <c r="D36" s="14">
        <v>1222.8188322784731</v>
      </c>
      <c r="E36" s="14">
        <v>1245.1368656320371</v>
      </c>
      <c r="F36" s="14">
        <v>1267.4833369595353</v>
      </c>
      <c r="G36" s="14">
        <v>1290.9126396948986</v>
      </c>
      <c r="H36" s="14">
        <v>1314.3183058564707</v>
      </c>
      <c r="I36" s="14">
        <v>1337.6761079244907</v>
      </c>
      <c r="J36" s="14">
        <v>1360.8700739597934</v>
      </c>
      <c r="K36" s="14">
        <v>1382.2792819633289</v>
      </c>
      <c r="L36" s="14">
        <v>1403.914717284619</v>
      </c>
      <c r="M36" s="14">
        <v>1425.2384971425115</v>
      </c>
      <c r="N36" s="14">
        <v>1446.87105209984</v>
      </c>
      <c r="O36" s="14">
        <v>1468.5487976379256</v>
      </c>
      <c r="P36" s="14">
        <v>1490.8365221750373</v>
      </c>
      <c r="Q36" s="14">
        <v>1513.1495742351267</v>
      </c>
      <c r="R36" s="14">
        <v>1535.5363195560205</v>
      </c>
      <c r="S36" s="14">
        <v>1557.870081109435</v>
      </c>
      <c r="T36" s="14">
        <v>1580.2007466390655</v>
      </c>
      <c r="U36" s="14">
        <v>1602.3700149939637</v>
      </c>
      <c r="V36" s="14">
        <v>1624.2705674108952</v>
      </c>
      <c r="W36" s="14">
        <v>1645.9003288488791</v>
      </c>
      <c r="X36" s="14">
        <v>1667.344928823484</v>
      </c>
      <c r="Y36" s="14">
        <v>1688.8603477850222</v>
      </c>
      <c r="Z36" s="14">
        <v>1711.1886015570533</v>
      </c>
      <c r="AA36" s="14">
        <v>1735.4802927070368</v>
      </c>
      <c r="AB36" s="14">
        <v>1764.0508105737558</v>
      </c>
      <c r="AC36" s="14">
        <v>1795.3237269385261</v>
      </c>
      <c r="AD36" s="14">
        <v>1817.0922066600283</v>
      </c>
      <c r="AE36">
        <f>AD36/'Forth Pathway 2'!AD36-1</f>
        <v>1.8557500127747595E-2</v>
      </c>
      <c r="AG36" t="s">
        <v>279</v>
      </c>
      <c r="AH36">
        <v>1177.8149410000001</v>
      </c>
    </row>
    <row r="37" spans="1:34" x14ac:dyDescent="0.35">
      <c r="A37" t="s">
        <v>108</v>
      </c>
      <c r="B37" s="14">
        <v>2056.029297</v>
      </c>
      <c r="C37" s="14">
        <v>2096.2211745065451</v>
      </c>
      <c r="D37" s="14">
        <v>2135.0693934230876</v>
      </c>
      <c r="E37" s="14">
        <v>2174.5250487996673</v>
      </c>
      <c r="F37" s="14">
        <v>2215.0610225918567</v>
      </c>
      <c r="G37" s="14">
        <v>2259.5496372062048</v>
      </c>
      <c r="H37" s="14">
        <v>2305.9085911578009</v>
      </c>
      <c r="I37" s="14">
        <v>2352.9472816905468</v>
      </c>
      <c r="J37" s="14">
        <v>2400.8019940950257</v>
      </c>
      <c r="K37" s="14">
        <v>2449.2055234187733</v>
      </c>
      <c r="L37" s="14">
        <v>2498.1509364398785</v>
      </c>
      <c r="M37" s="14">
        <v>2546.3894815772514</v>
      </c>
      <c r="N37" s="14">
        <v>2593.1226038157938</v>
      </c>
      <c r="O37" s="14">
        <v>2639.4954153398321</v>
      </c>
      <c r="P37" s="14">
        <v>2685.4213158190378</v>
      </c>
      <c r="Q37" s="14">
        <v>2730.8777109740381</v>
      </c>
      <c r="R37" s="14">
        <v>2777.1843850557116</v>
      </c>
      <c r="S37" s="14">
        <v>2823.8669105394288</v>
      </c>
      <c r="T37" s="14">
        <v>2871.1909665463945</v>
      </c>
      <c r="U37" s="14">
        <v>2919.0120876897076</v>
      </c>
      <c r="V37" s="14">
        <v>2967.8176778946709</v>
      </c>
      <c r="W37" s="14">
        <v>3017.819766913608</v>
      </c>
      <c r="X37" s="14">
        <v>3068.8517027360708</v>
      </c>
      <c r="Y37" s="14">
        <v>3121.2701449001652</v>
      </c>
      <c r="Z37" s="14">
        <v>3174.3947870203947</v>
      </c>
      <c r="AA37" s="14">
        <v>3228.3118824779363</v>
      </c>
      <c r="AB37" s="14">
        <v>3282.0874876603125</v>
      </c>
      <c r="AC37" s="14">
        <v>3344.3326050725391</v>
      </c>
      <c r="AD37" s="14">
        <v>3426.7877943171234</v>
      </c>
      <c r="AE37">
        <f>AD37/'Forth Pathway 2'!AD37-1</f>
        <v>1.6013693091948111E-2</v>
      </c>
      <c r="AG37" t="s">
        <v>280</v>
      </c>
      <c r="AH37">
        <v>2056.029297</v>
      </c>
    </row>
    <row r="38" spans="1:34" x14ac:dyDescent="0.35">
      <c r="A38" t="s">
        <v>154</v>
      </c>
      <c r="B38" s="14">
        <v>816.71167000000003</v>
      </c>
      <c r="C38" s="14">
        <v>835.28418340280211</v>
      </c>
      <c r="D38" s="14">
        <v>853.57523645095671</v>
      </c>
      <c r="E38" s="14">
        <v>872.40169186611911</v>
      </c>
      <c r="F38" s="14">
        <v>891.43566473908493</v>
      </c>
      <c r="G38" s="14">
        <v>912.68490582303696</v>
      </c>
      <c r="H38" s="14">
        <v>934.62877155072135</v>
      </c>
      <c r="I38" s="14">
        <v>956.81265275786336</v>
      </c>
      <c r="J38" s="14">
        <v>978.93052540154474</v>
      </c>
      <c r="K38" s="14">
        <v>1000.4379227237742</v>
      </c>
      <c r="L38" s="14">
        <v>1021.9470379309585</v>
      </c>
      <c r="M38" s="14">
        <v>1043.6942752875368</v>
      </c>
      <c r="N38" s="14">
        <v>1064.8736501076642</v>
      </c>
      <c r="O38" s="14">
        <v>1086.3788799589536</v>
      </c>
      <c r="P38" s="14">
        <v>1108.0518127004707</v>
      </c>
      <c r="Q38" s="14">
        <v>1130.1225427317449</v>
      </c>
      <c r="R38" s="14">
        <v>1152.3111427112315</v>
      </c>
      <c r="S38" s="14">
        <v>1174.8657896319755</v>
      </c>
      <c r="T38" s="14">
        <v>1197.8028119295395</v>
      </c>
      <c r="U38" s="14">
        <v>1221.0415040640657</v>
      </c>
      <c r="V38" s="14">
        <v>1244.7005263509614</v>
      </c>
      <c r="W38" s="14">
        <v>1268.7853570657996</v>
      </c>
      <c r="X38" s="14">
        <v>1293.2732950927768</v>
      </c>
      <c r="Y38" s="14">
        <v>1318.088105769699</v>
      </c>
      <c r="Z38" s="14">
        <v>1343.1576143061964</v>
      </c>
      <c r="AA38" s="14">
        <v>1368.8757247261244</v>
      </c>
      <c r="AB38" s="14">
        <v>1396.7005878074876</v>
      </c>
      <c r="AC38" s="14">
        <v>1436.2478856111391</v>
      </c>
      <c r="AD38" s="14">
        <v>1483.401052694061</v>
      </c>
      <c r="AE38">
        <f>AD38/'Forth Pathway 2'!AD38-1</f>
        <v>3.5258243340368089E-2</v>
      </c>
      <c r="AG38" t="s">
        <v>281</v>
      </c>
      <c r="AH38">
        <v>816.71167000000003</v>
      </c>
    </row>
    <row r="39" spans="1:34" x14ac:dyDescent="0.35">
      <c r="A39" t="s">
        <v>155</v>
      </c>
      <c r="B39" s="14">
        <v>1194.0349120000001</v>
      </c>
      <c r="C39" s="14">
        <v>1176.4377030809089</v>
      </c>
      <c r="D39" s="14">
        <v>1152.7074252407531</v>
      </c>
      <c r="E39" s="14">
        <v>1127.088848527005</v>
      </c>
      <c r="F39" s="14">
        <v>1096.1166723872525</v>
      </c>
      <c r="G39" s="14">
        <v>1070.6589242243897</v>
      </c>
      <c r="H39" s="14">
        <v>1050.4679029019042</v>
      </c>
      <c r="I39" s="14">
        <v>1030.0990151242654</v>
      </c>
      <c r="J39" s="14">
        <v>1015.9740914090785</v>
      </c>
      <c r="K39" s="14">
        <v>997.5551923136959</v>
      </c>
      <c r="L39" s="14">
        <v>976.97233676412975</v>
      </c>
      <c r="M39" s="14">
        <v>955.61064122631467</v>
      </c>
      <c r="N39" s="14">
        <v>928.38386064181509</v>
      </c>
      <c r="O39" s="14">
        <v>899.84162723024315</v>
      </c>
      <c r="P39" s="14">
        <v>870.29532740013815</v>
      </c>
      <c r="Q39" s="14">
        <v>839.66632770668309</v>
      </c>
      <c r="R39" s="14">
        <v>805.78083735238499</v>
      </c>
      <c r="S39" s="14">
        <v>770.35025104358192</v>
      </c>
      <c r="T39" s="14">
        <v>732.30434691509174</v>
      </c>
      <c r="U39" s="14">
        <v>691.24616586616855</v>
      </c>
      <c r="V39" s="14">
        <v>646.17843659325933</v>
      </c>
      <c r="W39" s="14">
        <v>596.05082128531899</v>
      </c>
      <c r="X39" s="14">
        <v>539.53000413152802</v>
      </c>
      <c r="Y39" s="14">
        <v>475.18943254883089</v>
      </c>
      <c r="Z39" s="14">
        <v>402.73872533640827</v>
      </c>
      <c r="AA39" s="14">
        <v>324.06572903556759</v>
      </c>
      <c r="AB39" s="14">
        <v>244.58018328063969</v>
      </c>
      <c r="AC39" s="14">
        <v>196.90441273392787</v>
      </c>
      <c r="AD39" s="14">
        <v>198.28106009033647</v>
      </c>
      <c r="AE39">
        <f>AD39/'Forth Pathway 2'!AD39-1</f>
        <v>-0.60166401750516929</v>
      </c>
      <c r="AG39" t="s">
        <v>282</v>
      </c>
      <c r="AH39">
        <v>1194.0349120000001</v>
      </c>
    </row>
    <row r="40" spans="1:34" x14ac:dyDescent="0.35">
      <c r="A40" t="s">
        <v>156</v>
      </c>
      <c r="B40" s="14">
        <v>1650.8249510000001</v>
      </c>
      <c r="C40" s="14">
        <v>1691.5648345532536</v>
      </c>
      <c r="D40" s="14">
        <v>1722.082863202879</v>
      </c>
      <c r="E40" s="14">
        <v>1749.9818110447698</v>
      </c>
      <c r="F40" s="14">
        <v>1769.0842624977722</v>
      </c>
      <c r="G40" s="14">
        <v>1772.5356574396922</v>
      </c>
      <c r="H40" s="14">
        <v>1771.2198038956565</v>
      </c>
      <c r="I40" s="14">
        <v>1754.7392058351409</v>
      </c>
      <c r="J40" s="14">
        <v>1783.2058135496425</v>
      </c>
      <c r="K40" s="14">
        <v>1819.7290783816036</v>
      </c>
      <c r="L40" s="14">
        <v>1855.0860504287423</v>
      </c>
      <c r="M40" s="14">
        <v>1890.1163823534084</v>
      </c>
      <c r="N40" s="14">
        <v>1919.8620889206952</v>
      </c>
      <c r="O40" s="14">
        <v>1949.321412744139</v>
      </c>
      <c r="P40" s="14">
        <v>1978.3641575404727</v>
      </c>
      <c r="Q40" s="14">
        <v>2007.4860736122998</v>
      </c>
      <c r="R40" s="14">
        <v>2034.6680372948326</v>
      </c>
      <c r="S40" s="14">
        <v>2060.9193243120103</v>
      </c>
      <c r="T40" s="14">
        <v>2085.8381059541989</v>
      </c>
      <c r="U40" s="14">
        <v>2108.8490719390857</v>
      </c>
      <c r="V40" s="14">
        <v>2129.525029603024</v>
      </c>
      <c r="W40" s="14">
        <v>2146.9093432964373</v>
      </c>
      <c r="X40" s="14">
        <v>2159.3563722506001</v>
      </c>
      <c r="Y40" s="14">
        <v>2164.0040629384139</v>
      </c>
      <c r="Z40" s="14">
        <v>2155.7184592621134</v>
      </c>
      <c r="AA40" s="14">
        <v>2123.9623550668771</v>
      </c>
      <c r="AB40" s="14">
        <v>2033.4214506063797</v>
      </c>
      <c r="AC40" s="14">
        <v>1873.1378181309121</v>
      </c>
      <c r="AD40" s="14">
        <v>1937.4512558613098</v>
      </c>
      <c r="AE40">
        <f>AD40/'Forth Pathway 2'!AD40-1</f>
        <v>-0.23331891825004325</v>
      </c>
      <c r="AG40" t="s">
        <v>283</v>
      </c>
      <c r="AH40">
        <v>1650.8249510000001</v>
      </c>
    </row>
    <row r="41" spans="1:34" x14ac:dyDescent="0.35">
      <c r="A41" t="s">
        <v>157</v>
      </c>
      <c r="B41" s="14">
        <v>745.046875</v>
      </c>
      <c r="C41" s="14">
        <v>758.55703349843748</v>
      </c>
      <c r="D41" s="14">
        <v>770.59154083489022</v>
      </c>
      <c r="E41" s="14">
        <v>781.85712680697179</v>
      </c>
      <c r="F41" s="14">
        <v>791.88890104389407</v>
      </c>
      <c r="G41" s="14">
        <v>802.42601232785444</v>
      </c>
      <c r="H41" s="14">
        <v>813.13920201844348</v>
      </c>
      <c r="I41" s="14">
        <v>823.62162341342378</v>
      </c>
      <c r="J41" s="14">
        <v>834.09800810108015</v>
      </c>
      <c r="K41" s="14">
        <v>844.18659032866447</v>
      </c>
      <c r="L41" s="14">
        <v>853.53781402705306</v>
      </c>
      <c r="M41" s="14">
        <v>862.48152465755413</v>
      </c>
      <c r="N41" s="14">
        <v>870.76046756311155</v>
      </c>
      <c r="O41" s="14">
        <v>878.60151754423794</v>
      </c>
      <c r="P41" s="14">
        <v>886.07307456131286</v>
      </c>
      <c r="Q41" s="14">
        <v>893.08886825472803</v>
      </c>
      <c r="R41" s="14">
        <v>899.47385529320763</v>
      </c>
      <c r="S41" s="14">
        <v>905.21906464912206</v>
      </c>
      <c r="T41" s="14">
        <v>910.28703315665734</v>
      </c>
      <c r="U41" s="14">
        <v>914.58569981907362</v>
      </c>
      <c r="V41" s="14">
        <v>918.06007370483121</v>
      </c>
      <c r="W41" s="14">
        <v>920.70164467730501</v>
      </c>
      <c r="X41" s="14">
        <v>922.62777093200293</v>
      </c>
      <c r="Y41" s="14">
        <v>924.08312397787108</v>
      </c>
      <c r="Z41" s="14">
        <v>925.59582032932917</v>
      </c>
      <c r="AA41" s="14">
        <v>927.4016022390424</v>
      </c>
      <c r="AB41" s="14">
        <v>927.97581954155748</v>
      </c>
      <c r="AC41" s="14">
        <v>916.4925827626405</v>
      </c>
      <c r="AD41" s="14">
        <v>905.15511126757531</v>
      </c>
      <c r="AE41">
        <f>AD41/'Forth Pathway 2'!AD41-1</f>
        <v>-0.10102434640629521</v>
      </c>
      <c r="AG41" t="s">
        <v>284</v>
      </c>
      <c r="AH41">
        <v>745.046875</v>
      </c>
    </row>
    <row r="42" spans="1:34" x14ac:dyDescent="0.35">
      <c r="A42" t="s">
        <v>158</v>
      </c>
      <c r="B42" s="14">
        <v>2603.5036620000001</v>
      </c>
      <c r="C42" s="14">
        <v>2660.0106261807805</v>
      </c>
      <c r="D42" s="14">
        <v>2713.869191334376</v>
      </c>
      <c r="E42" s="14">
        <v>2767.1082488084589</v>
      </c>
      <c r="F42" s="14">
        <v>2818.6298674254981</v>
      </c>
      <c r="G42" s="14">
        <v>2875.0486903038341</v>
      </c>
      <c r="H42" s="14">
        <v>2934.4362710604878</v>
      </c>
      <c r="I42" s="14">
        <v>2995.5861081822363</v>
      </c>
      <c r="J42" s="14">
        <v>3056.7580734215935</v>
      </c>
      <c r="K42" s="14">
        <v>3118.9728818415579</v>
      </c>
      <c r="L42" s="14">
        <v>3180.6733390820118</v>
      </c>
      <c r="M42" s="14">
        <v>3242.7931616636192</v>
      </c>
      <c r="N42" s="14">
        <v>3303.3558910301649</v>
      </c>
      <c r="O42" s="14">
        <v>3364.0494398228293</v>
      </c>
      <c r="P42" s="14">
        <v>3424.871117289882</v>
      </c>
      <c r="Q42" s="14">
        <v>3486.4687942827873</v>
      </c>
      <c r="R42" s="14">
        <v>3547.8114694837955</v>
      </c>
      <c r="S42" s="14">
        <v>3609.4529198603418</v>
      </c>
      <c r="T42" s="14">
        <v>3671.3662267399982</v>
      </c>
      <c r="U42" s="14">
        <v>3733.282349607477</v>
      </c>
      <c r="V42" s="14">
        <v>3795.0864655769942</v>
      </c>
      <c r="W42" s="14">
        <v>3856.3907743073387</v>
      </c>
      <c r="X42" s="14">
        <v>3916.6623057189877</v>
      </c>
      <c r="Y42" s="14">
        <v>3974.6903994418285</v>
      </c>
      <c r="Z42" s="14">
        <v>4028.9091511806146</v>
      </c>
      <c r="AA42" s="14">
        <v>4076.7991826970378</v>
      </c>
      <c r="AB42" s="14">
        <v>4112.2181693883585</v>
      </c>
      <c r="AC42" s="14">
        <v>4142.5373072181683</v>
      </c>
      <c r="AD42" s="14">
        <v>4225.9961778392317</v>
      </c>
      <c r="AE42">
        <f>AD42/'Forth Pathway 2'!AD42-1</f>
        <v>-8.456056707808024E-3</v>
      </c>
      <c r="AG42" t="s">
        <v>285</v>
      </c>
      <c r="AH42">
        <v>2603.5036620000001</v>
      </c>
    </row>
    <row r="43" spans="1:34" x14ac:dyDescent="0.35">
      <c r="A43" t="s">
        <v>159</v>
      </c>
      <c r="B43" s="14">
        <v>1892.3614500000001</v>
      </c>
      <c r="C43" s="14">
        <v>1929.490149357435</v>
      </c>
      <c r="D43" s="14">
        <v>1963.2969392133416</v>
      </c>
      <c r="E43" s="14">
        <v>1996.4623254183909</v>
      </c>
      <c r="F43" s="14">
        <v>2025.7709912942305</v>
      </c>
      <c r="G43" s="14">
        <v>2054.6362021491818</v>
      </c>
      <c r="H43" s="14">
        <v>2096.1515648589475</v>
      </c>
      <c r="I43" s="14">
        <v>2139.4435927431359</v>
      </c>
      <c r="J43" s="14">
        <v>2185.0751432996763</v>
      </c>
      <c r="K43" s="14">
        <v>2226.3966623195879</v>
      </c>
      <c r="L43" s="14">
        <v>2266.881236587541</v>
      </c>
      <c r="M43" s="14">
        <v>2307.765573130016</v>
      </c>
      <c r="N43" s="14">
        <v>2347.6529932959952</v>
      </c>
      <c r="O43" s="14">
        <v>2387.2553168746058</v>
      </c>
      <c r="P43" s="14">
        <v>2427.2136738195163</v>
      </c>
      <c r="Q43" s="14">
        <v>2467.7952301175742</v>
      </c>
      <c r="R43" s="14">
        <v>2507.7463670979478</v>
      </c>
      <c r="S43" s="14">
        <v>2548.3813876811296</v>
      </c>
      <c r="T43" s="14">
        <v>2589.4633343556593</v>
      </c>
      <c r="U43" s="14">
        <v>2632.0690693274801</v>
      </c>
      <c r="V43" s="14">
        <v>2675.9272362296842</v>
      </c>
      <c r="W43" s="14">
        <v>2721.2635982440584</v>
      </c>
      <c r="X43" s="14">
        <v>2768.2546501848965</v>
      </c>
      <c r="Y43" s="14">
        <v>2816.9463117033938</v>
      </c>
      <c r="Z43" s="14">
        <v>2867.0671106490076</v>
      </c>
      <c r="AA43" s="14">
        <v>2917.5845464319318</v>
      </c>
      <c r="AB43" s="14">
        <v>2965.5540127520926</v>
      </c>
      <c r="AC43" s="14">
        <v>3011.5346311644125</v>
      </c>
      <c r="AD43" s="14">
        <v>3080.8700964381001</v>
      </c>
      <c r="AE43">
        <f>AD43/'Forth Pathway 2'!AD43-1</f>
        <v>-2.5663384271492951E-2</v>
      </c>
      <c r="AG43" t="s">
        <v>286</v>
      </c>
      <c r="AH43">
        <v>1892.3614500000001</v>
      </c>
    </row>
    <row r="44" spans="1:34" x14ac:dyDescent="0.35">
      <c r="A44" t="s">
        <v>160</v>
      </c>
      <c r="B44" s="14">
        <v>216.24118000000001</v>
      </c>
      <c r="C44" s="14">
        <v>222.42595886153401</v>
      </c>
      <c r="D44" s="14">
        <v>226.9886492834483</v>
      </c>
      <c r="E44" s="14">
        <v>232.17402338540924</v>
      </c>
      <c r="F44" s="14">
        <v>236.62470654409816</v>
      </c>
      <c r="G44" s="14">
        <v>244.9742459392132</v>
      </c>
      <c r="H44" s="14">
        <v>255.29008693828888</v>
      </c>
      <c r="I44" s="14">
        <v>265.94832042291898</v>
      </c>
      <c r="J44" s="14">
        <v>277.48747231325285</v>
      </c>
      <c r="K44" s="14">
        <v>286.56442051758614</v>
      </c>
      <c r="L44" s="14">
        <v>294.88891633852768</v>
      </c>
      <c r="M44" s="14">
        <v>302.98995720372159</v>
      </c>
      <c r="N44" s="14">
        <v>309.55893097087687</v>
      </c>
      <c r="O44" s="14">
        <v>316.13541759167384</v>
      </c>
      <c r="P44" s="14">
        <v>322.66762888474528</v>
      </c>
      <c r="Q44" s="14">
        <v>329.35236641911342</v>
      </c>
      <c r="R44" s="14">
        <v>335.53589122815902</v>
      </c>
      <c r="S44" s="14">
        <v>341.59858858599324</v>
      </c>
      <c r="T44" s="14">
        <v>347.48347827085843</v>
      </c>
      <c r="U44" s="14">
        <v>353.05245698371419</v>
      </c>
      <c r="V44" s="14">
        <v>358.23879757680498</v>
      </c>
      <c r="W44" s="14">
        <v>362.85889587751376</v>
      </c>
      <c r="X44" s="14">
        <v>366.65363792471123</v>
      </c>
      <c r="Y44" s="14">
        <v>369.09071865834198</v>
      </c>
      <c r="Z44" s="14">
        <v>369.34722899381347</v>
      </c>
      <c r="AA44" s="14">
        <v>365.48274893685118</v>
      </c>
      <c r="AB44" s="14">
        <v>350.13981968475707</v>
      </c>
      <c r="AC44" s="14">
        <v>323.17534208694212</v>
      </c>
      <c r="AD44" s="14">
        <v>349.86713689318947</v>
      </c>
      <c r="AE44">
        <f>AD44/'Forth Pathway 2'!AD44-1</f>
        <v>-0.35035288718281143</v>
      </c>
      <c r="AG44" t="s">
        <v>287</v>
      </c>
      <c r="AH44">
        <v>216.24118000000001</v>
      </c>
    </row>
    <row r="45" spans="1:34" x14ac:dyDescent="0.35">
      <c r="A45" t="s">
        <v>161</v>
      </c>
      <c r="B45" s="14">
        <v>3290.9101559999999</v>
      </c>
      <c r="C45" s="14">
        <v>3342.7311309534853</v>
      </c>
      <c r="D45" s="14">
        <v>3383.8246618387484</v>
      </c>
      <c r="E45" s="14">
        <v>3423.0763511511454</v>
      </c>
      <c r="F45" s="14">
        <v>3450.4025985085673</v>
      </c>
      <c r="G45" s="14">
        <v>3475.7780323548827</v>
      </c>
      <c r="H45" s="14">
        <v>3543.7517378668276</v>
      </c>
      <c r="I45" s="14">
        <v>3614.1745899024122</v>
      </c>
      <c r="J45" s="14">
        <v>3690.8297872844064</v>
      </c>
      <c r="K45" s="14">
        <v>3751.7797813086427</v>
      </c>
      <c r="L45" s="14">
        <v>3809.9391211225329</v>
      </c>
      <c r="M45" s="14">
        <v>3868.6769525528789</v>
      </c>
      <c r="N45" s="14">
        <v>3924.8207399591079</v>
      </c>
      <c r="O45" s="14">
        <v>3979.6347864133763</v>
      </c>
      <c r="P45" s="14">
        <v>4035.6513297399742</v>
      </c>
      <c r="Q45" s="14">
        <v>4093.2788164681292</v>
      </c>
      <c r="R45" s="14">
        <v>4149.154528280209</v>
      </c>
      <c r="S45" s="14">
        <v>4207.3032693322448</v>
      </c>
      <c r="T45" s="14">
        <v>4266.739001157448</v>
      </c>
      <c r="U45" s="14">
        <v>4330.8454746281377</v>
      </c>
      <c r="V45" s="14">
        <v>4398.0922446508794</v>
      </c>
      <c r="W45" s="14">
        <v>4468.8390768798845</v>
      </c>
      <c r="X45" s="14">
        <v>4543.0821348836289</v>
      </c>
      <c r="Y45" s="14">
        <v>4620.3495129090888</v>
      </c>
      <c r="Z45" s="14">
        <v>4698.8330799101195</v>
      </c>
      <c r="AA45" s="14">
        <v>4774.5322205940874</v>
      </c>
      <c r="AB45" s="14">
        <v>4840.0111103737581</v>
      </c>
      <c r="AC45" s="14">
        <v>4900.8606980555987</v>
      </c>
      <c r="AD45" s="14">
        <v>5015.9084029424539</v>
      </c>
      <c r="AE45">
        <f>AD45/'Forth Pathway 2'!AD45-1</f>
        <v>-3.9926536272042901E-2</v>
      </c>
      <c r="AG45" t="s">
        <v>288</v>
      </c>
      <c r="AH45">
        <v>3290.9101559999999</v>
      </c>
    </row>
    <row r="46" spans="1:34" x14ac:dyDescent="0.35">
      <c r="A46" t="s">
        <v>162</v>
      </c>
      <c r="B46" s="14">
        <v>1018.303589</v>
      </c>
      <c r="C46" s="14">
        <v>1036.580101815372</v>
      </c>
      <c r="D46" s="14">
        <v>1054.4469074242922</v>
      </c>
      <c r="E46" s="14">
        <v>1072.9225043574177</v>
      </c>
      <c r="F46" s="14">
        <v>1091.866024094352</v>
      </c>
      <c r="G46" s="14">
        <v>1112.7420657286264</v>
      </c>
      <c r="H46" s="14">
        <v>1134.7015852989546</v>
      </c>
      <c r="I46" s="14">
        <v>1157.1854702713363</v>
      </c>
      <c r="J46" s="14">
        <v>1180.1190347953616</v>
      </c>
      <c r="K46" s="14">
        <v>1202.3810362915483</v>
      </c>
      <c r="L46" s="14">
        <v>1224.0609282807141</v>
      </c>
      <c r="M46" s="14">
        <v>1245.9632952826266</v>
      </c>
      <c r="N46" s="14">
        <v>1267.5208276212772</v>
      </c>
      <c r="O46" s="14">
        <v>1289.4254888038142</v>
      </c>
      <c r="P46" s="14">
        <v>1311.6921907423207</v>
      </c>
      <c r="Q46" s="14">
        <v>1334.5023867701104</v>
      </c>
      <c r="R46" s="14">
        <v>1357.5066723634923</v>
      </c>
      <c r="S46" s="14">
        <v>1380.9314002497949</v>
      </c>
      <c r="T46" s="14">
        <v>1404.8031470864933</v>
      </c>
      <c r="U46" s="14">
        <v>1429.0525780508708</v>
      </c>
      <c r="V46" s="14">
        <v>1453.7290292528801</v>
      </c>
      <c r="W46" s="14">
        <v>1478.8288239261547</v>
      </c>
      <c r="X46" s="14">
        <v>1504.4064993818988</v>
      </c>
      <c r="Y46" s="14">
        <v>1530.4456697171004</v>
      </c>
      <c r="Z46" s="14">
        <v>1557.0931775399465</v>
      </c>
      <c r="AA46" s="14">
        <v>1584.6596437364783</v>
      </c>
      <c r="AB46" s="14">
        <v>1613.879816771193</v>
      </c>
      <c r="AC46" s="14">
        <v>1647.8097032630271</v>
      </c>
      <c r="AD46" s="14">
        <v>1687.3225321375712</v>
      </c>
      <c r="AE46">
        <f>AD46/'Forth Pathway 2'!AD46-1</f>
        <v>2.8469972111964115E-2</v>
      </c>
      <c r="AG46" t="s">
        <v>289</v>
      </c>
      <c r="AH46">
        <v>1018.303589</v>
      </c>
    </row>
    <row r="47" spans="1:34" x14ac:dyDescent="0.35">
      <c r="A47" t="s">
        <v>163</v>
      </c>
      <c r="B47" s="14">
        <v>2938.0812989999999</v>
      </c>
      <c r="C47" s="14">
        <v>3001.1977490813774</v>
      </c>
      <c r="D47" s="14">
        <v>3064.3939700837841</v>
      </c>
      <c r="E47" s="14">
        <v>3128.8847540629918</v>
      </c>
      <c r="F47" s="14">
        <v>3194.6154263109206</v>
      </c>
      <c r="G47" s="14">
        <v>3263.4900570560135</v>
      </c>
      <c r="H47" s="14">
        <v>3334.1168771257917</v>
      </c>
      <c r="I47" s="14">
        <v>3406.0121064056939</v>
      </c>
      <c r="J47" s="14">
        <v>3478.8537625157073</v>
      </c>
      <c r="K47" s="14">
        <v>3551.3976042546947</v>
      </c>
      <c r="L47" s="14">
        <v>3623.6632184048717</v>
      </c>
      <c r="M47" s="14">
        <v>3697.1239309999842</v>
      </c>
      <c r="N47" s="14">
        <v>3770.8264662768624</v>
      </c>
      <c r="O47" s="14">
        <v>3846.0310751549951</v>
      </c>
      <c r="P47" s="14">
        <v>3922.7586258981223</v>
      </c>
      <c r="Q47" s="14">
        <v>4001.6029360717739</v>
      </c>
      <c r="R47" s="14">
        <v>4081.8510813517573</v>
      </c>
      <c r="S47" s="14">
        <v>4164.0918087537248</v>
      </c>
      <c r="T47" s="14">
        <v>4248.4483970246383</v>
      </c>
      <c r="U47" s="14">
        <v>4334.9217405425179</v>
      </c>
      <c r="V47" s="14">
        <v>4423.6363474548943</v>
      </c>
      <c r="W47" s="14">
        <v>4514.5571147586743</v>
      </c>
      <c r="X47" s="14">
        <v>4607.6545057563817</v>
      </c>
      <c r="Y47" s="14">
        <v>4702.4901723247604</v>
      </c>
      <c r="Z47" s="14">
        <v>4798.7948198088852</v>
      </c>
      <c r="AA47" s="14">
        <v>4897.0079143500579</v>
      </c>
      <c r="AB47" s="14">
        <v>5001.4703974781823</v>
      </c>
      <c r="AC47" s="14">
        <v>5133.8213077244091</v>
      </c>
      <c r="AD47" s="14">
        <v>5285.61556924055</v>
      </c>
      <c r="AE47">
        <f>AD47/'Forth Pathway 2'!AD47-1</f>
        <v>6.0209659948889716E-2</v>
      </c>
      <c r="AG47" t="s">
        <v>290</v>
      </c>
      <c r="AH47">
        <v>2938.0812989999999</v>
      </c>
    </row>
    <row r="48" spans="1:34" x14ac:dyDescent="0.35">
      <c r="A48" t="s">
        <v>164</v>
      </c>
      <c r="B48" s="14">
        <v>1853.2238769999999</v>
      </c>
      <c r="C48" s="14">
        <v>1888.2876140423907</v>
      </c>
      <c r="D48" s="14">
        <v>1922.1532970851954</v>
      </c>
      <c r="E48" s="14">
        <v>1956.1957852685525</v>
      </c>
      <c r="F48" s="14">
        <v>1990.2214635183568</v>
      </c>
      <c r="G48" s="14">
        <v>2026.0902298446165</v>
      </c>
      <c r="H48" s="14">
        <v>2064.6596938960306</v>
      </c>
      <c r="I48" s="14">
        <v>2104.8138150208288</v>
      </c>
      <c r="J48" s="14">
        <v>2146.4268260693166</v>
      </c>
      <c r="K48" s="14">
        <v>2187.6262011396216</v>
      </c>
      <c r="L48" s="14">
        <v>2228.3792708780315</v>
      </c>
      <c r="M48" s="14">
        <v>2269.8433924850401</v>
      </c>
      <c r="N48" s="14">
        <v>2311.2271772168274</v>
      </c>
      <c r="O48" s="14">
        <v>2353.4636982668762</v>
      </c>
      <c r="P48" s="14">
        <v>2396.7248326220483</v>
      </c>
      <c r="Q48" s="14">
        <v>2441.5057187397251</v>
      </c>
      <c r="R48" s="14">
        <v>2487.218274462261</v>
      </c>
      <c r="S48" s="14">
        <v>2534.3585224181443</v>
      </c>
      <c r="T48" s="14">
        <v>2583.0258091241403</v>
      </c>
      <c r="U48" s="14">
        <v>2633.3403105574885</v>
      </c>
      <c r="V48" s="14">
        <v>2685.3835417830983</v>
      </c>
      <c r="W48" s="14">
        <v>2739.142771982762</v>
      </c>
      <c r="X48" s="14">
        <v>2794.5882260589601</v>
      </c>
      <c r="Y48" s="14">
        <v>2851.3706258477846</v>
      </c>
      <c r="Z48" s="14">
        <v>2909.1744665861588</v>
      </c>
      <c r="AA48" s="14">
        <v>2968.0256114579634</v>
      </c>
      <c r="AB48" s="14">
        <v>3030.2849943018336</v>
      </c>
      <c r="AC48" s="14">
        <v>3110.7490608410285</v>
      </c>
      <c r="AD48" s="14">
        <v>3209.858770219048</v>
      </c>
      <c r="AE48">
        <f>AD48/'Forth Pathway 2'!AD48-1</f>
        <v>5.8299122260714542E-2</v>
      </c>
      <c r="AG48" t="s">
        <v>291</v>
      </c>
      <c r="AH48">
        <v>1853.2238769999999</v>
      </c>
    </row>
    <row r="49" spans="1:34" x14ac:dyDescent="0.35">
      <c r="A49" t="s">
        <v>165</v>
      </c>
      <c r="B49" s="14">
        <v>1156.033447</v>
      </c>
      <c r="C49" s="14">
        <v>1177.6780924348705</v>
      </c>
      <c r="D49" s="14">
        <v>1198.7240243213464</v>
      </c>
      <c r="E49" s="14">
        <v>1220.068983788022</v>
      </c>
      <c r="F49" s="14">
        <v>1241.6969026498355</v>
      </c>
      <c r="G49" s="14">
        <v>1264.8266117039452</v>
      </c>
      <c r="H49" s="14">
        <v>1289.6454189267836</v>
      </c>
      <c r="I49" s="14">
        <v>1315.5979854081822</v>
      </c>
      <c r="J49" s="14">
        <v>1342.4840720771779</v>
      </c>
      <c r="K49" s="14">
        <v>1369.0692841565221</v>
      </c>
      <c r="L49" s="14">
        <v>1395.3043481280286</v>
      </c>
      <c r="M49" s="14">
        <v>1421.8130377859388</v>
      </c>
      <c r="N49" s="14">
        <v>1448.1383327244569</v>
      </c>
      <c r="O49" s="14">
        <v>1474.8269429412353</v>
      </c>
      <c r="P49" s="14">
        <v>1501.978359478089</v>
      </c>
      <c r="Q49" s="14">
        <v>1529.8876707604029</v>
      </c>
      <c r="R49" s="14">
        <v>1558.233888490553</v>
      </c>
      <c r="S49" s="14">
        <v>1587.2614484822991</v>
      </c>
      <c r="T49" s="14">
        <v>1617.0359336375095</v>
      </c>
      <c r="U49" s="14">
        <v>1647.5946787113912</v>
      </c>
      <c r="V49" s="14">
        <v>1678.9986570849696</v>
      </c>
      <c r="W49" s="14">
        <v>1711.2574261834088</v>
      </c>
      <c r="X49" s="14">
        <v>1744.3895945889735</v>
      </c>
      <c r="Y49" s="14">
        <v>1778.2715714405128</v>
      </c>
      <c r="Z49" s="14">
        <v>1812.8310346413591</v>
      </c>
      <c r="AA49" s="14">
        <v>1848.251033811699</v>
      </c>
      <c r="AB49" s="14">
        <v>1885.9934288727543</v>
      </c>
      <c r="AC49" s="14">
        <v>1934.2925889901283</v>
      </c>
      <c r="AD49" s="14">
        <v>1992.928541103516</v>
      </c>
      <c r="AE49">
        <f>AD49/'Forth Pathway 2'!AD49-1</f>
        <v>4.8695175794388312E-2</v>
      </c>
      <c r="AG49" t="s">
        <v>292</v>
      </c>
      <c r="AH49">
        <v>1156.033447</v>
      </c>
    </row>
    <row r="50" spans="1:34" x14ac:dyDescent="0.35">
      <c r="A50" t="s">
        <v>166</v>
      </c>
      <c r="B50" s="14">
        <v>87.488990999999999</v>
      </c>
      <c r="C50" s="14">
        <v>87.488990999999999</v>
      </c>
      <c r="D50" s="14">
        <v>87.488990999999999</v>
      </c>
      <c r="E50" s="14">
        <v>87.488990999999999</v>
      </c>
      <c r="F50" s="14">
        <v>87.488990999999999</v>
      </c>
      <c r="G50" s="14">
        <v>87.488990999999999</v>
      </c>
      <c r="H50" s="14">
        <v>87.488990999999999</v>
      </c>
      <c r="I50" s="14">
        <v>87.488990999999999</v>
      </c>
      <c r="J50" s="14">
        <v>87.488990999999999</v>
      </c>
      <c r="K50" s="14">
        <v>87.488990999999999</v>
      </c>
      <c r="L50" s="14">
        <v>87.488990999999999</v>
      </c>
      <c r="M50" s="14">
        <v>87.488990999999999</v>
      </c>
      <c r="N50" s="14">
        <v>87.488990999999999</v>
      </c>
      <c r="O50" s="14">
        <v>87.488990999999999</v>
      </c>
      <c r="P50" s="14">
        <v>87.488990999999999</v>
      </c>
      <c r="Q50" s="14">
        <v>87.488990999999999</v>
      </c>
      <c r="R50" s="14">
        <v>87.488990999999999</v>
      </c>
      <c r="S50" s="14">
        <v>87.488990999999999</v>
      </c>
      <c r="T50" s="14">
        <v>87.488990999999999</v>
      </c>
      <c r="U50" s="14">
        <v>87.488990999999999</v>
      </c>
      <c r="V50" s="14">
        <v>87.488990999999999</v>
      </c>
      <c r="W50" s="14">
        <v>87.488990999999999</v>
      </c>
      <c r="X50" s="14">
        <v>87.488990999999999</v>
      </c>
      <c r="Y50" s="14">
        <v>87.488990999999999</v>
      </c>
      <c r="Z50" s="14">
        <v>87.488990999999999</v>
      </c>
      <c r="AA50" s="14">
        <v>87.488990999999999</v>
      </c>
      <c r="AB50" s="14">
        <v>87.488990999999999</v>
      </c>
      <c r="AC50" s="14">
        <v>87.488990999999999</v>
      </c>
      <c r="AD50" s="14">
        <v>87.488990999999999</v>
      </c>
      <c r="AE50">
        <f>AD50/'Forth Pathway 2'!AD50-1</f>
        <v>0</v>
      </c>
      <c r="AG50" t="s">
        <v>293</v>
      </c>
      <c r="AH50">
        <v>87.488990999999999</v>
      </c>
    </row>
    <row r="51" spans="1:34" x14ac:dyDescent="0.35">
      <c r="A51" t="s">
        <v>167</v>
      </c>
      <c r="B51" s="14">
        <v>155.145355</v>
      </c>
      <c r="C51" s="14">
        <v>148.16381402499999</v>
      </c>
      <c r="D51" s="14">
        <v>142.97808053412498</v>
      </c>
      <c r="E51" s="14">
        <v>138.68873811810124</v>
      </c>
      <c r="F51" s="14">
        <v>135.22151966514872</v>
      </c>
      <c r="G51" s="14">
        <v>132.51708927184575</v>
      </c>
      <c r="H51" s="14">
        <v>130.52933293276806</v>
      </c>
      <c r="I51" s="14">
        <v>129.22403960344039</v>
      </c>
      <c r="J51" s="14">
        <v>129.22403960344039</v>
      </c>
      <c r="K51" s="14">
        <v>129.22403960344039</v>
      </c>
      <c r="L51" s="14">
        <v>129.22403960344039</v>
      </c>
      <c r="M51" s="14">
        <v>129.22403960344039</v>
      </c>
      <c r="N51" s="14">
        <v>129.22403960344039</v>
      </c>
      <c r="O51" s="14">
        <v>129.22403960344039</v>
      </c>
      <c r="P51" s="14">
        <v>129.22403960344039</v>
      </c>
      <c r="Q51" s="14">
        <v>129.22403960344039</v>
      </c>
      <c r="R51" s="14">
        <v>129.22403960344039</v>
      </c>
      <c r="S51" s="14">
        <v>129.22403960344039</v>
      </c>
      <c r="T51" s="14">
        <v>129.22403960344039</v>
      </c>
      <c r="U51" s="14">
        <v>129.22403960344039</v>
      </c>
      <c r="V51" s="14">
        <v>129.22403960344039</v>
      </c>
      <c r="W51" s="14">
        <v>129.22403960344039</v>
      </c>
      <c r="X51" s="14">
        <v>129.22403960344039</v>
      </c>
      <c r="Y51" s="14">
        <v>129.22403960344039</v>
      </c>
      <c r="Z51" s="14">
        <v>129.22403960344039</v>
      </c>
      <c r="AA51" s="14">
        <v>129.22403960344039</v>
      </c>
      <c r="AB51" s="14">
        <v>129.22403960344039</v>
      </c>
      <c r="AC51" s="14">
        <v>129.22403960344039</v>
      </c>
      <c r="AD51" s="14">
        <v>129.22403960344039</v>
      </c>
      <c r="AE51">
        <f>AD51/'Forth Pathway 2'!AD51-1</f>
        <v>0</v>
      </c>
      <c r="AG51" t="s">
        <v>294</v>
      </c>
      <c r="AH51">
        <v>155.145355</v>
      </c>
    </row>
    <row r="52" spans="1:34" x14ac:dyDescent="0.35">
      <c r="A52" t="s">
        <v>168</v>
      </c>
      <c r="B52" s="14">
        <v>597.13091999999995</v>
      </c>
      <c r="C52" s="14">
        <v>689.64321917375992</v>
      </c>
      <c r="D52" s="14">
        <v>783.81675932481357</v>
      </c>
      <c r="E52" s="14">
        <v>880.17448881565031</v>
      </c>
      <c r="F52" s="14">
        <v>981.41655939167038</v>
      </c>
      <c r="G52" s="14">
        <v>1077.8716509735227</v>
      </c>
      <c r="H52" s="14">
        <v>1167.5646924531477</v>
      </c>
      <c r="I52" s="14">
        <v>1256.0613091258572</v>
      </c>
      <c r="J52" s="14">
        <v>1331.3983591736553</v>
      </c>
      <c r="K52" s="14">
        <v>1438.418955220588</v>
      </c>
      <c r="L52" s="14">
        <v>1553.3168406838026</v>
      </c>
      <c r="M52" s="14">
        <v>1671.9928879506742</v>
      </c>
      <c r="N52" s="14">
        <v>1804.3495169537375</v>
      </c>
      <c r="O52" s="14">
        <v>1943.49355386819</v>
      </c>
      <c r="P52" s="14">
        <v>2089.4598315808157</v>
      </c>
      <c r="Q52" s="14">
        <v>2243.1107676479087</v>
      </c>
      <c r="R52" s="14">
        <v>2410.4522143802851</v>
      </c>
      <c r="S52" s="14">
        <v>2590.6368920383115</v>
      </c>
      <c r="T52" s="14">
        <v>2785.5056353121904</v>
      </c>
      <c r="U52" s="14">
        <v>2997.3931994285545</v>
      </c>
      <c r="V52" s="14">
        <v>3230.9431835236687</v>
      </c>
      <c r="W52" s="14">
        <v>3491.4470243361784</v>
      </c>
      <c r="X52" s="14">
        <v>3785.6534586971638</v>
      </c>
      <c r="Y52" s="14">
        <v>4122.0072542410235</v>
      </c>
      <c r="Z52" s="14">
        <v>4505.9000948466255</v>
      </c>
      <c r="AA52" s="14">
        <v>4934.5959357704278</v>
      </c>
      <c r="AB52" s="14">
        <v>5380.5166190214459</v>
      </c>
      <c r="AC52" s="14">
        <v>5670.3289998267837</v>
      </c>
      <c r="AD52" s="14">
        <v>5830.818022607581</v>
      </c>
      <c r="AE52">
        <f>AD52/'Forth Pathway 2'!AD52-1</f>
        <v>0.82372305652483746</v>
      </c>
      <c r="AG52" t="s">
        <v>295</v>
      </c>
      <c r="AH52">
        <v>597.13091999999995</v>
      </c>
    </row>
    <row r="53" spans="1:34" x14ac:dyDescent="0.35">
      <c r="A53" t="s">
        <v>169</v>
      </c>
      <c r="B53" s="14">
        <v>2167.0878910000001</v>
      </c>
      <c r="C53" s="14">
        <v>2167.0878910000001</v>
      </c>
      <c r="D53" s="14">
        <v>2167.0878910000001</v>
      </c>
      <c r="E53" s="14">
        <v>2167.0878910000001</v>
      </c>
      <c r="F53" s="14">
        <v>2167.0878910000001</v>
      </c>
      <c r="G53" s="14">
        <v>2167.0878910000001</v>
      </c>
      <c r="H53" s="14">
        <v>2167.0878910000001</v>
      </c>
      <c r="I53" s="14">
        <v>2167.0878910000001</v>
      </c>
      <c r="J53" s="14">
        <v>2167.0878910000001</v>
      </c>
      <c r="K53" s="14">
        <v>2167.0878910000001</v>
      </c>
      <c r="L53" s="14">
        <v>2167.0878910000001</v>
      </c>
      <c r="M53" s="14">
        <v>2167.0878910000001</v>
      </c>
      <c r="N53" s="14">
        <v>2167.0878910000001</v>
      </c>
      <c r="O53" s="14">
        <v>2167.0878910000001</v>
      </c>
      <c r="P53" s="14">
        <v>2167.0878910000001</v>
      </c>
      <c r="Q53" s="14">
        <v>2167.0878910000001</v>
      </c>
      <c r="R53" s="14">
        <v>2167.0878910000001</v>
      </c>
      <c r="S53" s="14">
        <v>2167.0878910000001</v>
      </c>
      <c r="T53" s="14">
        <v>2167.0878910000001</v>
      </c>
      <c r="U53" s="14">
        <v>2167.0878910000001</v>
      </c>
      <c r="V53" s="14">
        <v>2167.0878910000001</v>
      </c>
      <c r="W53" s="14">
        <v>2167.0878910000001</v>
      </c>
      <c r="X53" s="14">
        <v>2167.0878910000001</v>
      </c>
      <c r="Y53" s="14">
        <v>2167.0878910000001</v>
      </c>
      <c r="Z53" s="14">
        <v>2167.0878910000001</v>
      </c>
      <c r="AA53" s="14">
        <v>2167.0878910000001</v>
      </c>
      <c r="AB53" s="14">
        <v>2167.0878910000001</v>
      </c>
      <c r="AC53" s="14">
        <v>2167.0878910000001</v>
      </c>
      <c r="AD53" s="14">
        <v>2167.0878910000001</v>
      </c>
      <c r="AE53">
        <f>AD53/'Forth Pathway 2'!AD53-1</f>
        <v>0</v>
      </c>
      <c r="AG53" t="s">
        <v>296</v>
      </c>
      <c r="AH53">
        <v>2167.0878910000001</v>
      </c>
    </row>
    <row r="54" spans="1:34" x14ac:dyDescent="0.35">
      <c r="A54" t="s">
        <v>170</v>
      </c>
      <c r="B54" s="14">
        <v>173.65542600000001</v>
      </c>
      <c r="C54" s="14">
        <v>200.62029323842802</v>
      </c>
      <c r="D54" s="14">
        <v>228.06494873315171</v>
      </c>
      <c r="E54" s="14">
        <v>256.16323461192218</v>
      </c>
      <c r="F54" s="14">
        <v>285.68476658477317</v>
      </c>
      <c r="G54" s="14">
        <v>313.87762491214482</v>
      </c>
      <c r="H54" s="14">
        <v>340.14073880918119</v>
      </c>
      <c r="I54" s="14">
        <v>366.07405514413568</v>
      </c>
      <c r="J54" s="14">
        <v>388.19752102233849</v>
      </c>
      <c r="K54" s="14">
        <v>419.3798362762268</v>
      </c>
      <c r="L54" s="14">
        <v>452.85234434272843</v>
      </c>
      <c r="M54" s="14">
        <v>487.41281256163569</v>
      </c>
      <c r="N54" s="14">
        <v>525.92364007109927</v>
      </c>
      <c r="O54" s="14">
        <v>566.39898637279111</v>
      </c>
      <c r="P54" s="14">
        <v>608.84611584943946</v>
      </c>
      <c r="Q54" s="14">
        <v>653.51776421542877</v>
      </c>
      <c r="R54" s="14">
        <v>702.15307904255235</v>
      </c>
      <c r="S54" s="14">
        <v>754.50729778335483</v>
      </c>
      <c r="T54" s="14">
        <v>811.11224608057671</v>
      </c>
      <c r="U54" s="14">
        <v>872.63802994987441</v>
      </c>
      <c r="V54" s="14">
        <v>940.43048605498427</v>
      </c>
      <c r="W54" s="14">
        <v>1016.0168340272648</v>
      </c>
      <c r="X54" s="14">
        <v>1101.3406069269904</v>
      </c>
      <c r="Y54" s="14">
        <v>1198.8248896766474</v>
      </c>
      <c r="Z54" s="14">
        <v>1309.9841293345801</v>
      </c>
      <c r="AA54" s="14">
        <v>1433.9288017252229</v>
      </c>
      <c r="AB54" s="14">
        <v>1562.3722571753588</v>
      </c>
      <c r="AC54" s="14">
        <v>1645.0014387405918</v>
      </c>
      <c r="AD54" s="14">
        <v>1691.8737807357784</v>
      </c>
      <c r="AE54">
        <f>AD54/'Forth Pathway 2'!AD54-1</f>
        <v>0.80177345297958835</v>
      </c>
      <c r="AG54" t="s">
        <v>297</v>
      </c>
      <c r="AH54">
        <v>173.65542600000001</v>
      </c>
    </row>
    <row r="55" spans="1:34" x14ac:dyDescent="0.35">
      <c r="A55" t="s">
        <v>171</v>
      </c>
      <c r="B55" s="14">
        <v>2053.1286620000001</v>
      </c>
      <c r="C55" s="14">
        <v>2155.0845676005256</v>
      </c>
      <c r="D55" s="14">
        <v>2262.1286956155272</v>
      </c>
      <c r="E55" s="14">
        <v>2373.4041634300725</v>
      </c>
      <c r="F55" s="14">
        <v>2492.0843398990628</v>
      </c>
      <c r="G55" s="14">
        <v>2606.2546981797263</v>
      </c>
      <c r="H55" s="14">
        <v>2713.3754150314908</v>
      </c>
      <c r="I55" s="14">
        <v>2820.206974547194</v>
      </c>
      <c r="J55" s="14">
        <v>2913.0983878334346</v>
      </c>
      <c r="K55" s="14">
        <v>3044.7468388665648</v>
      </c>
      <c r="L55" s="14">
        <v>3186.0788110571248</v>
      </c>
      <c r="M55" s="14">
        <v>3332.0420024123227</v>
      </c>
      <c r="N55" s="14">
        <v>3494.7892631403483</v>
      </c>
      <c r="O55" s="14">
        <v>3665.8693324599312</v>
      </c>
      <c r="P55" s="14">
        <v>3845.3213346094426</v>
      </c>
      <c r="Q55" s="14">
        <v>4034.2081329510602</v>
      </c>
      <c r="R55" s="14">
        <v>4239.9039338131552</v>
      </c>
      <c r="S55" s="14">
        <v>4461.3693799303783</v>
      </c>
      <c r="T55" s="14">
        <v>4700.8628264360486</v>
      </c>
      <c r="U55" s="14">
        <v>4961.2436183923419</v>
      </c>
      <c r="V55" s="14">
        <v>5248.2153446379243</v>
      </c>
      <c r="W55" s="14">
        <v>5568.2683106430477</v>
      </c>
      <c r="X55" s="14">
        <v>5929.675651691673</v>
      </c>
      <c r="Y55" s="14">
        <v>6342.7783653180768</v>
      </c>
      <c r="Z55" s="14">
        <v>6814.1374995918331</v>
      </c>
      <c r="AA55" s="14">
        <v>7340.270684210318</v>
      </c>
      <c r="AB55" s="14">
        <v>7886.9366093898134</v>
      </c>
      <c r="AC55" s="14">
        <v>8241.1554950843893</v>
      </c>
      <c r="AD55" s="14">
        <v>8438.717419305849</v>
      </c>
      <c r="AE55">
        <f>AD55/'Forth Pathway 2'!AD55-1</f>
        <v>0.61743462859208909</v>
      </c>
      <c r="AG55" t="s">
        <v>298</v>
      </c>
      <c r="AH55">
        <v>2053.1286620000001</v>
      </c>
    </row>
    <row r="56" spans="1:34" x14ac:dyDescent="0.35">
      <c r="A56" t="s">
        <v>172</v>
      </c>
      <c r="B56" s="14">
        <v>535.37127699999996</v>
      </c>
      <c r="C56" s="14">
        <v>550.19763499672717</v>
      </c>
      <c r="D56" s="14">
        <v>564.59366615594342</v>
      </c>
      <c r="E56" s="14">
        <v>579.0907941811962</v>
      </c>
      <c r="F56" s="14">
        <v>593.49949968569513</v>
      </c>
      <c r="G56" s="14">
        <v>607.39522217173624</v>
      </c>
      <c r="H56" s="14">
        <v>620.84368126488516</v>
      </c>
      <c r="I56" s="14">
        <v>633.63902119828197</v>
      </c>
      <c r="J56" s="14">
        <v>647.33075653223648</v>
      </c>
      <c r="K56" s="14">
        <v>663.94462986478754</v>
      </c>
      <c r="L56" s="14">
        <v>681.38771678613227</v>
      </c>
      <c r="M56" s="14">
        <v>699.18168003860035</v>
      </c>
      <c r="N56" s="14">
        <v>717.75879744089002</v>
      </c>
      <c r="O56" s="14">
        <v>736.93896335374473</v>
      </c>
      <c r="P56" s="14">
        <v>756.7099303320806</v>
      </c>
      <c r="Q56" s="14">
        <v>777.18279316820815</v>
      </c>
      <c r="R56" s="14">
        <v>798.75979677321641</v>
      </c>
      <c r="S56" s="14">
        <v>821.46478362443418</v>
      </c>
      <c r="T56" s="14">
        <v>845.44325851195299</v>
      </c>
      <c r="U56" s="14">
        <v>870.85229474759717</v>
      </c>
      <c r="V56" s="14">
        <v>898.10143722070836</v>
      </c>
      <c r="W56" s="14">
        <v>927.62517481718328</v>
      </c>
      <c r="X56" s="14">
        <v>959.94864508375804</v>
      </c>
      <c r="Y56" s="14">
        <v>995.69098895534864</v>
      </c>
      <c r="Z56" s="14">
        <v>1035.079727925631</v>
      </c>
      <c r="AA56" s="14">
        <v>1077.2697846518254</v>
      </c>
      <c r="AB56" s="14">
        <v>1117.4726311992038</v>
      </c>
      <c r="AC56" s="14">
        <v>1138.6292935366459</v>
      </c>
      <c r="AD56" s="14">
        <v>1161.9956745839584</v>
      </c>
      <c r="AE56">
        <f>AD56/'Forth Pathway 2'!AD56-1</f>
        <v>0.20561835049753907</v>
      </c>
      <c r="AG56" t="s">
        <v>299</v>
      </c>
      <c r="AH56">
        <v>535.37127699999996</v>
      </c>
    </row>
    <row r="57" spans="1:34" x14ac:dyDescent="0.35">
      <c r="A57" t="s">
        <v>173</v>
      </c>
      <c r="B57" s="14">
        <v>2292.6328130000002</v>
      </c>
      <c r="C57" s="14">
        <v>2339.8906239110879</v>
      </c>
      <c r="D57" s="14">
        <v>2386.1657048239276</v>
      </c>
      <c r="E57" s="14">
        <v>2432.4659096940491</v>
      </c>
      <c r="F57" s="14">
        <v>2477.8226420325682</v>
      </c>
      <c r="G57" s="14">
        <v>2524.1418195914039</v>
      </c>
      <c r="H57" s="14">
        <v>2571.6093161655481</v>
      </c>
      <c r="I57" s="14">
        <v>2619.3815881100923</v>
      </c>
      <c r="J57" s="14">
        <v>2668.3585231064162</v>
      </c>
      <c r="K57" s="14">
        <v>2717.9427616903367</v>
      </c>
      <c r="L57" s="14">
        <v>2768.9343576366855</v>
      </c>
      <c r="M57" s="14">
        <v>2819.9378516109177</v>
      </c>
      <c r="N57" s="14">
        <v>2871.2257532808767</v>
      </c>
      <c r="O57" s="14">
        <v>2922.5891107813186</v>
      </c>
      <c r="P57" s="14">
        <v>2974.1301387855915</v>
      </c>
      <c r="Q57" s="14">
        <v>3025.8511541381145</v>
      </c>
      <c r="R57" s="14">
        <v>3078.3838637804524</v>
      </c>
      <c r="S57" s="14">
        <v>3131.5173849460757</v>
      </c>
      <c r="T57" s="14">
        <v>3185.3923231884269</v>
      </c>
      <c r="U57" s="14">
        <v>3240.0096970402801</v>
      </c>
      <c r="V57" s="14">
        <v>3295.8843122676794</v>
      </c>
      <c r="W57" s="14">
        <v>3353.4512164310404</v>
      </c>
      <c r="X57" s="14">
        <v>3413.2590128407232</v>
      </c>
      <c r="Y57" s="14">
        <v>3476.183808046047</v>
      </c>
      <c r="Z57" s="14">
        <v>3542.7339565775651</v>
      </c>
      <c r="AA57" s="14">
        <v>3612.2980177287354</v>
      </c>
      <c r="AB57" s="14">
        <v>3678.9730920803686</v>
      </c>
      <c r="AC57" s="14">
        <v>3714.0040531247723</v>
      </c>
      <c r="AD57" s="14">
        <v>3746.759526171104</v>
      </c>
      <c r="AE57">
        <f>AD57/'Forth Pathway 2'!AD57-1</f>
        <v>1.1375309655877519E-2</v>
      </c>
      <c r="AG57" t="s">
        <v>300</v>
      </c>
      <c r="AH57">
        <v>2292.6328130000002</v>
      </c>
    </row>
    <row r="58" spans="1:34" x14ac:dyDescent="0.35">
      <c r="A58" t="s">
        <v>174</v>
      </c>
      <c r="B58" s="14">
        <v>23387.443359000001</v>
      </c>
      <c r="C58" s="14">
        <v>23752.769256733598</v>
      </c>
      <c r="D58" s="14">
        <v>24104.794798226096</v>
      </c>
      <c r="E58" s="14">
        <v>24476.290664217919</v>
      </c>
      <c r="F58" s="14">
        <v>24855.164062667478</v>
      </c>
      <c r="G58" s="14">
        <v>25274.5974417414</v>
      </c>
      <c r="H58" s="14">
        <v>25744.272758541534</v>
      </c>
      <c r="I58" s="14">
        <v>26226.702409045673</v>
      </c>
      <c r="J58" s="14">
        <v>26737.257624842561</v>
      </c>
      <c r="K58" s="14">
        <v>27226.10560090061</v>
      </c>
      <c r="L58" s="14">
        <v>27696.150701047358</v>
      </c>
      <c r="M58" s="14">
        <v>28157.571341341874</v>
      </c>
      <c r="N58" s="14">
        <v>28606.470606694082</v>
      </c>
      <c r="O58" s="14">
        <v>29051.990640569798</v>
      </c>
      <c r="P58" s="14">
        <v>29499.527840790583</v>
      </c>
      <c r="Q58" s="14">
        <v>29946.413238097935</v>
      </c>
      <c r="R58" s="14">
        <v>30398.202796055826</v>
      </c>
      <c r="S58" s="14">
        <v>30851.947649731712</v>
      </c>
      <c r="T58" s="14">
        <v>31309.056276499668</v>
      </c>
      <c r="U58" s="14">
        <v>31769.969417568529</v>
      </c>
      <c r="V58" s="14">
        <v>32235.659983285132</v>
      </c>
      <c r="W58" s="14">
        <v>32707.806024362311</v>
      </c>
      <c r="X58" s="14">
        <v>33188.234633151158</v>
      </c>
      <c r="Y58" s="14">
        <v>33682.171810372878</v>
      </c>
      <c r="Z58" s="14">
        <v>34189.307430235756</v>
      </c>
      <c r="AA58" s="14">
        <v>34690.262838426541</v>
      </c>
      <c r="AB58" s="14">
        <v>35071.938986280045</v>
      </c>
      <c r="AC58" s="14">
        <v>35003.744055956951</v>
      </c>
      <c r="AD58" s="14">
        <v>35332.339953095041</v>
      </c>
      <c r="AE58">
        <f>AD58/'Forth Pathway 2'!AD58-1</f>
        <v>-4.3723836780169889E-2</v>
      </c>
      <c r="AG58" t="s">
        <v>301</v>
      </c>
      <c r="AH58">
        <v>23387.443359000001</v>
      </c>
    </row>
    <row r="59" spans="1:34" x14ac:dyDescent="0.35">
      <c r="A59" t="s">
        <v>175</v>
      </c>
      <c r="B59" s="14">
        <v>13664.914062</v>
      </c>
      <c r="C59" s="14">
        <v>13909.326081404337</v>
      </c>
      <c r="D59" s="14">
        <v>14145.941800172932</v>
      </c>
      <c r="E59" s="14">
        <v>14383.098514452829</v>
      </c>
      <c r="F59" s="14">
        <v>14616.454219680865</v>
      </c>
      <c r="G59" s="14">
        <v>14859.353379194365</v>
      </c>
      <c r="H59" s="14">
        <v>15115.244817802135</v>
      </c>
      <c r="I59" s="14">
        <v>15375.753039187992</v>
      </c>
      <c r="J59" s="14">
        <v>15644.458161725537</v>
      </c>
      <c r="K59" s="14">
        <v>15903.217499720478</v>
      </c>
      <c r="L59" s="14">
        <v>16158.293976163746</v>
      </c>
      <c r="M59" s="14">
        <v>16413.098961362066</v>
      </c>
      <c r="N59" s="14">
        <v>16664.209527611529</v>
      </c>
      <c r="O59" s="14">
        <v>16914.727588702972</v>
      </c>
      <c r="P59" s="14">
        <v>17165.525637606188</v>
      </c>
      <c r="Q59" s="14">
        <v>17416.530252794648</v>
      </c>
      <c r="R59" s="14">
        <v>17666.689101774613</v>
      </c>
      <c r="S59" s="14">
        <v>17916.6338858487</v>
      </c>
      <c r="T59" s="14">
        <v>18166.395345544206</v>
      </c>
      <c r="U59" s="14">
        <v>18415.843569952474</v>
      </c>
      <c r="V59" s="14">
        <v>18664.908646314296</v>
      </c>
      <c r="W59" s="14">
        <v>18913.584957190873</v>
      </c>
      <c r="X59" s="14">
        <v>19162.120811679335</v>
      </c>
      <c r="Y59" s="14">
        <v>19411.163231020404</v>
      </c>
      <c r="Z59" s="14">
        <v>19661.941872150928</v>
      </c>
      <c r="AA59" s="14">
        <v>19914.265538390428</v>
      </c>
      <c r="AB59" s="14">
        <v>20158.488116673587</v>
      </c>
      <c r="AC59" s="14">
        <v>20356.741404509277</v>
      </c>
      <c r="AD59" s="14">
        <v>20601.677788436613</v>
      </c>
      <c r="AE59">
        <f>AD59/'Forth Pathway 2'!AD59-1</f>
        <v>-2.3442008398190106E-2</v>
      </c>
      <c r="AG59" t="s">
        <v>302</v>
      </c>
      <c r="AH59">
        <v>13664.914062</v>
      </c>
    </row>
    <row r="60" spans="1:34" x14ac:dyDescent="0.35">
      <c r="A60" t="s">
        <v>176</v>
      </c>
      <c r="B60" s="14">
        <v>24104.832031000002</v>
      </c>
      <c r="C60" s="14">
        <v>24549.720452896952</v>
      </c>
      <c r="D60" s="14">
        <v>24982.048394988604</v>
      </c>
      <c r="E60" s="14">
        <v>25412.941263910205</v>
      </c>
      <c r="F60" s="14">
        <v>25832.092151940633</v>
      </c>
      <c r="G60" s="14">
        <v>26267.595393530199</v>
      </c>
      <c r="H60" s="14">
        <v>26722.954666715199</v>
      </c>
      <c r="I60" s="14">
        <v>27186.079504862173</v>
      </c>
      <c r="J60" s="14">
        <v>27665.342900453386</v>
      </c>
      <c r="K60" s="14">
        <v>28137.451977049626</v>
      </c>
      <c r="L60" s="14">
        <v>28610.642320692867</v>
      </c>
      <c r="M60" s="14">
        <v>29081.18438855591</v>
      </c>
      <c r="N60" s="14">
        <v>29540.832864646109</v>
      </c>
      <c r="O60" s="14">
        <v>29994.272832785278</v>
      </c>
      <c r="P60" s="14">
        <v>30442.504246571138</v>
      </c>
      <c r="Q60" s="14">
        <v>30884.060593665952</v>
      </c>
      <c r="R60" s="14">
        <v>31317.756191364628</v>
      </c>
      <c r="S60" s="14">
        <v>31743.004343809069</v>
      </c>
      <c r="T60" s="14">
        <v>32158.977369932079</v>
      </c>
      <c r="U60" s="14">
        <v>32564.582472010345</v>
      </c>
      <c r="V60" s="14">
        <v>32957.6500082805</v>
      </c>
      <c r="W60" s="14">
        <v>33335.835746360521</v>
      </c>
      <c r="X60" s="14">
        <v>33695.712761160357</v>
      </c>
      <c r="Y60" s="14">
        <v>34034.762392534431</v>
      </c>
      <c r="Z60" s="14">
        <v>34350.218692983995</v>
      </c>
      <c r="AA60" s="14">
        <v>34636.842070291059</v>
      </c>
      <c r="AB60" s="14">
        <v>34860.829522380693</v>
      </c>
      <c r="AC60" s="14">
        <v>34963.575891056891</v>
      </c>
      <c r="AD60" s="14">
        <v>35307.540907593691</v>
      </c>
      <c r="AE60">
        <f>AD60/'Forth Pathway 2'!AD60-1</f>
        <v>-6.3691815196518897E-2</v>
      </c>
      <c r="AG60" t="s">
        <v>303</v>
      </c>
      <c r="AH60">
        <v>24104.832031000002</v>
      </c>
    </row>
    <row r="61" spans="1:34" x14ac:dyDescent="0.35">
      <c r="A61" t="s">
        <v>177</v>
      </c>
      <c r="B61" s="14">
        <v>2374.7719729999999</v>
      </c>
      <c r="C61" s="14">
        <v>2431.37418802206</v>
      </c>
      <c r="D61" s="14">
        <v>2488.8936934629355</v>
      </c>
      <c r="E61" s="14">
        <v>2548.2333991237401</v>
      </c>
      <c r="F61" s="14">
        <v>2609.1259844292008</v>
      </c>
      <c r="G61" s="14">
        <v>2673.7321184052425</v>
      </c>
      <c r="H61" s="14">
        <v>2740.1936124188655</v>
      </c>
      <c r="I61" s="14">
        <v>2808.3657932247897</v>
      </c>
      <c r="J61" s="14">
        <v>2877.2215865796547</v>
      </c>
      <c r="K61" s="14">
        <v>2945.0339589872747</v>
      </c>
      <c r="L61" s="14">
        <v>3012.5423834223479</v>
      </c>
      <c r="M61" s="14">
        <v>3081.1921992557764</v>
      </c>
      <c r="N61" s="14">
        <v>3150.1338747141244</v>
      </c>
      <c r="O61" s="14">
        <v>3220.6130799466532</v>
      </c>
      <c r="P61" s="14">
        <v>3292.6111735940922</v>
      </c>
      <c r="Q61" s="14">
        <v>3366.7324607673381</v>
      </c>
      <c r="R61" s="14">
        <v>3442.2038289938673</v>
      </c>
      <c r="S61" s="14">
        <v>3519.5584103205492</v>
      </c>
      <c r="T61" s="14">
        <v>3598.8480780557738</v>
      </c>
      <c r="U61" s="14">
        <v>3679.9740312009226</v>
      </c>
      <c r="V61" s="14">
        <v>3762.8889980875233</v>
      </c>
      <c r="W61" s="14">
        <v>3847.2985003815229</v>
      </c>
      <c r="X61" s="14">
        <v>3932.7708533256987</v>
      </c>
      <c r="Y61" s="14">
        <v>4018.1792312244584</v>
      </c>
      <c r="Z61" s="14">
        <v>4102.2013680389773</v>
      </c>
      <c r="AA61" s="14">
        <v>4183.4081361005401</v>
      </c>
      <c r="AB61" s="14">
        <v>4261.8704657379876</v>
      </c>
      <c r="AC61" s="14">
        <v>4355.6942654800696</v>
      </c>
      <c r="AD61" s="14">
        <v>4475.8940044302572</v>
      </c>
      <c r="AE61">
        <f>AD61/'Forth Pathway 2'!AD61-1</f>
        <v>2.9135867097384471E-2</v>
      </c>
      <c r="AG61" t="s">
        <v>304</v>
      </c>
      <c r="AH61">
        <v>2374.7719729999999</v>
      </c>
    </row>
    <row r="62" spans="1:34" x14ac:dyDescent="0.35">
      <c r="A62" t="s">
        <v>178</v>
      </c>
      <c r="B62" s="14">
        <v>5858.6538090000004</v>
      </c>
      <c r="C62" s="14">
        <v>6004.645603266471</v>
      </c>
      <c r="D62" s="14">
        <v>6154.2579535820187</v>
      </c>
      <c r="E62" s="14">
        <v>6307.3906616862287</v>
      </c>
      <c r="F62" s="14">
        <v>6462.5631945278355</v>
      </c>
      <c r="G62" s="14">
        <v>6621.9997985873924</v>
      </c>
      <c r="H62" s="14">
        <v>6782.8137392961271</v>
      </c>
      <c r="I62" s="14">
        <v>6946.2958291661389</v>
      </c>
      <c r="J62" s="14">
        <v>7109.0197552601849</v>
      </c>
      <c r="K62" s="14">
        <v>7267.8359674946732</v>
      </c>
      <c r="L62" s="14">
        <v>7428.569974184591</v>
      </c>
      <c r="M62" s="14">
        <v>7592.2339992848347</v>
      </c>
      <c r="N62" s="14">
        <v>7758.5623840709677</v>
      </c>
      <c r="O62" s="14">
        <v>7928.0031796891708</v>
      </c>
      <c r="P62" s="14">
        <v>8099.8450270098883</v>
      </c>
      <c r="Q62" s="14">
        <v>8274.3391784422602</v>
      </c>
      <c r="R62" s="14">
        <v>8450.8250410810087</v>
      </c>
      <c r="S62" s="14">
        <v>8629.729852283197</v>
      </c>
      <c r="T62" s="14">
        <v>8810.9533162081589</v>
      </c>
      <c r="U62" s="14">
        <v>8994.3973642516139</v>
      </c>
      <c r="V62" s="14">
        <v>9180.1028877518438</v>
      </c>
      <c r="W62" s="14">
        <v>9367.920448752935</v>
      </c>
      <c r="X62" s="14">
        <v>9557.6564359378881</v>
      </c>
      <c r="Y62" s="14">
        <v>9748.6442172003026</v>
      </c>
      <c r="Z62" s="14">
        <v>9940.154383118359</v>
      </c>
      <c r="AA62" s="14">
        <v>10131.153455574538</v>
      </c>
      <c r="AB62" s="14">
        <v>10321.565445426024</v>
      </c>
      <c r="AC62" s="14">
        <v>10516.912425202701</v>
      </c>
      <c r="AD62" s="14">
        <v>10714.033018170761</v>
      </c>
      <c r="AE62">
        <f>AD62/'Forth Pathway 2'!AD62-1</f>
        <v>3.9070732931618668E-3</v>
      </c>
      <c r="AG62" t="s">
        <v>305</v>
      </c>
      <c r="AH62">
        <v>5858.6538090000004</v>
      </c>
    </row>
    <row r="63" spans="1:34" x14ac:dyDescent="0.35">
      <c r="A63" t="s">
        <v>179</v>
      </c>
      <c r="B63" s="14">
        <v>5936.5595700000003</v>
      </c>
      <c r="C63" s="14">
        <v>6023.8186844956026</v>
      </c>
      <c r="D63" s="14">
        <v>6102.6517972377278</v>
      </c>
      <c r="E63" s="14">
        <v>6178.6328634392357</v>
      </c>
      <c r="F63" s="14">
        <v>6251.7013756822671</v>
      </c>
      <c r="G63" s="14">
        <v>6327.7058099869864</v>
      </c>
      <c r="H63" s="14">
        <v>6409.7913408364611</v>
      </c>
      <c r="I63" s="14">
        <v>6491.309144171817</v>
      </c>
      <c r="J63" s="14">
        <v>6581.6370091747967</v>
      </c>
      <c r="K63" s="14">
        <v>6669.7842154749733</v>
      </c>
      <c r="L63" s="14">
        <v>6757.0363316465528</v>
      </c>
      <c r="M63" s="14">
        <v>6837.9667071979502</v>
      </c>
      <c r="N63" s="14">
        <v>6913.5091443957199</v>
      </c>
      <c r="O63" s="14">
        <v>6984.6401659296644</v>
      </c>
      <c r="P63" s="14">
        <v>7053.1858180508607</v>
      </c>
      <c r="Q63" s="14">
        <v>7116.7238077060492</v>
      </c>
      <c r="R63" s="14">
        <v>7181.1791923928249</v>
      </c>
      <c r="S63" s="14">
        <v>7242.2629489094461</v>
      </c>
      <c r="T63" s="14">
        <v>7300.7065624545548</v>
      </c>
      <c r="U63" s="14">
        <v>7356.0183215271545</v>
      </c>
      <c r="V63" s="14">
        <v>7408.3841976340764</v>
      </c>
      <c r="W63" s="14">
        <v>7457.7561146938951</v>
      </c>
      <c r="X63" s="14">
        <v>7503.0638475296901</v>
      </c>
      <c r="Y63" s="14">
        <v>7546.2537339552255</v>
      </c>
      <c r="Z63" s="14">
        <v>7587.0366321724759</v>
      </c>
      <c r="AA63" s="14">
        <v>7627.0040030952659</v>
      </c>
      <c r="AB63" s="14">
        <v>7657.9067928348477</v>
      </c>
      <c r="AC63" s="14">
        <v>7636.7810785235897</v>
      </c>
      <c r="AD63" s="14">
        <v>7646.1977641680851</v>
      </c>
      <c r="AE63">
        <f>AD63/'Forth Pathway 2'!AD63-1</f>
        <v>-8.0718370119221672E-2</v>
      </c>
      <c r="AG63" t="s">
        <v>306</v>
      </c>
      <c r="AH63">
        <v>5936.5595700000003</v>
      </c>
    </row>
    <row r="64" spans="1:34" x14ac:dyDescent="0.35">
      <c r="A64" t="s">
        <v>180</v>
      </c>
      <c r="B64" s="14">
        <v>828.34167500000001</v>
      </c>
      <c r="C64" s="14">
        <v>848.2719898713375</v>
      </c>
      <c r="D64" s="14">
        <v>868.04783959840699</v>
      </c>
      <c r="E64" s="14">
        <v>888.13507424020179</v>
      </c>
      <c r="F64" s="14">
        <v>908.10345918188148</v>
      </c>
      <c r="G64" s="14">
        <v>929.28324697072651</v>
      </c>
      <c r="H64" s="14">
        <v>951.11740735657656</v>
      </c>
      <c r="I64" s="14">
        <v>973.40465622794113</v>
      </c>
      <c r="J64" s="14">
        <v>996.01577564699448</v>
      </c>
      <c r="K64" s="14">
        <v>1017.9358916342783</v>
      </c>
      <c r="L64" s="14">
        <v>1040.0131906328102</v>
      </c>
      <c r="M64" s="14">
        <v>1062.3755542577967</v>
      </c>
      <c r="N64" s="14">
        <v>1084.6259478661721</v>
      </c>
      <c r="O64" s="14">
        <v>1107.1247777531391</v>
      </c>
      <c r="P64" s="14">
        <v>1129.8162964854898</v>
      </c>
      <c r="Q64" s="14">
        <v>1152.7965339927453</v>
      </c>
      <c r="R64" s="14">
        <v>1175.8363255211243</v>
      </c>
      <c r="S64" s="14">
        <v>1199.0824920930445</v>
      </c>
      <c r="T64" s="14">
        <v>1222.5077676585743</v>
      </c>
      <c r="U64" s="14">
        <v>1246.0607245610613</v>
      </c>
      <c r="V64" s="14">
        <v>1269.67644123116</v>
      </c>
      <c r="W64" s="14">
        <v>1293.2034187195293</v>
      </c>
      <c r="X64" s="14">
        <v>1316.3756841778552</v>
      </c>
      <c r="Y64" s="14">
        <v>1338.6184841134084</v>
      </c>
      <c r="Z64" s="14">
        <v>1358.912743503658</v>
      </c>
      <c r="AA64" s="14">
        <v>1374.9682975681537</v>
      </c>
      <c r="AB64" s="14">
        <v>1379.6110567707713</v>
      </c>
      <c r="AC64" s="14">
        <v>1368.2569405502113</v>
      </c>
      <c r="AD64" s="14">
        <v>1397.1032174993611</v>
      </c>
      <c r="AE64">
        <f>AD64/'Forth Pathway 2'!AD64-1</f>
        <v>-6.2773380968414116E-2</v>
      </c>
      <c r="AG64" t="s">
        <v>307</v>
      </c>
      <c r="AH64">
        <v>828.34167500000001</v>
      </c>
    </row>
    <row r="65" spans="1:34" x14ac:dyDescent="0.35">
      <c r="A65" t="s">
        <v>181</v>
      </c>
      <c r="B65" s="14">
        <v>403.78109699999999</v>
      </c>
      <c r="C65" s="14">
        <v>410.4237402048567</v>
      </c>
      <c r="D65" s="14">
        <v>416.54894514604803</v>
      </c>
      <c r="E65" s="14">
        <v>422.52938000640438</v>
      </c>
      <c r="F65" s="14">
        <v>428.25004753524911</v>
      </c>
      <c r="G65" s="14">
        <v>434.17407326780898</v>
      </c>
      <c r="H65" s="14">
        <v>440.45275137614942</v>
      </c>
      <c r="I65" s="14">
        <v>446.72695677422752</v>
      </c>
      <c r="J65" s="14">
        <v>453.63326618056567</v>
      </c>
      <c r="K65" s="14">
        <v>460.25871612311266</v>
      </c>
      <c r="L65" s="14">
        <v>466.79977491903946</v>
      </c>
      <c r="M65" s="14">
        <v>473.12957986694164</v>
      </c>
      <c r="N65" s="14">
        <v>479.18379328387704</v>
      </c>
      <c r="O65" s="14">
        <v>485.05604691543294</v>
      </c>
      <c r="P65" s="14">
        <v>490.83136673803159</v>
      </c>
      <c r="Q65" s="14">
        <v>496.41692952523709</v>
      </c>
      <c r="R65" s="14">
        <v>501.97987692088276</v>
      </c>
      <c r="S65" s="14">
        <v>507.39177217195447</v>
      </c>
      <c r="T65" s="14">
        <v>512.67955552564456</v>
      </c>
      <c r="U65" s="14">
        <v>517.82152639574451</v>
      </c>
      <c r="V65" s="14">
        <v>522.821025916297</v>
      </c>
      <c r="W65" s="14">
        <v>527.68437506610383</v>
      </c>
      <c r="X65" s="14">
        <v>532.40032198713209</v>
      </c>
      <c r="Y65" s="14">
        <v>537.07886967664228</v>
      </c>
      <c r="Z65" s="14">
        <v>541.79084520713116</v>
      </c>
      <c r="AA65" s="14">
        <v>546.60179621113377</v>
      </c>
      <c r="AB65" s="14">
        <v>550.8019718695075</v>
      </c>
      <c r="AC65" s="14">
        <v>550.89935949663493</v>
      </c>
      <c r="AD65" s="14">
        <v>553.31901415442235</v>
      </c>
      <c r="AE65">
        <f>AD65/'Forth Pathway 2'!AD65-1</f>
        <v>-6.6031708551560153E-2</v>
      </c>
      <c r="AG65" t="s">
        <v>308</v>
      </c>
      <c r="AH65">
        <v>403.78109699999999</v>
      </c>
    </row>
    <row r="66" spans="1:34" x14ac:dyDescent="0.35">
      <c r="A66" t="s">
        <v>182</v>
      </c>
      <c r="B66" s="14">
        <v>664.20715299999995</v>
      </c>
      <c r="C66" s="14">
        <v>676.13764188218602</v>
      </c>
      <c r="D66" s="14">
        <v>687.02028006957232</v>
      </c>
      <c r="E66" s="14">
        <v>697.76919326545692</v>
      </c>
      <c r="F66" s="14">
        <v>707.67444562537605</v>
      </c>
      <c r="G66" s="14">
        <v>718.68911530175683</v>
      </c>
      <c r="H66" s="14">
        <v>731.13027070783403</v>
      </c>
      <c r="I66" s="14">
        <v>743.7383928871094</v>
      </c>
      <c r="J66" s="14">
        <v>757.32917078337141</v>
      </c>
      <c r="K66" s="14">
        <v>769.90969576967348</v>
      </c>
      <c r="L66" s="14">
        <v>782.21608632879497</v>
      </c>
      <c r="M66" s="14">
        <v>794.50517037467216</v>
      </c>
      <c r="N66" s="14">
        <v>806.06990818412885</v>
      </c>
      <c r="O66" s="14">
        <v>817.5339150253144</v>
      </c>
      <c r="P66" s="14">
        <v>828.94243730270966</v>
      </c>
      <c r="Q66" s="14">
        <v>840.34271685444639</v>
      </c>
      <c r="R66" s="14">
        <v>851.43692140235873</v>
      </c>
      <c r="S66" s="14">
        <v>862.43246294904088</v>
      </c>
      <c r="T66" s="14">
        <v>873.31420455030036</v>
      </c>
      <c r="U66" s="14">
        <v>884.12120583734907</v>
      </c>
      <c r="V66" s="14">
        <v>894.86999780943734</v>
      </c>
      <c r="W66" s="14">
        <v>905.64011618107304</v>
      </c>
      <c r="X66" s="14">
        <v>916.61547818505983</v>
      </c>
      <c r="Y66" s="14">
        <v>928.17189114937355</v>
      </c>
      <c r="Z66" s="14">
        <v>941.05380319225753</v>
      </c>
      <c r="AA66" s="14">
        <v>956.45189015237111</v>
      </c>
      <c r="AB66" s="14">
        <v>975.7640884923826</v>
      </c>
      <c r="AC66" s="14">
        <v>997.48381649095222</v>
      </c>
      <c r="AD66" s="14">
        <v>1017.4319965950466</v>
      </c>
      <c r="AE66">
        <f>AD66/'Forth Pathway 2'!AD66-1</f>
        <v>-2.3852768674078151E-2</v>
      </c>
      <c r="AG66" t="s">
        <v>309</v>
      </c>
      <c r="AH66">
        <v>664.20715299999995</v>
      </c>
    </row>
    <row r="67" spans="1:34" x14ac:dyDescent="0.35">
      <c r="A67" t="s">
        <v>183</v>
      </c>
      <c r="B67" s="14">
        <v>2646.8623050000001</v>
      </c>
      <c r="C67" s="14">
        <v>2712.5089898299188</v>
      </c>
      <c r="D67" s="14">
        <v>2775.1297011182337</v>
      </c>
      <c r="E67" s="14">
        <v>2839.4569300771841</v>
      </c>
      <c r="F67" s="14">
        <v>2902.6856730504496</v>
      </c>
      <c r="G67" s="14">
        <v>2975.3755984806808</v>
      </c>
      <c r="H67" s="14">
        <v>3052.7773168371173</v>
      </c>
      <c r="I67" s="14">
        <v>3132.2127195653406</v>
      </c>
      <c r="J67" s="14">
        <v>3214.7762807467234</v>
      </c>
      <c r="K67" s="14">
        <v>3293.2627932977584</v>
      </c>
      <c r="L67" s="14">
        <v>3370.4986976101327</v>
      </c>
      <c r="M67" s="14">
        <v>3449.2564665774494</v>
      </c>
      <c r="N67" s="14">
        <v>3525.2097838227783</v>
      </c>
      <c r="O67" s="14">
        <v>3602.5299726162552</v>
      </c>
      <c r="P67" s="14">
        <v>3680.9599321440896</v>
      </c>
      <c r="Q67" s="14">
        <v>3761.2416682641528</v>
      </c>
      <c r="R67" s="14">
        <v>3840.5888224978535</v>
      </c>
      <c r="S67" s="14">
        <v>3920.4868961255697</v>
      </c>
      <c r="T67" s="14">
        <v>4000.5499033721771</v>
      </c>
      <c r="U67" s="14">
        <v>4080.0652333065932</v>
      </c>
      <c r="V67" s="14">
        <v>4157.9859111257592</v>
      </c>
      <c r="W67" s="14">
        <v>4232.4853762925823</v>
      </c>
      <c r="X67" s="14">
        <v>4300.6935711256874</v>
      </c>
      <c r="Y67" s="14">
        <v>4356.8421361822329</v>
      </c>
      <c r="Z67" s="14">
        <v>4391.9662568209706</v>
      </c>
      <c r="AA67" s="14">
        <v>4387.8314208638349</v>
      </c>
      <c r="AB67" s="14">
        <v>4291.9634472819489</v>
      </c>
      <c r="AC67" s="14">
        <v>4107.1901289130137</v>
      </c>
      <c r="AD67" s="14">
        <v>4259.594811588564</v>
      </c>
      <c r="AE67">
        <f>AD67/'Forth Pathway 2'!AD67-1</f>
        <v>-0.1506701623802702</v>
      </c>
      <c r="AG67" t="s">
        <v>310</v>
      </c>
      <c r="AH67">
        <v>2646.8623050000001</v>
      </c>
    </row>
    <row r="68" spans="1:34" x14ac:dyDescent="0.35">
      <c r="A68" t="s">
        <v>184</v>
      </c>
      <c r="B68" s="14">
        <v>6755.451172</v>
      </c>
      <c r="C68" s="14">
        <v>6872.9534630504158</v>
      </c>
      <c r="D68" s="14">
        <v>6983.5557793592088</v>
      </c>
      <c r="E68" s="14">
        <v>7092.988098421768</v>
      </c>
      <c r="F68" s="14">
        <v>7198.6580165144351</v>
      </c>
      <c r="G68" s="14">
        <v>7311.3270925941097</v>
      </c>
      <c r="H68" s="14">
        <v>7429.8912283911623</v>
      </c>
      <c r="I68" s="14">
        <v>7549.9263221096826</v>
      </c>
      <c r="J68" s="14">
        <v>7676.2924589333616</v>
      </c>
      <c r="K68" s="14">
        <v>7793.3574541905882</v>
      </c>
      <c r="L68" s="14">
        <v>7908.5105452622174</v>
      </c>
      <c r="M68" s="14">
        <v>8023.1981834875005</v>
      </c>
      <c r="N68" s="14">
        <v>8133.8453073161591</v>
      </c>
      <c r="O68" s="14">
        <v>8244.0345096943711</v>
      </c>
      <c r="P68" s="14">
        <v>8354.2811587890628</v>
      </c>
      <c r="Q68" s="14">
        <v>8464.3128896471262</v>
      </c>
      <c r="R68" s="14">
        <v>8573.1935785031019</v>
      </c>
      <c r="S68" s="14">
        <v>8681.267256753712</v>
      </c>
      <c r="T68" s="14">
        <v>8788.408852856388</v>
      </c>
      <c r="U68" s="14">
        <v>8894.0534368356894</v>
      </c>
      <c r="V68" s="14">
        <v>8997.4894994954011</v>
      </c>
      <c r="W68" s="14">
        <v>9097.6207606373864</v>
      </c>
      <c r="X68" s="14">
        <v>9192.6999952068072</v>
      </c>
      <c r="Y68" s="14">
        <v>9280.2265415981692</v>
      </c>
      <c r="Z68" s="14">
        <v>9356.4270385448253</v>
      </c>
      <c r="AA68" s="14">
        <v>9413.9670064179281</v>
      </c>
      <c r="AB68" s="14">
        <v>9426.6425364333882</v>
      </c>
      <c r="AC68" s="14">
        <v>9378.2309767568568</v>
      </c>
      <c r="AD68" s="14">
        <v>9507.9581702121395</v>
      </c>
      <c r="AE68">
        <f>AD68/'Forth Pathway 2'!AD68-1</f>
        <v>-7.2573484225313956E-2</v>
      </c>
      <c r="AG68" t="s">
        <v>311</v>
      </c>
      <c r="AH68">
        <v>6755.451172</v>
      </c>
    </row>
    <row r="69" spans="1:34" x14ac:dyDescent="0.35">
      <c r="A69" t="s">
        <v>185</v>
      </c>
      <c r="B69" s="14">
        <v>7044.0419920000004</v>
      </c>
      <c r="C69" s="14">
        <v>7177.6843742890214</v>
      </c>
      <c r="D69" s="14">
        <v>7310.3286992943204</v>
      </c>
      <c r="E69" s="14">
        <v>7443.6961429856356</v>
      </c>
      <c r="F69" s="14">
        <v>7577.3514290810144</v>
      </c>
      <c r="G69" s="14">
        <v>7712.6344305552557</v>
      </c>
      <c r="H69" s="14">
        <v>7849.8236867522</v>
      </c>
      <c r="I69" s="14">
        <v>7988.1273753419819</v>
      </c>
      <c r="J69" s="14">
        <v>8128.0562013885856</v>
      </c>
      <c r="K69" s="14">
        <v>8266.1713835850605</v>
      </c>
      <c r="L69" s="14">
        <v>8403.8295888701778</v>
      </c>
      <c r="M69" s="14">
        <v>8542.558326957329</v>
      </c>
      <c r="N69" s="14">
        <v>8681.8020276867337</v>
      </c>
      <c r="O69" s="14">
        <v>8822.1720074109799</v>
      </c>
      <c r="P69" s="14">
        <v>8963.6443577218215</v>
      </c>
      <c r="Q69" s="14">
        <v>9106.3177885992427</v>
      </c>
      <c r="R69" s="14">
        <v>9249.6639794366984</v>
      </c>
      <c r="S69" s="14">
        <v>9394.1844293170107</v>
      </c>
      <c r="T69" s="14">
        <v>9539.8375012197994</v>
      </c>
      <c r="U69" s="14">
        <v>9686.5888215010636</v>
      </c>
      <c r="V69" s="14">
        <v>9834.5727762449005</v>
      </c>
      <c r="W69" s="14">
        <v>9983.9087969376251</v>
      </c>
      <c r="X69" s="14">
        <v>10134.840538175329</v>
      </c>
      <c r="Y69" s="14">
        <v>10287.512789526456</v>
      </c>
      <c r="Z69" s="14">
        <v>10442.212291850239</v>
      </c>
      <c r="AA69" s="14">
        <v>10598.849653112909</v>
      </c>
      <c r="AB69" s="14">
        <v>10756.351738613064</v>
      </c>
      <c r="AC69" s="14">
        <v>10908.611124378654</v>
      </c>
      <c r="AD69" s="14">
        <v>11062.448721899093</v>
      </c>
      <c r="AE69">
        <f>AD69/'Forth Pathway 2'!AD69-1</f>
        <v>1.6305592954091175E-3</v>
      </c>
      <c r="AG69" t="s">
        <v>312</v>
      </c>
      <c r="AH69">
        <v>7044.0419920000004</v>
      </c>
    </row>
    <row r="70" spans="1:34" x14ac:dyDescent="0.35">
      <c r="A70" t="s">
        <v>186</v>
      </c>
      <c r="B70" s="14">
        <v>23573.167968999998</v>
      </c>
      <c r="C70" s="14">
        <v>24038.733321754156</v>
      </c>
      <c r="D70" s="14">
        <v>24500.426041678431</v>
      </c>
      <c r="E70" s="14">
        <v>24964.199506306573</v>
      </c>
      <c r="F70" s="14">
        <v>25426.803598098086</v>
      </c>
      <c r="G70" s="14">
        <v>25894.905966978349</v>
      </c>
      <c r="H70" s="14">
        <v>26371.242762240916</v>
      </c>
      <c r="I70" s="14">
        <v>26854.817515020677</v>
      </c>
      <c r="J70" s="14">
        <v>27346.478199567428</v>
      </c>
      <c r="K70" s="14">
        <v>27832.392301399901</v>
      </c>
      <c r="L70" s="14">
        <v>28319.21702486138</v>
      </c>
      <c r="M70" s="14">
        <v>28809.487805760888</v>
      </c>
      <c r="N70" s="14">
        <v>29300.827858390578</v>
      </c>
      <c r="O70" s="14">
        <v>29794.303610933235</v>
      </c>
      <c r="P70" s="14">
        <v>30289.344903719975</v>
      </c>
      <c r="Q70" s="14">
        <v>30785.890250464614</v>
      </c>
      <c r="R70" s="14">
        <v>31283.784296307331</v>
      </c>
      <c r="S70" s="14">
        <v>31783.821176121077</v>
      </c>
      <c r="T70" s="14">
        <v>32285.88795056544</v>
      </c>
      <c r="U70" s="14">
        <v>32790.003033614368</v>
      </c>
      <c r="V70" s="14">
        <v>33296.53972147734</v>
      </c>
      <c r="W70" s="14">
        <v>33805.760351707759</v>
      </c>
      <c r="X70" s="14">
        <v>34318.035941197362</v>
      </c>
      <c r="Y70" s="14">
        <v>34833.877203036682</v>
      </c>
      <c r="Z70" s="14">
        <v>35353.508082825261</v>
      </c>
      <c r="AA70" s="14">
        <v>35874.735458542775</v>
      </c>
      <c r="AB70" s="14">
        <v>36384.9638836019</v>
      </c>
      <c r="AC70" s="14">
        <v>36838.760791654575</v>
      </c>
      <c r="AD70" s="14">
        <v>37300.965671679223</v>
      </c>
      <c r="AE70">
        <f>AD70/'Forth Pathway 2'!AD70-1</f>
        <v>-9.4938640948808439E-3</v>
      </c>
      <c r="AG70" t="s">
        <v>313</v>
      </c>
      <c r="AH70">
        <v>23573.167968999998</v>
      </c>
    </row>
    <row r="71" spans="1:34" x14ac:dyDescent="0.35">
      <c r="A71" t="s">
        <v>187</v>
      </c>
      <c r="B71" s="14">
        <v>21520.464843999998</v>
      </c>
      <c r="C71" s="14">
        <v>21930.388810394994</v>
      </c>
      <c r="D71" s="14">
        <v>22353.110212948646</v>
      </c>
      <c r="E71" s="14">
        <v>22785.895485714605</v>
      </c>
      <c r="F71" s="14">
        <v>23225.095899791304</v>
      </c>
      <c r="G71" s="14">
        <v>23667.41320618365</v>
      </c>
      <c r="H71" s="14">
        <v>24110.334643889451</v>
      </c>
      <c r="I71" s="14">
        <v>24553.205325795734</v>
      </c>
      <c r="J71" s="14">
        <v>24996.250728655988</v>
      </c>
      <c r="K71" s="14">
        <v>25437.92698015612</v>
      </c>
      <c r="L71" s="14">
        <v>25877.374800116413</v>
      </c>
      <c r="M71" s="14">
        <v>26316.384463600385</v>
      </c>
      <c r="N71" s="14">
        <v>26754.233836667325</v>
      </c>
      <c r="O71" s="14">
        <v>27190.887011692186</v>
      </c>
      <c r="P71" s="14">
        <v>27625.326689832797</v>
      </c>
      <c r="Q71" s="14">
        <v>28056.605002516459</v>
      </c>
      <c r="R71" s="14">
        <v>28483.926736328289</v>
      </c>
      <c r="S71" s="14">
        <v>28906.995651750298</v>
      </c>
      <c r="T71" s="14">
        <v>29325.418632410248</v>
      </c>
      <c r="U71" s="14">
        <v>29738.824923955061</v>
      </c>
      <c r="V71" s="14">
        <v>30147.014087096282</v>
      </c>
      <c r="W71" s="14">
        <v>30549.904812759058</v>
      </c>
      <c r="X71" s="14">
        <v>30947.536263820966</v>
      </c>
      <c r="Y71" s="14">
        <v>31340.133614110171</v>
      </c>
      <c r="Z71" s="14">
        <v>31728.187148520079</v>
      </c>
      <c r="AA71" s="14">
        <v>32112.415494888661</v>
      </c>
      <c r="AB71" s="14">
        <v>32493.849977378493</v>
      </c>
      <c r="AC71" s="14">
        <v>32874.128753048753</v>
      </c>
      <c r="AD71" s="14">
        <v>33250.146325138994</v>
      </c>
      <c r="AE71">
        <f>AD71/'Forth Pathway 2'!AD71-1</f>
        <v>-1.8743948077899475E-3</v>
      </c>
      <c r="AG71" t="s">
        <v>314</v>
      </c>
      <c r="AH71">
        <v>21520.464843999998</v>
      </c>
    </row>
    <row r="72" spans="1:34" x14ac:dyDescent="0.35">
      <c r="A72" t="s">
        <v>188</v>
      </c>
      <c r="B72" s="14">
        <v>27157.4375</v>
      </c>
      <c r="C72" s="14">
        <v>27735.632923093752</v>
      </c>
      <c r="D72" s="14">
        <v>28306.839962454989</v>
      </c>
      <c r="E72" s="14">
        <v>28876.056545892006</v>
      </c>
      <c r="F72" s="14">
        <v>29443.20250969291</v>
      </c>
      <c r="G72" s="14">
        <v>30015.227992371478</v>
      </c>
      <c r="H72" s="14">
        <v>30599.444390014993</v>
      </c>
      <c r="I72" s="14">
        <v>31197.020939507594</v>
      </c>
      <c r="J72" s="14">
        <v>31807.42809061419</v>
      </c>
      <c r="K72" s="14">
        <v>32418.388350121517</v>
      </c>
      <c r="L72" s="14">
        <v>33029.692173723255</v>
      </c>
      <c r="M72" s="14">
        <v>33644.420986645287</v>
      </c>
      <c r="N72" s="14">
        <v>34260.396503837183</v>
      </c>
      <c r="O72" s="14">
        <v>34877.840795668992</v>
      </c>
      <c r="P72" s="14">
        <v>35496.709714963261</v>
      </c>
      <c r="Q72" s="14">
        <v>36117.153154400134</v>
      </c>
      <c r="R72" s="14">
        <v>36739.802039636044</v>
      </c>
      <c r="S72" s="14">
        <v>37365.389018865942</v>
      </c>
      <c r="T72" s="14">
        <v>37994.173785275423</v>
      </c>
      <c r="U72" s="14">
        <v>38626.142276098049</v>
      </c>
      <c r="V72" s="14">
        <v>39261.789523850428</v>
      </c>
      <c r="W72" s="14">
        <v>39901.634981541662</v>
      </c>
      <c r="X72" s="14">
        <v>40546.03042583957</v>
      </c>
      <c r="Y72" s="14">
        <v>41195.460249773285</v>
      </c>
      <c r="Z72" s="14">
        <v>41849.561767619191</v>
      </c>
      <c r="AA72" s="14">
        <v>42504.528334063318</v>
      </c>
      <c r="AB72" s="14">
        <v>43140.99539179042</v>
      </c>
      <c r="AC72" s="14">
        <v>43701.862844680007</v>
      </c>
      <c r="AD72" s="14">
        <v>44260.731007110342</v>
      </c>
      <c r="AE72">
        <f>AD72/'Forth Pathway 2'!AD72-1</f>
        <v>-1.7471211635371797E-2</v>
      </c>
      <c r="AG72" t="s">
        <v>315</v>
      </c>
      <c r="AH72">
        <v>27157.4375</v>
      </c>
    </row>
    <row r="73" spans="1:34" x14ac:dyDescent="0.35">
      <c r="A73" t="s">
        <v>189</v>
      </c>
      <c r="B73" s="14">
        <v>16750.800781000002</v>
      </c>
      <c r="C73" s="14">
        <v>17030.84904385715</v>
      </c>
      <c r="D73" s="14">
        <v>17303.22000644575</v>
      </c>
      <c r="E73" s="14">
        <v>17588.262870899933</v>
      </c>
      <c r="F73" s="14">
        <v>17880.799653100177</v>
      </c>
      <c r="G73" s="14">
        <v>18201.026894087547</v>
      </c>
      <c r="H73" s="14">
        <v>18544.38380613644</v>
      </c>
      <c r="I73" s="14">
        <v>18893.57269876761</v>
      </c>
      <c r="J73" s="14">
        <v>19258.16008177846</v>
      </c>
      <c r="K73" s="14">
        <v>19611.422141238563</v>
      </c>
      <c r="L73" s="14">
        <v>19950.978226476396</v>
      </c>
      <c r="M73" s="14">
        <v>20291.591302247914</v>
      </c>
      <c r="N73" s="14">
        <v>20626.424879485436</v>
      </c>
      <c r="O73" s="14">
        <v>20965.009706524674</v>
      </c>
      <c r="P73" s="14">
        <v>21309.026647300008</v>
      </c>
      <c r="Q73" s="14">
        <v>21659.059373521879</v>
      </c>
      <c r="R73" s="14">
        <v>22011.935266553108</v>
      </c>
      <c r="S73" s="14">
        <v>22369.932979341273</v>
      </c>
      <c r="T73" s="14">
        <v>22733.621112726105</v>
      </c>
      <c r="U73" s="14">
        <v>23101.83757388893</v>
      </c>
      <c r="V73" s="14">
        <v>23475.556000321732</v>
      </c>
      <c r="W73" s="14">
        <v>23855.179216402932</v>
      </c>
      <c r="X73" s="14">
        <v>24241.900297715885</v>
      </c>
      <c r="Y73" s="14">
        <v>24636.187533488144</v>
      </c>
      <c r="Z73" s="14">
        <v>25037.993897684322</v>
      </c>
      <c r="AA73" s="14">
        <v>25438.812119196013</v>
      </c>
      <c r="AB73" s="14">
        <v>25792.576959931612</v>
      </c>
      <c r="AC73" s="14">
        <v>25988.535547533153</v>
      </c>
      <c r="AD73" s="14">
        <v>26397.569108515774</v>
      </c>
      <c r="AE73">
        <f>AD73/'Forth Pathway 2'!AD73-1</f>
        <v>-9.2168805597585557E-3</v>
      </c>
      <c r="AG73" t="s">
        <v>316</v>
      </c>
      <c r="AH73">
        <v>16750.800781000002</v>
      </c>
    </row>
    <row r="74" spans="1:34" x14ac:dyDescent="0.35">
      <c r="A74" t="s">
        <v>190</v>
      </c>
      <c r="B74" s="14">
        <v>11607.386719</v>
      </c>
      <c r="C74" s="14">
        <v>11813.826413274759</v>
      </c>
      <c r="D74" s="14">
        <v>12014.373204935948</v>
      </c>
      <c r="E74" s="14">
        <v>12222.726465055946</v>
      </c>
      <c r="F74" s="14">
        <v>12434.459533337464</v>
      </c>
      <c r="G74" s="14">
        <v>12666.196825322415</v>
      </c>
      <c r="H74" s="14">
        <v>12912.130035981287</v>
      </c>
      <c r="I74" s="14">
        <v>13161.917773953353</v>
      </c>
      <c r="J74" s="14">
        <v>13422.361854289009</v>
      </c>
      <c r="K74" s="14">
        <v>13671.762759903553</v>
      </c>
      <c r="L74" s="14">
        <v>13912.329730250542</v>
      </c>
      <c r="M74" s="14">
        <v>14154.46269934177</v>
      </c>
      <c r="N74" s="14">
        <v>14391.557026787092</v>
      </c>
      <c r="O74" s="14">
        <v>14631.248409068232</v>
      </c>
      <c r="P74" s="14">
        <v>14874.070070789967</v>
      </c>
      <c r="Q74" s="14">
        <v>15120.671740714615</v>
      </c>
      <c r="R74" s="14">
        <v>15367.660353263316</v>
      </c>
      <c r="S74" s="14">
        <v>15617.085164626957</v>
      </c>
      <c r="T74" s="14">
        <v>15869.041846421949</v>
      </c>
      <c r="U74" s="14">
        <v>16122.364122128934</v>
      </c>
      <c r="V74" s="14">
        <v>16377.102311967808</v>
      </c>
      <c r="W74" s="14">
        <v>16632.580194903814</v>
      </c>
      <c r="X74" s="14">
        <v>16888.229605531564</v>
      </c>
      <c r="Y74" s="14">
        <v>17141.961744770993</v>
      </c>
      <c r="Z74" s="14">
        <v>17390.87160028594</v>
      </c>
      <c r="AA74" s="14">
        <v>17625.07098995267</v>
      </c>
      <c r="AB74" s="14">
        <v>17804.617588127316</v>
      </c>
      <c r="AC74" s="14">
        <v>17872.489324511786</v>
      </c>
      <c r="AD74" s="14">
        <v>18171.383474228125</v>
      </c>
      <c r="AE74">
        <f>AD74/'Forth Pathway 2'!AD74-1</f>
        <v>-3.102527385714271E-2</v>
      </c>
      <c r="AG74" t="s">
        <v>317</v>
      </c>
      <c r="AH74">
        <v>11607.386719</v>
      </c>
    </row>
    <row r="75" spans="1:34" x14ac:dyDescent="0.35">
      <c r="A75" t="s">
        <v>191</v>
      </c>
      <c r="B75" s="14">
        <v>14920.959961</v>
      </c>
      <c r="C75" s="14">
        <v>15253.652605250418</v>
      </c>
      <c r="D75" s="14">
        <v>15592.350809158439</v>
      </c>
      <c r="E75" s="14">
        <v>15931.451695320937</v>
      </c>
      <c r="F75" s="14">
        <v>16268.859131340632</v>
      </c>
      <c r="G75" s="14">
        <v>16603.574639108836</v>
      </c>
      <c r="H75" s="14">
        <v>16940.894521834434</v>
      </c>
      <c r="I75" s="14">
        <v>17284.547343567654</v>
      </c>
      <c r="J75" s="14">
        <v>17627.332758030552</v>
      </c>
      <c r="K75" s="14">
        <v>17965.945006645943</v>
      </c>
      <c r="L75" s="14">
        <v>18314.940674778045</v>
      </c>
      <c r="M75" s="14">
        <v>18664.924539120511</v>
      </c>
      <c r="N75" s="14">
        <v>19021.155822904348</v>
      </c>
      <c r="O75" s="14">
        <v>19377.062571622293</v>
      </c>
      <c r="P75" s="14">
        <v>19732.709178061847</v>
      </c>
      <c r="Q75" s="14">
        <v>20087.22308461307</v>
      </c>
      <c r="R75" s="14">
        <v>20445.050850475443</v>
      </c>
      <c r="S75" s="14">
        <v>20804.192702725068</v>
      </c>
      <c r="T75" s="14">
        <v>21165.045585992375</v>
      </c>
      <c r="U75" s="14">
        <v>21528.788059433238</v>
      </c>
      <c r="V75" s="14">
        <v>21896.542817064477</v>
      </c>
      <c r="W75" s="14">
        <v>22270.095647869315</v>
      </c>
      <c r="X75" s="14">
        <v>22651.373047418227</v>
      </c>
      <c r="Y75" s="14">
        <v>23044.270173474913</v>
      </c>
      <c r="Z75" s="14">
        <v>23451.44860087811</v>
      </c>
      <c r="AA75" s="14">
        <v>23873.567640259338</v>
      </c>
      <c r="AB75" s="14">
        <v>24303.33244284899</v>
      </c>
      <c r="AC75" s="14">
        <v>24639.311431871913</v>
      </c>
      <c r="AD75" s="14">
        <v>24841.012284756816</v>
      </c>
      <c r="AE75">
        <f>AD75/'Forth Pathway 2'!AD75-1</f>
        <v>-1.4135683383292963E-2</v>
      </c>
      <c r="AG75" t="s">
        <v>318</v>
      </c>
      <c r="AH75">
        <v>14920.959961</v>
      </c>
    </row>
    <row r="76" spans="1:34" x14ac:dyDescent="0.35">
      <c r="A76" t="s">
        <v>192</v>
      </c>
      <c r="B76" s="14">
        <v>13843.191406</v>
      </c>
      <c r="C76" s="14">
        <v>14146.678459832019</v>
      </c>
      <c r="D76" s="14">
        <v>14456.101684444695</v>
      </c>
      <c r="E76" s="14">
        <v>14770.997501826785</v>
      </c>
      <c r="F76" s="14">
        <v>15088.048100604996</v>
      </c>
      <c r="G76" s="14">
        <v>15412.733842901156</v>
      </c>
      <c r="H76" s="14">
        <v>15740.78771765377</v>
      </c>
      <c r="I76" s="14">
        <v>16074.053249290708</v>
      </c>
      <c r="J76" s="14">
        <v>16405.426286646136</v>
      </c>
      <c r="K76" s="14">
        <v>16728.427803176022</v>
      </c>
      <c r="L76" s="14">
        <v>17057.283601144758</v>
      </c>
      <c r="M76" s="14">
        <v>17389.537311226377</v>
      </c>
      <c r="N76" s="14">
        <v>17725.671850591189</v>
      </c>
      <c r="O76" s="14">
        <v>18064.900440766247</v>
      </c>
      <c r="P76" s="14">
        <v>18406.406544658668</v>
      </c>
      <c r="Q76" s="14">
        <v>18750.580578074623</v>
      </c>
      <c r="R76" s="14">
        <v>19097.807579335524</v>
      </c>
      <c r="S76" s="14">
        <v>19448.33637876968</v>
      </c>
      <c r="T76" s="14">
        <v>19802.200804015032</v>
      </c>
      <c r="U76" s="14">
        <v>20159.71369777088</v>
      </c>
      <c r="V76" s="14">
        <v>20521.499919791077</v>
      </c>
      <c r="W76" s="14">
        <v>20888.075472858305</v>
      </c>
      <c r="X76" s="14">
        <v>21259.874861044995</v>
      </c>
      <c r="Y76" s="14">
        <v>21637.084568729544</v>
      </c>
      <c r="Z76" s="14">
        <v>22018.734612311993</v>
      </c>
      <c r="AA76" s="14">
        <v>22401.131774450558</v>
      </c>
      <c r="AB76" s="14">
        <v>22772.258044897411</v>
      </c>
      <c r="AC76" s="14">
        <v>23092.895992621176</v>
      </c>
      <c r="AD76" s="14">
        <v>23417.582110277428</v>
      </c>
      <c r="AE76">
        <f>AD76/'Forth Pathway 2'!AD76-1</f>
        <v>-5.8650446490183805E-3</v>
      </c>
      <c r="AG76" t="s">
        <v>319</v>
      </c>
      <c r="AH76">
        <v>13843.191406</v>
      </c>
    </row>
    <row r="77" spans="1:34" x14ac:dyDescent="0.35">
      <c r="A77" t="s">
        <v>193</v>
      </c>
      <c r="B77" s="14">
        <v>16572.544922000001</v>
      </c>
      <c r="C77" s="14">
        <v>16950.377401913203</v>
      </c>
      <c r="D77" s="14">
        <v>17335.937466448082</v>
      </c>
      <c r="E77" s="14">
        <v>17722.374582106422</v>
      </c>
      <c r="F77" s="14">
        <v>18106.930615926092</v>
      </c>
      <c r="G77" s="14">
        <v>18488.545042815105</v>
      </c>
      <c r="H77" s="14">
        <v>18872.524390536812</v>
      </c>
      <c r="I77" s="14">
        <v>19263.614051724591</v>
      </c>
      <c r="J77" s="14">
        <v>19652.916280818703</v>
      </c>
      <c r="K77" s="14">
        <v>20036.877271488687</v>
      </c>
      <c r="L77" s="14">
        <v>20433.55534558326</v>
      </c>
      <c r="M77" s="14">
        <v>20831.903420334336</v>
      </c>
      <c r="N77" s="14">
        <v>21237.954715422809</v>
      </c>
      <c r="O77" s="14">
        <v>21644.088123445839</v>
      </c>
      <c r="P77" s="14">
        <v>22050.14636750337</v>
      </c>
      <c r="Q77" s="14">
        <v>22455.128175747483</v>
      </c>
      <c r="R77" s="14">
        <v>22864.031568802209</v>
      </c>
      <c r="S77" s="14">
        <v>23274.578119651622</v>
      </c>
      <c r="T77" s="14">
        <v>23687.168893436501</v>
      </c>
      <c r="U77" s="14">
        <v>24103.094260753242</v>
      </c>
      <c r="V77" s="14">
        <v>24523.601663845195</v>
      </c>
      <c r="W77" s="14">
        <v>24950.62378253723</v>
      </c>
      <c r="X77" s="14">
        <v>25386.196802158498</v>
      </c>
      <c r="Y77" s="14">
        <v>25834.453572192615</v>
      </c>
      <c r="Z77" s="14">
        <v>26297.941753395251</v>
      </c>
      <c r="AA77" s="14">
        <v>26776.480139893432</v>
      </c>
      <c r="AB77" s="14">
        <v>27259.562651041291</v>
      </c>
      <c r="AC77" s="14">
        <v>27632.481645976335</v>
      </c>
      <c r="AD77" s="14">
        <v>27867.357187317502</v>
      </c>
      <c r="AE77">
        <f>AD77/'Forth Pathway 2'!AD77-1</f>
        <v>-1.4642823665299121E-2</v>
      </c>
      <c r="AG77" t="s">
        <v>320</v>
      </c>
      <c r="AH77">
        <v>16572.544922000001</v>
      </c>
    </row>
    <row r="78" spans="1:34" x14ac:dyDescent="0.35">
      <c r="A78" t="s">
        <v>194</v>
      </c>
      <c r="B78" s="14">
        <v>2934.1274410000001</v>
      </c>
      <c r="C78" s="14">
        <v>3005.1931812719963</v>
      </c>
      <c r="D78" s="14">
        <v>3077.7565758269898</v>
      </c>
      <c r="E78" s="14">
        <v>3151.2450929149841</v>
      </c>
      <c r="F78" s="14">
        <v>3224.8852789932771</v>
      </c>
      <c r="G78" s="14">
        <v>3299.5720096121217</v>
      </c>
      <c r="H78" s="14">
        <v>3374.8448159102018</v>
      </c>
      <c r="I78" s="14">
        <v>3451.3410734145118</v>
      </c>
      <c r="J78" s="14">
        <v>3527.5742950440917</v>
      </c>
      <c r="K78" s="14">
        <v>3602.2731500436566</v>
      </c>
      <c r="L78" s="14">
        <v>3678.7422044727837</v>
      </c>
      <c r="M78" s="14">
        <v>3756.099531296878</v>
      </c>
      <c r="N78" s="14">
        <v>3834.5975041815454</v>
      </c>
      <c r="O78" s="14">
        <v>3913.8463638809649</v>
      </c>
      <c r="P78" s="14">
        <v>3993.6508653944074</v>
      </c>
      <c r="Q78" s="14">
        <v>4074.0598306484317</v>
      </c>
      <c r="R78" s="14">
        <v>4155.1967692057106</v>
      </c>
      <c r="S78" s="14">
        <v>4237.065780110016</v>
      </c>
      <c r="T78" s="14">
        <v>4319.6419550985802</v>
      </c>
      <c r="U78" s="14">
        <v>4402.9790794815153</v>
      </c>
      <c r="V78" s="14">
        <v>4487.1433454795279</v>
      </c>
      <c r="W78" s="14">
        <v>4572.1585581603213</v>
      </c>
      <c r="X78" s="14">
        <v>4657.9679155481626</v>
      </c>
      <c r="Y78" s="14">
        <v>4744.3708913976234</v>
      </c>
      <c r="Z78" s="14">
        <v>4830.7274559257539</v>
      </c>
      <c r="AA78" s="14">
        <v>4915.3275027886366</v>
      </c>
      <c r="AB78" s="14">
        <v>4992.9316764681644</v>
      </c>
      <c r="AC78" s="14">
        <v>5053.1204692416532</v>
      </c>
      <c r="AD78" s="14">
        <v>5125.8611490204812</v>
      </c>
      <c r="AE78">
        <f>AD78/'Forth Pathway 2'!AD78-1</f>
        <v>-1.7012828783785294E-2</v>
      </c>
      <c r="AG78" t="s">
        <v>321</v>
      </c>
      <c r="AH78">
        <v>2934.1274410000001</v>
      </c>
    </row>
    <row r="79" spans="1:34" x14ac:dyDescent="0.35">
      <c r="A79" t="s">
        <v>195</v>
      </c>
      <c r="B79" s="14">
        <v>4280.9575199999999</v>
      </c>
      <c r="C79" s="14">
        <v>4382.3725474572966</v>
      </c>
      <c r="D79" s="14">
        <v>4488.2274416293631</v>
      </c>
      <c r="E79" s="14">
        <v>4596.0373577137652</v>
      </c>
      <c r="F79" s="14">
        <v>4704.8126930662484</v>
      </c>
      <c r="G79" s="14">
        <v>4813.7347526859639</v>
      </c>
      <c r="H79" s="14">
        <v>4923.3545645945542</v>
      </c>
      <c r="I79" s="14">
        <v>5034.9995067140389</v>
      </c>
      <c r="J79" s="14">
        <v>5145.3213809056506</v>
      </c>
      <c r="K79" s="14">
        <v>5253.0433148041529</v>
      </c>
      <c r="L79" s="14">
        <v>5365.4190439161002</v>
      </c>
      <c r="M79" s="14">
        <v>5478.8735123092283</v>
      </c>
      <c r="N79" s="14">
        <v>5595.3790181117283</v>
      </c>
      <c r="O79" s="14">
        <v>5712.8193092470719</v>
      </c>
      <c r="P79" s="14">
        <v>5831.0466761338712</v>
      </c>
      <c r="Q79" s="14">
        <v>5949.8210151940448</v>
      </c>
      <c r="R79" s="14">
        <v>6070.4726757043518</v>
      </c>
      <c r="S79" s="14">
        <v>6192.2700324224161</v>
      </c>
      <c r="T79" s="14">
        <v>6315.202073241082</v>
      </c>
      <c r="U79" s="14">
        <v>6439.4997750072343</v>
      </c>
      <c r="V79" s="14">
        <v>6565.401010908311</v>
      </c>
      <c r="W79" s="14">
        <v>6693.233964371404</v>
      </c>
      <c r="X79" s="14">
        <v>6823.2587353334711</v>
      </c>
      <c r="Y79" s="14">
        <v>6956.2290369159027</v>
      </c>
      <c r="Z79" s="14">
        <v>7092.4020896738575</v>
      </c>
      <c r="AA79" s="14">
        <v>7231.8564457620696</v>
      </c>
      <c r="AB79" s="14">
        <v>7374.6979047218283</v>
      </c>
      <c r="AC79" s="14">
        <v>7502.8281185278365</v>
      </c>
      <c r="AD79" s="14">
        <v>7596.4851716486073</v>
      </c>
      <c r="AE79">
        <f>AD79/'Forth Pathway 2'!AD79-1</f>
        <v>-8.1360706428801333E-4</v>
      </c>
      <c r="AG79" t="s">
        <v>322</v>
      </c>
      <c r="AH79">
        <v>4280.9575199999999</v>
      </c>
    </row>
    <row r="80" spans="1:34" x14ac:dyDescent="0.35">
      <c r="A80" t="s">
        <v>196</v>
      </c>
      <c r="B80" s="14">
        <v>3018.2666020000001</v>
      </c>
      <c r="C80" s="14">
        <v>3086.038156627988</v>
      </c>
      <c r="D80" s="14">
        <v>3155.0145040705961</v>
      </c>
      <c r="E80" s="14">
        <v>3224.3450012931958</v>
      </c>
      <c r="F80" s="14">
        <v>3293.3321196373645</v>
      </c>
      <c r="G80" s="14">
        <v>3362.3330262083705</v>
      </c>
      <c r="H80" s="14">
        <v>3431.9161719524504</v>
      </c>
      <c r="I80" s="14">
        <v>3502.6644374540156</v>
      </c>
      <c r="J80" s="14">
        <v>3573.1653667182027</v>
      </c>
      <c r="K80" s="14">
        <v>3642.0027548245653</v>
      </c>
      <c r="L80" s="14">
        <v>3712.902350853286</v>
      </c>
      <c r="M80" s="14">
        <v>3784.2435417835218</v>
      </c>
      <c r="N80" s="14">
        <v>3856.9127489407447</v>
      </c>
      <c r="O80" s="14">
        <v>3929.7578743387139</v>
      </c>
      <c r="P80" s="14">
        <v>4002.797926094323</v>
      </c>
      <c r="Q80" s="14">
        <v>4075.7985529916759</v>
      </c>
      <c r="R80" s="14">
        <v>4149.4050293795744</v>
      </c>
      <c r="S80" s="14">
        <v>4223.2391275318514</v>
      </c>
      <c r="T80" s="14">
        <v>4297.3176980961498</v>
      </c>
      <c r="U80" s="14">
        <v>4371.7326297470017</v>
      </c>
      <c r="V80" s="14">
        <v>4446.5898075661598</v>
      </c>
      <c r="W80" s="14">
        <v>4522.0680015957114</v>
      </c>
      <c r="X80" s="14">
        <v>4598.3557409894311</v>
      </c>
      <c r="Y80" s="14">
        <v>4675.8886171382537</v>
      </c>
      <c r="Z80" s="14">
        <v>4754.8400612609094</v>
      </c>
      <c r="AA80" s="14">
        <v>4834.5720723121694</v>
      </c>
      <c r="AB80" s="14">
        <v>4911.4591727213929</v>
      </c>
      <c r="AC80" s="14">
        <v>4965.0819928232477</v>
      </c>
      <c r="AD80" s="14">
        <v>5010.0095799025275</v>
      </c>
      <c r="AE80">
        <f>AD80/'Forth Pathway 2'!AD80-1</f>
        <v>-1.9963515370119977E-2</v>
      </c>
      <c r="AG80" t="s">
        <v>323</v>
      </c>
      <c r="AH80">
        <v>3018.2666020000001</v>
      </c>
    </row>
    <row r="81" spans="1:34" x14ac:dyDescent="0.35">
      <c r="A81" t="s">
        <v>197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E81" t="e">
        <f>AD81/'Forth Pathway 2'!AD81-1</f>
        <v>#DIV/0!</v>
      </c>
      <c r="AG81" t="s">
        <v>324</v>
      </c>
      <c r="AH81">
        <v>0</v>
      </c>
    </row>
    <row r="82" spans="1:34" x14ac:dyDescent="0.35">
      <c r="A82" t="s">
        <v>198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t="e">
        <f>AD82/'Forth Pathway 2'!AD82-1</f>
        <v>#DIV/0!</v>
      </c>
      <c r="AG82" t="s">
        <v>325</v>
      </c>
      <c r="AH82">
        <v>0</v>
      </c>
    </row>
    <row r="83" spans="1:34" x14ac:dyDescent="0.35">
      <c r="A83" t="s">
        <v>199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t="e">
        <f>AD83/'Forth Pathway 2'!AD83-1</f>
        <v>#DIV/0!</v>
      </c>
      <c r="AG83" t="s">
        <v>326</v>
      </c>
      <c r="AH83">
        <v>0</v>
      </c>
    </row>
    <row r="84" spans="1:34" x14ac:dyDescent="0.35">
      <c r="A84" t="s">
        <v>200</v>
      </c>
      <c r="B84" s="14">
        <v>8759.7470699999994</v>
      </c>
      <c r="C84" s="14">
        <v>8710.4229489906556</v>
      </c>
      <c r="D84" s="14">
        <v>8618.8729196275835</v>
      </c>
      <c r="E84" s="14">
        <v>8505.6476479697285</v>
      </c>
      <c r="F84" s="14">
        <v>8347.9342281515437</v>
      </c>
      <c r="G84" s="14">
        <v>8213.2553356619301</v>
      </c>
      <c r="H84" s="14">
        <v>8103.9410137719378</v>
      </c>
      <c r="I84" s="14">
        <v>7987.0951506589681</v>
      </c>
      <c r="J84" s="14">
        <v>7902.6380091168703</v>
      </c>
      <c r="K84" s="14">
        <v>7907.6078785875652</v>
      </c>
      <c r="L84" s="14">
        <v>7890.5434980138098</v>
      </c>
      <c r="M84" s="14">
        <v>7859.1070992851128</v>
      </c>
      <c r="N84" s="14">
        <v>7773.9670343464268</v>
      </c>
      <c r="O84" s="14">
        <v>7662.9073638970503</v>
      </c>
      <c r="P84" s="14">
        <v>7526.6079969061493</v>
      </c>
      <c r="Q84" s="14">
        <v>7361.7323801083221</v>
      </c>
      <c r="R84" s="14">
        <v>7148.3960012919251</v>
      </c>
      <c r="S84" s="14">
        <v>6890.6091150141356</v>
      </c>
      <c r="T84" s="14">
        <v>6583.3644342456819</v>
      </c>
      <c r="U84" s="14">
        <v>6220.9442971124663</v>
      </c>
      <c r="V84" s="14">
        <v>5791.1635173077248</v>
      </c>
      <c r="W84" s="14">
        <v>5281.9007590390693</v>
      </c>
      <c r="X84" s="14">
        <v>4678.6126181431455</v>
      </c>
      <c r="Y84" s="14">
        <v>3965.6809487778751</v>
      </c>
      <c r="Z84" s="14">
        <v>3135.9653179507732</v>
      </c>
      <c r="AA84" s="14">
        <v>2195.0879155366388</v>
      </c>
      <c r="AB84" s="14">
        <v>1165.8594838756508</v>
      </c>
      <c r="AC84" s="14">
        <v>448.08759989225155</v>
      </c>
      <c r="AD84" s="14">
        <v>391.38614691428614</v>
      </c>
      <c r="AE84">
        <f>AD84/'Forth Pathway 2'!AD84-1</f>
        <v>-0.7854598512539317</v>
      </c>
      <c r="AG84" t="s">
        <v>327</v>
      </c>
      <c r="AH84">
        <v>8759.7470699999994</v>
      </c>
    </row>
    <row r="85" spans="1:34" x14ac:dyDescent="0.35">
      <c r="A85" t="s">
        <v>201</v>
      </c>
      <c r="B85" s="14">
        <v>838.55444299999999</v>
      </c>
      <c r="C85" s="14">
        <v>1044.9277227489579</v>
      </c>
      <c r="D85" s="14">
        <v>1273.9821491418659</v>
      </c>
      <c r="E85" s="14">
        <v>1521.4735653270598</v>
      </c>
      <c r="F85" s="14">
        <v>1794.6313218780535</v>
      </c>
      <c r="G85" s="14">
        <v>2073.1868171346773</v>
      </c>
      <c r="H85" s="14">
        <v>2350.7388486522163</v>
      </c>
      <c r="I85" s="14">
        <v>2641.8190865865772</v>
      </c>
      <c r="J85" s="14">
        <v>2922.0606134725949</v>
      </c>
      <c r="K85" s="14">
        <v>3120.9939156256864</v>
      </c>
      <c r="L85" s="14">
        <v>3335.6611828320774</v>
      </c>
      <c r="M85" s="14">
        <v>3558.2942178561934</v>
      </c>
      <c r="N85" s="14">
        <v>3808.6867561842505</v>
      </c>
      <c r="O85" s="14">
        <v>4073.2929833580979</v>
      </c>
      <c r="P85" s="14">
        <v>4351.7787293494121</v>
      </c>
      <c r="Q85" s="14">
        <v>4646.4851015018112</v>
      </c>
      <c r="R85" s="14">
        <v>4968.4632866103784</v>
      </c>
      <c r="S85" s="14">
        <v>5316.3451490122634</v>
      </c>
      <c r="T85" s="14">
        <v>5693.4207512033463</v>
      </c>
      <c r="U85" s="14">
        <v>6103.6607527733786</v>
      </c>
      <c r="V85" s="14">
        <v>6555.1613563436058</v>
      </c>
      <c r="W85" s="14">
        <v>7056.5236954576476</v>
      </c>
      <c r="X85" s="14">
        <v>7618.4904238641348</v>
      </c>
      <c r="Y85" s="14">
        <v>8254.2618300750637</v>
      </c>
      <c r="Z85" s="14">
        <v>8973.6405587944973</v>
      </c>
      <c r="AA85" s="14">
        <v>9778.8246867618436</v>
      </c>
      <c r="AB85" s="14">
        <v>10646.909533972597</v>
      </c>
      <c r="AC85" s="14">
        <v>11239.576141326903</v>
      </c>
      <c r="AD85" s="14">
        <v>11443.879040805416</v>
      </c>
      <c r="AE85">
        <f>AD85/'Forth Pathway 2'!AD85-1</f>
        <v>-0.13947517950260724</v>
      </c>
      <c r="AG85" t="s">
        <v>328</v>
      </c>
      <c r="AH85">
        <v>838.55444299999999</v>
      </c>
    </row>
    <row r="86" spans="1:34" x14ac:dyDescent="0.35">
      <c r="A86" t="s">
        <v>202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E86" t="e">
        <f>AD86/'Forth Pathway 2'!AD86-1</f>
        <v>#DIV/0!</v>
      </c>
      <c r="AG86" t="s">
        <v>329</v>
      </c>
      <c r="AH86">
        <v>0</v>
      </c>
    </row>
    <row r="87" spans="1:34" x14ac:dyDescent="0.35">
      <c r="A87" t="s">
        <v>203</v>
      </c>
      <c r="B87" s="14">
        <v>1571.7033690000001</v>
      </c>
      <c r="C87" s="14">
        <v>1565.0296493056533</v>
      </c>
      <c r="D87" s="14">
        <v>1548.9477176353182</v>
      </c>
      <c r="E87" s="14">
        <v>1528.6103438923101</v>
      </c>
      <c r="F87" s="14">
        <v>1498.9704364632039</v>
      </c>
      <c r="G87" s="14">
        <v>1475.7578299752656</v>
      </c>
      <c r="H87" s="14">
        <v>1461.6654937901092</v>
      </c>
      <c r="I87" s="14">
        <v>1447.0003115578143</v>
      </c>
      <c r="J87" s="14">
        <v>1445.069636922115</v>
      </c>
      <c r="K87" s="14">
        <v>1464.6075564411567</v>
      </c>
      <c r="L87" s="14">
        <v>1479.8513383493519</v>
      </c>
      <c r="M87" s="14">
        <v>1493.3037641569692</v>
      </c>
      <c r="N87" s="14">
        <v>1494.6972192102485</v>
      </c>
      <c r="O87" s="14">
        <v>1492.4019621604293</v>
      </c>
      <c r="P87" s="14">
        <v>1487.1351114717493</v>
      </c>
      <c r="Q87" s="14">
        <v>1478.0210552275835</v>
      </c>
      <c r="R87" s="14">
        <v>1460.035017006519</v>
      </c>
      <c r="S87" s="14">
        <v>1433.8570271620972</v>
      </c>
      <c r="T87" s="14">
        <v>1397.8474285533539</v>
      </c>
      <c r="U87" s="14">
        <v>1349.5839503876923</v>
      </c>
      <c r="V87" s="14">
        <v>1284.1991722009143</v>
      </c>
      <c r="W87" s="14">
        <v>1195.7160513574302</v>
      </c>
      <c r="X87" s="14">
        <v>1075.9136730237751</v>
      </c>
      <c r="Y87" s="14">
        <v>915.07426212977794</v>
      </c>
      <c r="Z87" s="14">
        <v>707.12455113504802</v>
      </c>
      <c r="AA87" s="14">
        <v>457.51382733168288</v>
      </c>
      <c r="AB87" s="14">
        <v>196.47656806462723</v>
      </c>
      <c r="AC87" s="14">
        <v>57.99123792368313</v>
      </c>
      <c r="AD87" s="14">
        <v>71.709297219482067</v>
      </c>
      <c r="AE87">
        <f>AD87/'Forth Pathway 2'!AD87-1</f>
        <v>-0.93545523698060551</v>
      </c>
      <c r="AG87" t="s">
        <v>330</v>
      </c>
      <c r="AH87">
        <v>1571.7033690000001</v>
      </c>
    </row>
    <row r="88" spans="1:34" x14ac:dyDescent="0.35">
      <c r="A88" t="s">
        <v>204</v>
      </c>
      <c r="B88" s="14">
        <v>145.480515</v>
      </c>
      <c r="C88" s="14">
        <v>179.69214934894501</v>
      </c>
      <c r="D88" s="14">
        <v>221.06015720346173</v>
      </c>
      <c r="E88" s="14">
        <v>266.50592538150659</v>
      </c>
      <c r="F88" s="14">
        <v>320.55199451924921</v>
      </c>
      <c r="G88" s="14">
        <v>369.49194973048105</v>
      </c>
      <c r="H88" s="14">
        <v>411.86048313022616</v>
      </c>
      <c r="I88" s="14">
        <v>454.74463221519466</v>
      </c>
      <c r="J88" s="14">
        <v>487.45050280659649</v>
      </c>
      <c r="K88" s="14">
        <v>496.59317318228733</v>
      </c>
      <c r="L88" s="14">
        <v>509.20673909975204</v>
      </c>
      <c r="M88" s="14">
        <v>521.96598328204846</v>
      </c>
      <c r="N88" s="14">
        <v>544.08758020931987</v>
      </c>
      <c r="O88" s="14">
        <v>568.0524617672196</v>
      </c>
      <c r="P88" s="14">
        <v>593.52620636270888</v>
      </c>
      <c r="Q88" s="14">
        <v>620.68928931262201</v>
      </c>
      <c r="R88" s="14">
        <v>654.44901424083798</v>
      </c>
      <c r="S88" s="14">
        <v>693.1692938336929</v>
      </c>
      <c r="T88" s="14">
        <v>737.85632391777528</v>
      </c>
      <c r="U88" s="14">
        <v>789.80598383079507</v>
      </c>
      <c r="V88" s="14">
        <v>852.02982151912533</v>
      </c>
      <c r="W88" s="14">
        <v>927.9859796270373</v>
      </c>
      <c r="X88" s="14">
        <v>1022.1524289237113</v>
      </c>
      <c r="Y88" s="14">
        <v>1140.0464679233435</v>
      </c>
      <c r="Z88" s="14">
        <v>1284.0286365897223</v>
      </c>
      <c r="AA88" s="14">
        <v>1449.1893880283485</v>
      </c>
      <c r="AB88" s="14">
        <v>1613.3332732527676</v>
      </c>
      <c r="AC88" s="14">
        <v>1687.4882011579032</v>
      </c>
      <c r="AD88" s="14">
        <v>1686.5530144341869</v>
      </c>
      <c r="AE88">
        <f>AD88/'Forth Pathway 2'!AD88-1</f>
        <v>0.19826554468970703</v>
      </c>
      <c r="AG88" t="s">
        <v>331</v>
      </c>
      <c r="AH88">
        <v>145.480515</v>
      </c>
    </row>
    <row r="89" spans="1:34" x14ac:dyDescent="0.35">
      <c r="A89" t="s">
        <v>205</v>
      </c>
      <c r="B89" s="14">
        <v>0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t="e">
        <f>AD89/'Forth Pathway 2'!AD89-1</f>
        <v>#DIV/0!</v>
      </c>
      <c r="AG89" t="s">
        <v>332</v>
      </c>
      <c r="AH89">
        <v>0</v>
      </c>
    </row>
    <row r="90" spans="1:34" x14ac:dyDescent="0.35">
      <c r="AG90" t="s">
        <v>333</v>
      </c>
      <c r="AH90">
        <v>326837.67795600003</v>
      </c>
    </row>
    <row r="91" spans="1:34" ht="20" thickBot="1" x14ac:dyDescent="0.5">
      <c r="A91" s="3" t="s">
        <v>206</v>
      </c>
    </row>
    <row r="92" spans="1:34" ht="15" thickTop="1" x14ac:dyDescent="0.35">
      <c r="B92" s="1">
        <v>2022</v>
      </c>
      <c r="C92" s="2">
        <v>2023</v>
      </c>
      <c r="D92" s="1">
        <v>2024</v>
      </c>
      <c r="E92" s="2">
        <v>2025</v>
      </c>
      <c r="F92" s="1">
        <v>2026</v>
      </c>
      <c r="G92" s="2">
        <v>2027</v>
      </c>
      <c r="H92" s="1">
        <v>2028</v>
      </c>
      <c r="I92" s="2">
        <v>2029</v>
      </c>
      <c r="J92" s="1">
        <v>2030</v>
      </c>
      <c r="K92" s="2">
        <v>2031</v>
      </c>
      <c r="L92" s="1">
        <v>2032</v>
      </c>
      <c r="M92" s="2">
        <v>2033</v>
      </c>
      <c r="N92" s="1">
        <v>2034</v>
      </c>
      <c r="O92" s="2">
        <v>2035</v>
      </c>
      <c r="P92" s="1">
        <v>2036</v>
      </c>
      <c r="Q92" s="2">
        <v>2037</v>
      </c>
      <c r="R92" s="1">
        <v>2038</v>
      </c>
      <c r="S92" s="2">
        <v>2039</v>
      </c>
      <c r="T92" s="1">
        <v>2040</v>
      </c>
      <c r="U92" s="2">
        <v>2041</v>
      </c>
      <c r="V92" s="1">
        <v>2042</v>
      </c>
      <c r="W92" s="2">
        <v>2043</v>
      </c>
      <c r="X92" s="1">
        <v>2044</v>
      </c>
      <c r="Y92" s="2">
        <v>2045</v>
      </c>
      <c r="Z92" s="1">
        <v>2046</v>
      </c>
      <c r="AA92" s="2">
        <v>2047</v>
      </c>
      <c r="AB92" s="1">
        <v>2048</v>
      </c>
      <c r="AC92" s="2">
        <v>2049</v>
      </c>
      <c r="AD92" s="1">
        <v>2050</v>
      </c>
    </row>
    <row r="93" spans="1:34" x14ac:dyDescent="0.35">
      <c r="A93" t="s">
        <v>78</v>
      </c>
      <c r="B93" s="14">
        <v>8705.6149000000005</v>
      </c>
      <c r="C93" s="14">
        <v>8861.3235281014004</v>
      </c>
      <c r="D93" s="14">
        <v>9011.5973970203559</v>
      </c>
      <c r="E93" s="14">
        <v>9161.5945345340187</v>
      </c>
      <c r="F93" s="14">
        <v>9310.5867979707855</v>
      </c>
      <c r="G93" s="14">
        <v>9463.8800232472968</v>
      </c>
      <c r="H93" s="14">
        <v>9624.1934189010954</v>
      </c>
      <c r="I93" s="14">
        <v>9786.2638736560475</v>
      </c>
      <c r="J93" s="14">
        <v>9952.4532281320862</v>
      </c>
      <c r="K93" s="14">
        <v>10121.384178735754</v>
      </c>
      <c r="L93" s="14">
        <v>10288.91737821586</v>
      </c>
      <c r="M93" s="14">
        <v>10452.485442236046</v>
      </c>
      <c r="N93" s="14">
        <v>10613.76520211266</v>
      </c>
      <c r="O93" s="14">
        <v>10772.244637228006</v>
      </c>
      <c r="P93" s="14">
        <v>10929.400914240525</v>
      </c>
      <c r="Q93" s="14">
        <v>11083.210373306632</v>
      </c>
      <c r="R93" s="14">
        <v>11238.467309179023</v>
      </c>
      <c r="S93" s="14">
        <v>11392.321926641684</v>
      </c>
      <c r="T93" s="14">
        <v>11545.282076221931</v>
      </c>
      <c r="U93" s="14">
        <v>11697.291878150299</v>
      </c>
      <c r="V93" s="14">
        <v>11849.09114404062</v>
      </c>
      <c r="W93" s="14">
        <v>12001.645822701916</v>
      </c>
      <c r="X93" s="14">
        <v>12155.775759015383</v>
      </c>
      <c r="Y93" s="14">
        <v>12315.320315852461</v>
      </c>
      <c r="Z93" s="14">
        <v>12482.861628025412</v>
      </c>
      <c r="AA93" s="14">
        <v>12660.26431262442</v>
      </c>
      <c r="AB93" s="14">
        <v>12834.412578376725</v>
      </c>
      <c r="AC93" s="14">
        <v>12909.098335364564</v>
      </c>
      <c r="AD93" s="14">
        <v>12956.791902801451</v>
      </c>
    </row>
    <row r="94" spans="1:34" x14ac:dyDescent="0.35">
      <c r="A94" t="s">
        <v>79</v>
      </c>
      <c r="B94" s="14">
        <v>112588.9596</v>
      </c>
      <c r="C94" s="14">
        <v>114779.89571823216</v>
      </c>
      <c r="D94" s="14">
        <v>116927.8292967553</v>
      </c>
      <c r="E94" s="14">
        <v>119100.66407022811</v>
      </c>
      <c r="F94" s="14">
        <v>121250.99082981686</v>
      </c>
      <c r="G94" s="14">
        <v>123491.36963757755</v>
      </c>
      <c r="H94" s="14">
        <v>125841.52154401332</v>
      </c>
      <c r="I94" s="14">
        <v>128224.30558614491</v>
      </c>
      <c r="J94" s="14">
        <v>130689.77688909418</v>
      </c>
      <c r="K94" s="14">
        <v>133094.49492180892</v>
      </c>
      <c r="L94" s="14">
        <v>135488.33250747257</v>
      </c>
      <c r="M94" s="14">
        <v>137885.28369552878</v>
      </c>
      <c r="N94" s="14">
        <v>140253.69784798176</v>
      </c>
      <c r="O94" s="14">
        <v>142623.5645805191</v>
      </c>
      <c r="P94" s="14">
        <v>144999.30234516264</v>
      </c>
      <c r="Q94" s="14">
        <v>147380.23438946091</v>
      </c>
      <c r="R94" s="14">
        <v>149757.07964353004</v>
      </c>
      <c r="S94" s="14">
        <v>152136.22544070292</v>
      </c>
      <c r="T94" s="14">
        <v>154516.50318308055</v>
      </c>
      <c r="U94" s="14">
        <v>156896.87626956688</v>
      </c>
      <c r="V94" s="14">
        <v>159274.86808505893</v>
      </c>
      <c r="W94" s="14">
        <v>161647.63357738245</v>
      </c>
      <c r="X94" s="14">
        <v>164010.35621356627</v>
      </c>
      <c r="Y94" s="14">
        <v>166357.16399959059</v>
      </c>
      <c r="Z94" s="14">
        <v>168675.30117277568</v>
      </c>
      <c r="AA94" s="14">
        <v>170922.56221030056</v>
      </c>
      <c r="AB94" s="14">
        <v>172906.32365182572</v>
      </c>
      <c r="AC94" s="14">
        <v>174306.78360743338</v>
      </c>
      <c r="AD94" s="14">
        <v>176765.32849818116</v>
      </c>
    </row>
    <row r="95" spans="1:34" x14ac:dyDescent="0.35">
      <c r="A95" t="s">
        <v>80</v>
      </c>
      <c r="B95" s="14">
        <v>24903.765100000001</v>
      </c>
      <c r="C95" s="14">
        <v>25350.700520367154</v>
      </c>
      <c r="D95" s="14">
        <v>25784.238060386262</v>
      </c>
      <c r="E95" s="14">
        <v>26217.823229185913</v>
      </c>
      <c r="F95" s="14">
        <v>26644.271854702562</v>
      </c>
      <c r="G95" s="14">
        <v>27083.795763217739</v>
      </c>
      <c r="H95" s="14">
        <v>27546.17032448739</v>
      </c>
      <c r="I95" s="14">
        <v>28015.799473115509</v>
      </c>
      <c r="J95" s="14">
        <v>28499.114037725962</v>
      </c>
      <c r="K95" s="14">
        <v>28971.503952369691</v>
      </c>
      <c r="L95" s="14">
        <v>29440.031114287416</v>
      </c>
      <c r="M95" s="14">
        <v>29901.909874433248</v>
      </c>
      <c r="N95" s="14">
        <v>30359.286497681587</v>
      </c>
      <c r="O95" s="14">
        <v>30809.496500870308</v>
      </c>
      <c r="P95" s="14">
        <v>31256.668614033588</v>
      </c>
      <c r="Q95" s="14">
        <v>31696.093615410842</v>
      </c>
      <c r="R95" s="14">
        <v>32135.173261046406</v>
      </c>
      <c r="S95" s="14">
        <v>32568.512858954287</v>
      </c>
      <c r="T95" s="14">
        <v>32997.414118496432</v>
      </c>
      <c r="U95" s="14">
        <v>33421.747665094648</v>
      </c>
      <c r="V95" s="14">
        <v>33842.3369642365</v>
      </c>
      <c r="W95" s="14">
        <v>34261.315248554834</v>
      </c>
      <c r="X95" s="14">
        <v>34681.783813811198</v>
      </c>
      <c r="Y95" s="14">
        <v>35112.746595838376</v>
      </c>
      <c r="Z95" s="14">
        <v>35563.394119473342</v>
      </c>
      <c r="AA95" s="14">
        <v>36037.098529144729</v>
      </c>
      <c r="AB95" s="14">
        <v>36495.648985668973</v>
      </c>
      <c r="AC95" s="14">
        <v>36642.701269083416</v>
      </c>
      <c r="AD95" s="14">
        <v>36715.302552388886</v>
      </c>
    </row>
    <row r="96" spans="1:34" x14ac:dyDescent="0.35">
      <c r="A96" t="s">
        <v>81</v>
      </c>
      <c r="B96" s="14">
        <v>21400.743600000002</v>
      </c>
      <c r="C96" s="14">
        <v>21878.444578416122</v>
      </c>
      <c r="D96" s="14">
        <v>22348.376065204837</v>
      </c>
      <c r="E96" s="14">
        <v>22821.421906539425</v>
      </c>
      <c r="F96" s="14">
        <v>23300.178823863571</v>
      </c>
      <c r="G96" s="14">
        <v>23782.331754283659</v>
      </c>
      <c r="H96" s="14">
        <v>24272.592632232339</v>
      </c>
      <c r="I96" s="14">
        <v>24765.872396000883</v>
      </c>
      <c r="J96" s="14">
        <v>25256.375358327117</v>
      </c>
      <c r="K96" s="14">
        <v>25781.912542420723</v>
      </c>
      <c r="L96" s="14">
        <v>26311.65092123859</v>
      </c>
      <c r="M96" s="14">
        <v>26835.489579429526</v>
      </c>
      <c r="N96" s="14">
        <v>27367.441438715683</v>
      </c>
      <c r="O96" s="14">
        <v>27899.888695626618</v>
      </c>
      <c r="P96" s="14">
        <v>28435.432639116909</v>
      </c>
      <c r="Q96" s="14">
        <v>28971.184625470512</v>
      </c>
      <c r="R96" s="14">
        <v>29524.421264196961</v>
      </c>
      <c r="S96" s="14">
        <v>30086.563292625149</v>
      </c>
      <c r="T96" s="14">
        <v>30661.000028258579</v>
      </c>
      <c r="U96" s="14">
        <v>31249.605378001066</v>
      </c>
      <c r="V96" s="14">
        <v>31858.491438949266</v>
      </c>
      <c r="W96" s="14">
        <v>32494.240379010073</v>
      </c>
      <c r="X96" s="14">
        <v>33163.764705475347</v>
      </c>
      <c r="Y96" s="14">
        <v>33881.710465701828</v>
      </c>
      <c r="Z96" s="14">
        <v>34654.931756581704</v>
      </c>
      <c r="AA96" s="14">
        <v>35481.126122617665</v>
      </c>
      <c r="AB96" s="14">
        <v>36301.446210459973</v>
      </c>
      <c r="AC96" s="14">
        <v>36779.950093538529</v>
      </c>
      <c r="AD96" s="14">
        <v>37133.445504083036</v>
      </c>
    </row>
    <row r="97" spans="1:32" x14ac:dyDescent="0.35">
      <c r="A97" t="s">
        <v>82</v>
      </c>
      <c r="B97" s="14">
        <v>2965.2157999999999</v>
      </c>
      <c r="C97" s="14">
        <v>3019.2500379586595</v>
      </c>
      <c r="D97" s="14">
        <v>3071.7629480938631</v>
      </c>
      <c r="E97" s="14">
        <v>3124.2719711048744</v>
      </c>
      <c r="F97" s="14">
        <v>3178.2603280471576</v>
      </c>
      <c r="G97" s="14">
        <v>3232.859344396647</v>
      </c>
      <c r="H97" s="14">
        <v>3288.5918997784388</v>
      </c>
      <c r="I97" s="14">
        <v>3344.4831634111229</v>
      </c>
      <c r="J97" s="14">
        <v>3401.1925543782381</v>
      </c>
      <c r="K97" s="14">
        <v>3459.7780961274034</v>
      </c>
      <c r="L97" s="14">
        <v>3516.3205575967945</v>
      </c>
      <c r="M97" s="14">
        <v>3569.8997888290637</v>
      </c>
      <c r="N97" s="14">
        <v>3622.0506698941731</v>
      </c>
      <c r="O97" s="14">
        <v>3672.319300116299</v>
      </c>
      <c r="P97" s="14">
        <v>3721.0950450604437</v>
      </c>
      <c r="Q97" s="14">
        <v>3767.3638850697339</v>
      </c>
      <c r="R97" s="14">
        <v>3814.4517895328318</v>
      </c>
      <c r="S97" s="14">
        <v>3859.9204363092422</v>
      </c>
      <c r="T97" s="14">
        <v>3904.2184272045019</v>
      </c>
      <c r="U97" s="14">
        <v>3947.0902593317924</v>
      </c>
      <c r="V97" s="14">
        <v>3988.9858594714183</v>
      </c>
      <c r="W97" s="14">
        <v>4030.2594972607831</v>
      </c>
      <c r="X97" s="14">
        <v>4071.068695852196</v>
      </c>
      <c r="Y97" s="14">
        <v>4113.4529991515828</v>
      </c>
      <c r="Z97" s="14">
        <v>4158.5557772513803</v>
      </c>
      <c r="AA97" s="14">
        <v>4208.1814867636322</v>
      </c>
      <c r="AB97" s="14">
        <v>4258.8715576805926</v>
      </c>
      <c r="AC97" s="14">
        <v>4269.7510154295496</v>
      </c>
      <c r="AD97" s="14">
        <v>4253.9719797619891</v>
      </c>
    </row>
    <row r="98" spans="1:32" x14ac:dyDescent="0.35">
      <c r="A98" t="s">
        <v>83</v>
      </c>
      <c r="B98" s="14">
        <v>9830.1054000000004</v>
      </c>
      <c r="C98" s="14">
        <v>10017.06810664476</v>
      </c>
      <c r="D98" s="14">
        <v>10199.504961243838</v>
      </c>
      <c r="E98" s="14">
        <v>10382.664611486365</v>
      </c>
      <c r="F98" s="14">
        <v>10565.270763607343</v>
      </c>
      <c r="G98" s="14">
        <v>10752.89201140871</v>
      </c>
      <c r="H98" s="14">
        <v>10948.238725290772</v>
      </c>
      <c r="I98" s="14">
        <v>11145.488763108846</v>
      </c>
      <c r="J98" s="14">
        <v>11346.434123665564</v>
      </c>
      <c r="K98" s="14">
        <v>11545.356402791431</v>
      </c>
      <c r="L98" s="14">
        <v>11742.307483131011</v>
      </c>
      <c r="M98" s="14">
        <v>11935.09738431205</v>
      </c>
      <c r="N98" s="14">
        <v>12125.784435221203</v>
      </c>
      <c r="O98" s="14">
        <v>12313.564332985041</v>
      </c>
      <c r="P98" s="14">
        <v>12499.703559581043</v>
      </c>
      <c r="Q98" s="14">
        <v>12682.129233210993</v>
      </c>
      <c r="R98" s="14">
        <v>12865.607937892475</v>
      </c>
      <c r="S98" s="14">
        <v>13046.697802422279</v>
      </c>
      <c r="T98" s="14">
        <v>13226.06119447042</v>
      </c>
      <c r="U98" s="14">
        <v>13403.577420004245</v>
      </c>
      <c r="V98" s="14">
        <v>13579.83982450827</v>
      </c>
      <c r="W98" s="14">
        <v>13755.732699835213</v>
      </c>
      <c r="X98" s="14">
        <v>13932.189863335429</v>
      </c>
      <c r="Y98" s="14">
        <v>14113.347341690405</v>
      </c>
      <c r="Z98" s="14">
        <v>14302.4845434206</v>
      </c>
      <c r="AA98" s="14">
        <v>14501.872619943519</v>
      </c>
      <c r="AB98" s="14">
        <v>14697.742162484787</v>
      </c>
      <c r="AC98" s="14">
        <v>14779.731753409149</v>
      </c>
      <c r="AD98" s="14">
        <v>14828.067979324769</v>
      </c>
    </row>
    <row r="99" spans="1:32" x14ac:dyDescent="0.35">
      <c r="A99" t="s">
        <v>84</v>
      </c>
      <c r="B99" s="14">
        <v>10096.316800000001</v>
      </c>
      <c r="C99" s="14">
        <v>10270.459081798081</v>
      </c>
      <c r="D99" s="14">
        <v>10437.965134192666</v>
      </c>
      <c r="E99" s="14">
        <v>10604.223130443113</v>
      </c>
      <c r="F99" s="14">
        <v>10764.387195760699</v>
      </c>
      <c r="G99" s="14">
        <v>10926.501019806294</v>
      </c>
      <c r="H99" s="14">
        <v>11097.983712111338</v>
      </c>
      <c r="I99" s="14">
        <v>11271.491809063229</v>
      </c>
      <c r="J99" s="14">
        <v>11458.116153244251</v>
      </c>
      <c r="K99" s="14">
        <v>11625.421836255846</v>
      </c>
      <c r="L99" s="14">
        <v>11797.410651985783</v>
      </c>
      <c r="M99" s="14">
        <v>11970.931686819451</v>
      </c>
      <c r="N99" s="14">
        <v>12143.606390935978</v>
      </c>
      <c r="O99" s="14">
        <v>12314.770523016221</v>
      </c>
      <c r="P99" s="14">
        <v>12485.593630849187</v>
      </c>
      <c r="Q99" s="14">
        <v>12654.403850975721</v>
      </c>
      <c r="R99" s="14">
        <v>12822.563161989798</v>
      </c>
      <c r="S99" s="14">
        <v>12988.838467536583</v>
      </c>
      <c r="T99" s="14">
        <v>13153.439523016441</v>
      </c>
      <c r="U99" s="14">
        <v>13315.934484195883</v>
      </c>
      <c r="V99" s="14">
        <v>13476.459405996313</v>
      </c>
      <c r="W99" s="14">
        <v>13635.561138097564</v>
      </c>
      <c r="X99" s="14">
        <v>13794.223163944353</v>
      </c>
      <c r="Y99" s="14">
        <v>13955.091394482273</v>
      </c>
      <c r="Z99" s="14">
        <v>14121.193265314238</v>
      </c>
      <c r="AA99" s="14">
        <v>14292.832133096152</v>
      </c>
      <c r="AB99" s="14">
        <v>14453.5207276357</v>
      </c>
      <c r="AC99" s="14">
        <v>14496.896899620993</v>
      </c>
      <c r="AD99" s="14">
        <v>14536.855131452325</v>
      </c>
    </row>
    <row r="100" spans="1:32" x14ac:dyDescent="0.35">
      <c r="A100" t="s">
        <v>85</v>
      </c>
      <c r="B100" s="14">
        <v>12588.9625</v>
      </c>
      <c r="C100" s="14">
        <v>12825.021912526248</v>
      </c>
      <c r="D100" s="14">
        <v>13054.220444129389</v>
      </c>
      <c r="E100" s="14">
        <v>13282.73065673774</v>
      </c>
      <c r="F100" s="14">
        <v>13507.742770609009</v>
      </c>
      <c r="G100" s="14">
        <v>13737.729651344229</v>
      </c>
      <c r="H100" s="14">
        <v>13977.292302323265</v>
      </c>
      <c r="I100" s="14">
        <v>14220.253983497629</v>
      </c>
      <c r="J100" s="14">
        <v>14468.324892214348</v>
      </c>
      <c r="K100" s="14">
        <v>14710.747463113357</v>
      </c>
      <c r="L100" s="14">
        <v>14951.865440482263</v>
      </c>
      <c r="M100" s="14">
        <v>15189.525341658727</v>
      </c>
      <c r="N100" s="14">
        <v>15426.178146481769</v>
      </c>
      <c r="O100" s="14">
        <v>15659.196737855633</v>
      </c>
      <c r="P100" s="14">
        <v>15890.866723993839</v>
      </c>
      <c r="Q100" s="14">
        <v>16118.250725034139</v>
      </c>
      <c r="R100" s="14">
        <v>16345.827530671042</v>
      </c>
      <c r="S100" s="14">
        <v>16570.311318480759</v>
      </c>
      <c r="T100" s="14">
        <v>16792.471139358764</v>
      </c>
      <c r="U100" s="14">
        <v>17012.304737538339</v>
      </c>
      <c r="V100" s="14">
        <v>17230.273190757576</v>
      </c>
      <c r="W100" s="14">
        <v>17447.61930284043</v>
      </c>
      <c r="X100" s="14">
        <v>17666.148989846577</v>
      </c>
      <c r="Y100" s="14">
        <v>17890.97546835096</v>
      </c>
      <c r="Z100" s="14">
        <v>18127.324199775612</v>
      </c>
      <c r="AA100" s="14">
        <v>18377.470397337995</v>
      </c>
      <c r="AB100" s="14">
        <v>18622.609312715125</v>
      </c>
      <c r="AC100" s="14">
        <v>18701.206593997718</v>
      </c>
      <c r="AD100" s="14">
        <v>18724.176725020927</v>
      </c>
    </row>
    <row r="101" spans="1:32" x14ac:dyDescent="0.35">
      <c r="A101" t="s">
        <v>86</v>
      </c>
      <c r="B101" s="14">
        <v>40649.554600000003</v>
      </c>
      <c r="C101" s="14">
        <v>41453.610919898922</v>
      </c>
      <c r="D101" s="14">
        <v>42250.241542390992</v>
      </c>
      <c r="E101" s="14">
        <v>43052.670804836547</v>
      </c>
      <c r="F101" s="14">
        <v>43848.456371993147</v>
      </c>
      <c r="G101" s="14">
        <v>44662.897600646553</v>
      </c>
      <c r="H101" s="14">
        <v>45506.544006004689</v>
      </c>
      <c r="I101" s="14">
        <v>46363.272956733737</v>
      </c>
      <c r="J101" s="14">
        <v>47238.092281499754</v>
      </c>
      <c r="K101" s="14">
        <v>48098.793941914817</v>
      </c>
      <c r="L101" s="14">
        <v>48966.510614265142</v>
      </c>
      <c r="M101" s="14">
        <v>49836.190119331921</v>
      </c>
      <c r="N101" s="14">
        <v>50705.099044919509</v>
      </c>
      <c r="O101" s="14">
        <v>51574.24528866828</v>
      </c>
      <c r="P101" s="14">
        <v>52445.11252233915</v>
      </c>
      <c r="Q101" s="14">
        <v>53316.031794418872</v>
      </c>
      <c r="R101" s="14">
        <v>54189.68961781494</v>
      </c>
      <c r="S101" s="14">
        <v>55065.573828014574</v>
      </c>
      <c r="T101" s="14">
        <v>55943.72105352208</v>
      </c>
      <c r="U101" s="14">
        <v>56824.840254487157</v>
      </c>
      <c r="V101" s="14">
        <v>57709.841681578597</v>
      </c>
      <c r="W101" s="14">
        <v>58600.316080693687</v>
      </c>
      <c r="X101" s="14">
        <v>59497.955722417748</v>
      </c>
      <c r="Y101" s="14">
        <v>60407.096385447439</v>
      </c>
      <c r="Z101" s="14">
        <v>61330.00808544358</v>
      </c>
      <c r="AA101" s="14">
        <v>62260.807485155543</v>
      </c>
      <c r="AB101" s="14">
        <v>63149.362599179942</v>
      </c>
      <c r="AC101" s="14">
        <v>63795.803679298973</v>
      </c>
      <c r="AD101" s="14">
        <v>64526.11890107848</v>
      </c>
    </row>
    <row r="102" spans="1:32" x14ac:dyDescent="0.35">
      <c r="A102" t="s">
        <v>87</v>
      </c>
      <c r="B102" s="14">
        <v>2798.1318999999999</v>
      </c>
      <c r="C102" s="14">
        <v>2849.5067209367598</v>
      </c>
      <c r="D102" s="14">
        <v>2899.3024207864742</v>
      </c>
      <c r="E102" s="14">
        <v>2949.1376603066465</v>
      </c>
      <c r="F102" s="14">
        <v>3000.5502720525387</v>
      </c>
      <c r="G102" s="14">
        <v>3052.5819141551206</v>
      </c>
      <c r="H102" s="14">
        <v>3105.9050255479647</v>
      </c>
      <c r="I102" s="14">
        <v>3159.4166632331303</v>
      </c>
      <c r="J102" s="14">
        <v>3214.3007857401508</v>
      </c>
      <c r="K102" s="14">
        <v>3272.1289497463235</v>
      </c>
      <c r="L102" s="14">
        <v>3327.9733928929591</v>
      </c>
      <c r="M102" s="14">
        <v>3381.1361038577274</v>
      </c>
      <c r="N102" s="14">
        <v>3432.8164310915822</v>
      </c>
      <c r="O102" s="14">
        <v>3482.8452679133811</v>
      </c>
      <c r="P102" s="14">
        <v>3531.6099776475435</v>
      </c>
      <c r="Q102" s="14">
        <v>3578.2794971801604</v>
      </c>
      <c r="R102" s="14">
        <v>3625.8713301485559</v>
      </c>
      <c r="S102" s="14">
        <v>3672.2719681476001</v>
      </c>
      <c r="T102" s="14">
        <v>3717.9186759388717</v>
      </c>
      <c r="U102" s="14">
        <v>3762.5526614353857</v>
      </c>
      <c r="V102" s="14">
        <v>3806.6317183746337</v>
      </c>
      <c r="W102" s="14">
        <v>3850.4372942001733</v>
      </c>
      <c r="X102" s="14">
        <v>3893.9399197937764</v>
      </c>
      <c r="Y102" s="14">
        <v>3938.6898561400303</v>
      </c>
      <c r="Z102" s="14">
        <v>3985.0880165143453</v>
      </c>
      <c r="AA102" s="14">
        <v>4034.1332917511904</v>
      </c>
      <c r="AB102" s="14">
        <v>4081.7659171802129</v>
      </c>
      <c r="AC102" s="14">
        <v>4098.5723842559073</v>
      </c>
      <c r="AD102" s="14">
        <v>4104.6842163810334</v>
      </c>
    </row>
    <row r="103" spans="1:32" x14ac:dyDescent="0.35">
      <c r="A103" t="s">
        <v>88</v>
      </c>
      <c r="B103" s="14">
        <v>3176.5954999999999</v>
      </c>
      <c r="C103" s="14">
        <v>3239.11058178045</v>
      </c>
      <c r="D103" s="14">
        <v>3300.5237944999494</v>
      </c>
      <c r="E103" s="14">
        <v>3362.5244640320107</v>
      </c>
      <c r="F103" s="14">
        <v>3423.7398944046058</v>
      </c>
      <c r="G103" s="14">
        <v>3487.4255649284046</v>
      </c>
      <c r="H103" s="14">
        <v>3554.0681750188478</v>
      </c>
      <c r="I103" s="14">
        <v>3621.6821896076763</v>
      </c>
      <c r="J103" s="14">
        <v>3691.8099083497063</v>
      </c>
      <c r="K103" s="14">
        <v>3760.1744750515354</v>
      </c>
      <c r="L103" s="14">
        <v>3828.4818045653215</v>
      </c>
      <c r="M103" s="14">
        <v>3896.7486121670677</v>
      </c>
      <c r="N103" s="14">
        <v>3964.0793624121193</v>
      </c>
      <c r="O103" s="14">
        <v>4031.2843818827732</v>
      </c>
      <c r="P103" s="14">
        <v>4098.4806518590631</v>
      </c>
      <c r="Q103" s="14">
        <v>4165.6158141768401</v>
      </c>
      <c r="R103" s="14">
        <v>4232.4847785954953</v>
      </c>
      <c r="S103" s="14">
        <v>4299.1895852031157</v>
      </c>
      <c r="T103" s="14">
        <v>4365.6799914899502</v>
      </c>
      <c r="U103" s="14">
        <v>4431.902991280861</v>
      </c>
      <c r="V103" s="14">
        <v>4497.7548650671069</v>
      </c>
      <c r="W103" s="14">
        <v>4563.1112912359104</v>
      </c>
      <c r="X103" s="14">
        <v>4627.7632772546567</v>
      </c>
      <c r="Y103" s="14">
        <v>4691.5264507939828</v>
      </c>
      <c r="Z103" s="14">
        <v>4754.0325960032014</v>
      </c>
      <c r="AA103" s="14">
        <v>4814.2623857684848</v>
      </c>
      <c r="AB103" s="14">
        <v>4867.1509094860603</v>
      </c>
      <c r="AC103" s="14">
        <v>4905.3184255171227</v>
      </c>
      <c r="AD103" s="14">
        <v>4974.5535613703987</v>
      </c>
    </row>
    <row r="104" spans="1:32" x14ac:dyDescent="0.35">
      <c r="A104" t="s">
        <v>89</v>
      </c>
      <c r="B104" s="14">
        <v>3191.7062999999998</v>
      </c>
      <c r="C104" s="14">
        <v>3254.6205762443401</v>
      </c>
      <c r="D104" s="14">
        <v>3316.1771679751955</v>
      </c>
      <c r="E104" s="14">
        <v>3378.110755999734</v>
      </c>
      <c r="F104" s="14">
        <v>3440.3389342360051</v>
      </c>
      <c r="G104" s="14">
        <v>3504.2157072279651</v>
      </c>
      <c r="H104" s="14">
        <v>3570.8441638420563</v>
      </c>
      <c r="I104" s="14">
        <v>3638.210638583852</v>
      </c>
      <c r="J104" s="14">
        <v>3706.6293725688047</v>
      </c>
      <c r="K104" s="14">
        <v>3776.0185864121045</v>
      </c>
      <c r="L104" s="14">
        <v>3844.8886342059577</v>
      </c>
      <c r="M104" s="14">
        <v>3912.1961011697772</v>
      </c>
      <c r="N104" s="14">
        <v>3978.8000661333617</v>
      </c>
      <c r="O104" s="14">
        <v>4044.5465541861631</v>
      </c>
      <c r="P104" s="14">
        <v>4109.8032905646796</v>
      </c>
      <c r="Q104" s="14">
        <v>4174.0263646256753</v>
      </c>
      <c r="R104" s="14">
        <v>4239.2054559198505</v>
      </c>
      <c r="S104" s="14">
        <v>4304.0093418834058</v>
      </c>
      <c r="T104" s="14">
        <v>4368.7446551918711</v>
      </c>
      <c r="U104" s="14">
        <v>4433.4352785480896</v>
      </c>
      <c r="V104" s="14">
        <v>4498.4507202209415</v>
      </c>
      <c r="W104" s="14">
        <v>4564.1744347785852</v>
      </c>
      <c r="X104" s="14">
        <v>4630.893536666179</v>
      </c>
      <c r="Y104" s="14">
        <v>4700.0587101724104</v>
      </c>
      <c r="Z104" s="14">
        <v>4772.4330342268713</v>
      </c>
      <c r="AA104" s="14">
        <v>4848.725148712022</v>
      </c>
      <c r="AB104" s="14">
        <v>4924.526238706866</v>
      </c>
      <c r="AC104" s="14">
        <v>4968.7784746952475</v>
      </c>
      <c r="AD104" s="14">
        <v>5005.7123491655675</v>
      </c>
    </row>
    <row r="105" spans="1:32" x14ac:dyDescent="0.35">
      <c r="A105" t="s">
        <v>90</v>
      </c>
      <c r="B105" s="14">
        <v>42883.4329</v>
      </c>
      <c r="C105" s="14">
        <v>43679.696770430492</v>
      </c>
      <c r="D105" s="14">
        <v>44454.740573985662</v>
      </c>
      <c r="E105" s="14">
        <v>45233.085290273404</v>
      </c>
      <c r="F105" s="14">
        <v>45998.677875353926</v>
      </c>
      <c r="G105" s="14">
        <v>46792.380462225367</v>
      </c>
      <c r="H105" s="14">
        <v>47625.556230259666</v>
      </c>
      <c r="I105" s="14">
        <v>48471.324195685971</v>
      </c>
      <c r="J105" s="14">
        <v>49341.762541327262</v>
      </c>
      <c r="K105" s="14">
        <v>50185.615232661556</v>
      </c>
      <c r="L105" s="14">
        <v>51024.412587098741</v>
      </c>
      <c r="M105" s="14">
        <v>51857.324893288016</v>
      </c>
      <c r="N105" s="14">
        <v>52681.783758836449</v>
      </c>
      <c r="O105" s="14">
        <v>53498.967783968394</v>
      </c>
      <c r="P105" s="14">
        <v>54314.110156505601</v>
      </c>
      <c r="Q105" s="14">
        <v>55121.587169380342</v>
      </c>
      <c r="R105" s="14">
        <v>55926.46707306891</v>
      </c>
      <c r="S105" s="14">
        <v>56724.465053794404</v>
      </c>
      <c r="T105" s="14">
        <v>57516.491742001017</v>
      </c>
      <c r="U105" s="14">
        <v>58302.207280740971</v>
      </c>
      <c r="V105" s="14">
        <v>59081.392960165169</v>
      </c>
      <c r="W105" s="14">
        <v>59855.512819565032</v>
      </c>
      <c r="X105" s="14">
        <v>60627.146148629734</v>
      </c>
      <c r="Y105" s="14">
        <v>61404.580169122841</v>
      </c>
      <c r="Z105" s="14">
        <v>62196.607146434268</v>
      </c>
      <c r="AA105" s="14">
        <v>63000.019379926904</v>
      </c>
      <c r="AB105" s="14">
        <v>63741.806808113914</v>
      </c>
      <c r="AC105" s="14">
        <v>64041.487000568064</v>
      </c>
      <c r="AD105" s="14">
        <v>64441.06105041071</v>
      </c>
    </row>
    <row r="106" spans="1:32" x14ac:dyDescent="0.35">
      <c r="A106" t="s">
        <v>91</v>
      </c>
      <c r="B106" s="14">
        <v>2199.4018999999998</v>
      </c>
      <c r="C106" s="14">
        <v>2238.8912813537395</v>
      </c>
      <c r="D106" s="14">
        <v>2276.1188939127051</v>
      </c>
      <c r="E106" s="14">
        <v>2312.9562849274562</v>
      </c>
      <c r="F106" s="14">
        <v>2348.4039590633688</v>
      </c>
      <c r="G106" s="14">
        <v>2386.0213982008336</v>
      </c>
      <c r="H106" s="14">
        <v>2426.0092080175614</v>
      </c>
      <c r="I106" s="14">
        <v>2466.6730039586682</v>
      </c>
      <c r="J106" s="14">
        <v>2508.8913457579229</v>
      </c>
      <c r="K106" s="14">
        <v>2548.9352587492958</v>
      </c>
      <c r="L106" s="14">
        <v>2589.1921226518789</v>
      </c>
      <c r="M106" s="14">
        <v>2628.8279935038586</v>
      </c>
      <c r="N106" s="14">
        <v>2667.4002608869423</v>
      </c>
      <c r="O106" s="14">
        <v>2705.2482699286934</v>
      </c>
      <c r="P106" s="14">
        <v>2742.6705102962715</v>
      </c>
      <c r="Q106" s="14">
        <v>2779.3592137125047</v>
      </c>
      <c r="R106" s="14">
        <v>2815.9225179766568</v>
      </c>
      <c r="S106" s="14">
        <v>2851.8742455404199</v>
      </c>
      <c r="T106" s="14">
        <v>2887.3347350968938</v>
      </c>
      <c r="U106" s="14">
        <v>2922.0791888982089</v>
      </c>
      <c r="V106" s="14">
        <v>2956.3271258237714</v>
      </c>
      <c r="W106" s="14">
        <v>2990.2462494691981</v>
      </c>
      <c r="X106" s="14">
        <v>3024.0758023633184</v>
      </c>
      <c r="Y106" s="14">
        <v>3058.5904867184317</v>
      </c>
      <c r="Z106" s="14">
        <v>3094.5206667430589</v>
      </c>
      <c r="AA106" s="14">
        <v>3132.1642728457214</v>
      </c>
      <c r="AB106" s="14">
        <v>3167.6783174533825</v>
      </c>
      <c r="AC106" s="14">
        <v>3174.515561040907</v>
      </c>
      <c r="AD106" s="14">
        <v>3177.8506435990253</v>
      </c>
    </row>
    <row r="107" spans="1:32" x14ac:dyDescent="0.35">
      <c r="A107" t="s">
        <v>92</v>
      </c>
      <c r="B107" s="14">
        <v>15505.1698</v>
      </c>
      <c r="C107" s="14">
        <v>15788.399635702639</v>
      </c>
      <c r="D107" s="14">
        <v>16065.239750274903</v>
      </c>
      <c r="E107" s="14">
        <v>16343.82064668852</v>
      </c>
      <c r="F107" s="14">
        <v>16619.37746279169</v>
      </c>
      <c r="G107" s="14">
        <v>16904.467925726163</v>
      </c>
      <c r="H107" s="14">
        <v>17202.583288936723</v>
      </c>
      <c r="I107" s="14">
        <v>17504.660651490452</v>
      </c>
      <c r="J107" s="14">
        <v>17812.93873115598</v>
      </c>
      <c r="K107" s="14">
        <v>18112.906838094772</v>
      </c>
      <c r="L107" s="14">
        <v>18410.757289431087</v>
      </c>
      <c r="M107" s="14">
        <v>18705.87436447775</v>
      </c>
      <c r="N107" s="14">
        <v>18998.127463198605</v>
      </c>
      <c r="O107" s="14">
        <v>19287.835608323159</v>
      </c>
      <c r="P107" s="14">
        <v>19576.383557807232</v>
      </c>
      <c r="Q107" s="14">
        <v>19861.815060633486</v>
      </c>
      <c r="R107" s="14">
        <v>20147.002918363098</v>
      </c>
      <c r="S107" s="14">
        <v>20429.743942619116</v>
      </c>
      <c r="T107" s="14">
        <v>20710.405721928422</v>
      </c>
      <c r="U107" s="14">
        <v>20988.89440559005</v>
      </c>
      <c r="V107" s="14">
        <v>21265.416792715376</v>
      </c>
      <c r="W107" s="14">
        <v>21540.678474221961</v>
      </c>
      <c r="X107" s="14">
        <v>21815.729243591453</v>
      </c>
      <c r="Y107" s="14">
        <v>22094.263748281934</v>
      </c>
      <c r="Z107" s="14">
        <v>22379.748149026236</v>
      </c>
      <c r="AA107" s="14">
        <v>22671.976186431777</v>
      </c>
      <c r="AB107" s="14">
        <v>22945.985156225754</v>
      </c>
      <c r="AC107" s="14">
        <v>23058.69698261239</v>
      </c>
      <c r="AD107" s="14">
        <v>23178.047184085604</v>
      </c>
    </row>
    <row r="108" spans="1:32" x14ac:dyDescent="0.35">
      <c r="A108" t="s">
        <v>93</v>
      </c>
      <c r="B108" s="14">
        <v>7058.8639999999996</v>
      </c>
      <c r="C108" s="14">
        <v>7193.4080654991994</v>
      </c>
      <c r="D108" s="14">
        <v>7322.4837024632907</v>
      </c>
      <c r="E108" s="14">
        <v>7450.4799853339791</v>
      </c>
      <c r="F108" s="14">
        <v>7575.7769423913369</v>
      </c>
      <c r="G108" s="14">
        <v>7703.3340866588514</v>
      </c>
      <c r="H108" s="14">
        <v>7835.0795875425256</v>
      </c>
      <c r="I108" s="14">
        <v>7967.8207224067119</v>
      </c>
      <c r="J108" s="14">
        <v>8101.9828877305954</v>
      </c>
      <c r="K108" s="14">
        <v>8234.8699906585734</v>
      </c>
      <c r="L108" s="14">
        <v>8367.4513975081773</v>
      </c>
      <c r="M108" s="14">
        <v>8497.544348110936</v>
      </c>
      <c r="N108" s="14">
        <v>8627.9187720262635</v>
      </c>
      <c r="O108" s="14">
        <v>8756.0166192426605</v>
      </c>
      <c r="P108" s="14">
        <v>8883.4192878576268</v>
      </c>
      <c r="Q108" s="14">
        <v>9007.9479477767436</v>
      </c>
      <c r="R108" s="14">
        <v>9133.3268728774638</v>
      </c>
      <c r="S108" s="14">
        <v>9256.9656320882932</v>
      </c>
      <c r="T108" s="14">
        <v>9379.5509994712229</v>
      </c>
      <c r="U108" s="14">
        <v>9501.1174840651711</v>
      </c>
      <c r="V108" s="14">
        <v>9622.4287022134631</v>
      </c>
      <c r="W108" s="14">
        <v>9744.888541092183</v>
      </c>
      <c r="X108" s="14">
        <v>9870.6677664697672</v>
      </c>
      <c r="Y108" s="14">
        <v>10004.669977933807</v>
      </c>
      <c r="Z108" s="14">
        <v>10152.238860108331</v>
      </c>
      <c r="AA108" s="14">
        <v>10316.090919191049</v>
      </c>
      <c r="AB108" s="14">
        <v>10482.187204253667</v>
      </c>
      <c r="AC108" s="14">
        <v>10509.454937115581</v>
      </c>
      <c r="AD108" s="14">
        <v>10460.6183407792</v>
      </c>
    </row>
    <row r="110" spans="1:32" ht="20" thickBot="1" x14ac:dyDescent="0.5">
      <c r="A110" s="3" t="s">
        <v>335</v>
      </c>
    </row>
    <row r="111" spans="1:32" ht="15" thickTop="1" x14ac:dyDescent="0.35">
      <c r="B111" s="1">
        <v>2022</v>
      </c>
      <c r="C111" s="2">
        <v>2023</v>
      </c>
      <c r="D111" s="1">
        <v>2024</v>
      </c>
      <c r="E111" s="2">
        <v>2025</v>
      </c>
      <c r="F111" s="1">
        <v>2026</v>
      </c>
      <c r="G111" s="2">
        <v>2027</v>
      </c>
      <c r="H111" s="1">
        <v>2028</v>
      </c>
      <c r="I111" s="2">
        <v>2029</v>
      </c>
      <c r="J111" s="1">
        <v>2030</v>
      </c>
      <c r="K111" s="2">
        <v>2031</v>
      </c>
      <c r="L111" s="1">
        <v>2032</v>
      </c>
      <c r="M111" s="2">
        <v>2033</v>
      </c>
      <c r="N111" s="1">
        <v>2034</v>
      </c>
      <c r="O111" s="2">
        <v>2035</v>
      </c>
      <c r="P111" s="1">
        <v>2036</v>
      </c>
      <c r="Q111" s="2">
        <v>2037</v>
      </c>
      <c r="R111" s="1">
        <v>2038</v>
      </c>
      <c r="S111" s="2">
        <v>2039</v>
      </c>
      <c r="T111" s="1">
        <v>2040</v>
      </c>
      <c r="U111" s="2">
        <v>2041</v>
      </c>
      <c r="V111" s="1">
        <v>2042</v>
      </c>
      <c r="W111" s="2">
        <v>2043</v>
      </c>
      <c r="X111" s="1">
        <v>2044</v>
      </c>
      <c r="Y111" s="2">
        <v>2045</v>
      </c>
      <c r="Z111" s="1">
        <v>2046</v>
      </c>
      <c r="AA111" s="2">
        <v>2047</v>
      </c>
      <c r="AB111" s="1">
        <v>2048</v>
      </c>
      <c r="AC111" s="2">
        <v>2049</v>
      </c>
      <c r="AD111" s="1">
        <v>2050</v>
      </c>
    </row>
    <row r="112" spans="1:32" x14ac:dyDescent="0.35">
      <c r="A112" t="s">
        <v>208</v>
      </c>
      <c r="B112" s="5">
        <v>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2.4057149999999999E-2</v>
      </c>
      <c r="L112" s="5">
        <v>6.9437059999999995E-2</v>
      </c>
      <c r="M112" s="5">
        <v>0.100082</v>
      </c>
      <c r="N112" s="5">
        <v>0.107213</v>
      </c>
      <c r="O112" s="5">
        <v>9.9893350000000006E-2</v>
      </c>
      <c r="P112" s="5">
        <v>7.6259679999999996E-2</v>
      </c>
      <c r="Q112" s="5">
        <v>4.2332790000000002E-2</v>
      </c>
      <c r="R112" s="5">
        <v>7.6647629999999998E-3</v>
      </c>
      <c r="S112" s="5">
        <v>-3.3122249999999999E-2</v>
      </c>
      <c r="T112" s="5">
        <v>-7.8501520000000005E-2</v>
      </c>
      <c r="U112" s="5">
        <v>-0.13090099999999999</v>
      </c>
      <c r="V112" s="5">
        <v>-0.183166</v>
      </c>
      <c r="W112" s="5">
        <v>-0.230291</v>
      </c>
      <c r="X112" s="5">
        <v>-0.26414700000000002</v>
      </c>
      <c r="Y112" s="5">
        <v>-0.27134900000000001</v>
      </c>
      <c r="Z112" s="5">
        <v>-0.23768</v>
      </c>
      <c r="AA112" s="5">
        <v>-0.15171000000000001</v>
      </c>
      <c r="AB112" s="5">
        <v>-3.6839569999999999E-3</v>
      </c>
      <c r="AC112" s="5">
        <v>-0.12420200000000001</v>
      </c>
      <c r="AD112" s="5">
        <v>-0.88023200000000001</v>
      </c>
      <c r="AF112" s="5">
        <f>AVERAGE(AD112,AD114,AD116,AD118,AD120,AD122,AD124,AD126,AD128,AD130,AD132,AD134,AD136,AD138,AD140)</f>
        <v>-5.8268665333333329</v>
      </c>
    </row>
    <row r="113" spans="1:32" x14ac:dyDescent="0.35">
      <c r="A113" t="s">
        <v>209</v>
      </c>
      <c r="B113" s="5">
        <v>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2.268094E-2</v>
      </c>
      <c r="L113" s="5">
        <v>6.3609750000000007E-2</v>
      </c>
      <c r="M113" s="5">
        <v>9.2185829999999996E-2</v>
      </c>
      <c r="N113" s="5">
        <v>0.100866</v>
      </c>
      <c r="O113" s="5">
        <v>9.7188289999999997E-2</v>
      </c>
      <c r="P113" s="5">
        <v>7.9493800000000003E-2</v>
      </c>
      <c r="Q113" s="5">
        <v>5.255924E-2</v>
      </c>
      <c r="R113" s="5">
        <v>2.4485989999999999E-2</v>
      </c>
      <c r="S113" s="5">
        <v>-9.1147120000000005E-3</v>
      </c>
      <c r="T113" s="5">
        <v>-4.7030599999999999E-2</v>
      </c>
      <c r="U113" s="5">
        <v>-9.105568E-2</v>
      </c>
      <c r="V113" s="5">
        <v>-0.13516900000000001</v>
      </c>
      <c r="W113" s="5">
        <v>-0.17483000000000001</v>
      </c>
      <c r="X113" s="5">
        <v>-0.202651</v>
      </c>
      <c r="Y113" s="5">
        <v>-0.206512</v>
      </c>
      <c r="Z113" s="5">
        <v>-0.17308699999999999</v>
      </c>
      <c r="AA113" s="5">
        <v>-9.0623960000000003E-2</v>
      </c>
      <c r="AB113" s="5">
        <v>5.3858910000000003E-2</v>
      </c>
      <c r="AC113" s="5">
        <v>-2.1730900000000001E-2</v>
      </c>
      <c r="AD113" s="5">
        <v>-0.67924099999999998</v>
      </c>
      <c r="AE113" s="5">
        <f>AD113-AD112</f>
        <v>0.20099100000000003</v>
      </c>
      <c r="AF113" s="5">
        <f>AVERAGE(AD113,AD115,AD117,AD119,AD121,AD123,AD125,AD127,AD129,AD131,AD133,AD135,AD137,AD139,AD141)</f>
        <v>-5.439500466666666</v>
      </c>
    </row>
    <row r="114" spans="1:32" x14ac:dyDescent="0.35">
      <c r="A114" t="s">
        <v>210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8.8020210000000002E-2</v>
      </c>
      <c r="L114" s="5">
        <v>0.116782</v>
      </c>
      <c r="M114" s="5">
        <v>0.123348</v>
      </c>
      <c r="N114" s="5">
        <v>0.11138000000000001</v>
      </c>
      <c r="O114" s="5">
        <v>7.3875650000000001E-2</v>
      </c>
      <c r="P114" s="5">
        <v>1.2249100000000001E-2</v>
      </c>
      <c r="Q114" s="5">
        <v>-6.8537319999999999E-2</v>
      </c>
      <c r="R114" s="5">
        <v>-0.18101999999999999</v>
      </c>
      <c r="S114" s="5">
        <v>-0.32169999999999999</v>
      </c>
      <c r="T114" s="5">
        <v>-0.49199999999999999</v>
      </c>
      <c r="U114" s="5">
        <v>-0.70281000000000005</v>
      </c>
      <c r="V114" s="5">
        <v>-0.95780200000000004</v>
      </c>
      <c r="W114" s="5">
        <v>-1.2706299999999999</v>
      </c>
      <c r="X114" s="5">
        <v>-1.6631499999999999</v>
      </c>
      <c r="Y114" s="5">
        <v>-2.17625</v>
      </c>
      <c r="Z114" s="5">
        <v>-2.8907600000000002</v>
      </c>
      <c r="AA114" s="5">
        <v>-4.0087200000000003</v>
      </c>
      <c r="AB114" s="5">
        <v>-6.2378200000000001</v>
      </c>
      <c r="AC114" s="5">
        <v>-10.232200000000001</v>
      </c>
      <c r="AD114" s="5">
        <v>-10.129300000000001</v>
      </c>
    </row>
    <row r="115" spans="1:32" x14ac:dyDescent="0.35">
      <c r="A115" t="s">
        <v>211</v>
      </c>
      <c r="B115" s="5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8.2084160000000003E-2</v>
      </c>
      <c r="L115" s="5">
        <v>0.114439</v>
      </c>
      <c r="M115" s="5">
        <v>0.12535499999999999</v>
      </c>
      <c r="N115" s="5">
        <v>0.11716600000000001</v>
      </c>
      <c r="O115" s="5">
        <v>8.4950810000000002E-2</v>
      </c>
      <c r="P115" s="5">
        <v>2.988383E-2</v>
      </c>
      <c r="Q115" s="5">
        <v>-4.319344E-2</v>
      </c>
      <c r="R115" s="5">
        <v>-0.14429800000000001</v>
      </c>
      <c r="S115" s="5">
        <v>-0.27096500000000001</v>
      </c>
      <c r="T115" s="5">
        <v>-0.42436200000000002</v>
      </c>
      <c r="U115" s="5">
        <v>-0.61420399999999997</v>
      </c>
      <c r="V115" s="5">
        <v>-0.84338599999999997</v>
      </c>
      <c r="W115" s="5">
        <v>-1.1236900000000001</v>
      </c>
      <c r="X115" s="5">
        <v>-1.4741200000000001</v>
      </c>
      <c r="Y115" s="5">
        <v>-1.93045</v>
      </c>
      <c r="Z115" s="5">
        <v>-2.5646399999999998</v>
      </c>
      <c r="AA115" s="5">
        <v>-3.5585300000000002</v>
      </c>
      <c r="AB115" s="5">
        <v>-5.5514599999999996</v>
      </c>
      <c r="AC115" s="5">
        <v>-9.1687799999999999</v>
      </c>
      <c r="AD115" s="5">
        <v>-9.1329899999999995</v>
      </c>
      <c r="AE115" s="5">
        <f>AD115-AD114</f>
        <v>0.99631000000000114</v>
      </c>
    </row>
    <row r="116" spans="1:32" x14ac:dyDescent="0.35">
      <c r="A116" t="s">
        <v>212</v>
      </c>
      <c r="B116" s="5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5.2664460000000003E-2</v>
      </c>
      <c r="L116" s="5">
        <v>9.241597E-2</v>
      </c>
      <c r="M116" s="5">
        <v>0.11547300000000001</v>
      </c>
      <c r="N116" s="5">
        <v>0.11853</v>
      </c>
      <c r="O116" s="5">
        <v>0.103142</v>
      </c>
      <c r="P116" s="5">
        <v>6.8811010000000006E-2</v>
      </c>
      <c r="Q116" s="5">
        <v>2.0338809999999999E-2</v>
      </c>
      <c r="R116" s="5">
        <v>-4.2609500000000002E-2</v>
      </c>
      <c r="S116" s="5">
        <v>-0.1212</v>
      </c>
      <c r="T116" s="5">
        <v>-0.21526999999999999</v>
      </c>
      <c r="U116" s="5">
        <v>-0.33028299999999999</v>
      </c>
      <c r="V116" s="5">
        <v>-0.46419300000000002</v>
      </c>
      <c r="W116" s="5">
        <v>-0.61976299999999995</v>
      </c>
      <c r="X116" s="5">
        <v>-0.80127300000000001</v>
      </c>
      <c r="Y116" s="5">
        <v>-1.01769</v>
      </c>
      <c r="Z116" s="5">
        <v>-1.29318</v>
      </c>
      <c r="AA116" s="5">
        <v>-1.7022900000000001</v>
      </c>
      <c r="AB116" s="5">
        <v>-2.5286599999999999</v>
      </c>
      <c r="AC116" s="5">
        <v>-4.2275400000000003</v>
      </c>
      <c r="AD116" s="5">
        <v>-4.5720900000000002</v>
      </c>
    </row>
    <row r="117" spans="1:32" x14ac:dyDescent="0.35">
      <c r="A117" t="s">
        <v>213</v>
      </c>
      <c r="B117" s="5">
        <v>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4.6121959999999997E-2</v>
      </c>
      <c r="L117" s="5">
        <v>8.07562E-2</v>
      </c>
      <c r="M117" s="5">
        <v>9.9015889999999995E-2</v>
      </c>
      <c r="N117" s="5">
        <v>9.7689780000000004E-2</v>
      </c>
      <c r="O117" s="5">
        <v>7.8852889999999995E-2</v>
      </c>
      <c r="P117" s="5">
        <v>4.2012109999999998E-2</v>
      </c>
      <c r="Q117" s="5">
        <v>-7.8195060000000004E-3</v>
      </c>
      <c r="R117" s="5">
        <v>-7.0278119999999999E-2</v>
      </c>
      <c r="S117" s="5">
        <v>-0.14682600000000001</v>
      </c>
      <c r="T117" s="5">
        <v>-0.23721600000000001</v>
      </c>
      <c r="U117" s="5">
        <v>-0.34688200000000002</v>
      </c>
      <c r="V117" s="5">
        <v>-0.47337699999999999</v>
      </c>
      <c r="W117" s="5">
        <v>-0.61917900000000003</v>
      </c>
      <c r="X117" s="5">
        <v>-0.78826600000000002</v>
      </c>
      <c r="Y117" s="5">
        <v>-0.98929400000000001</v>
      </c>
      <c r="Z117" s="5">
        <v>-1.2465200000000001</v>
      </c>
      <c r="AA117" s="5">
        <v>-1.63479</v>
      </c>
      <c r="AB117" s="5">
        <v>-2.4368300000000001</v>
      </c>
      <c r="AC117" s="5">
        <v>-4.1224100000000004</v>
      </c>
      <c r="AD117" s="5">
        <v>-4.4906800000000002</v>
      </c>
      <c r="AE117" s="5">
        <f>AD117-AD116</f>
        <v>8.1409999999999982E-2</v>
      </c>
    </row>
    <row r="118" spans="1:32" x14ac:dyDescent="0.35">
      <c r="A118" t="s">
        <v>214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6.0540179999999999E-2</v>
      </c>
      <c r="L118" s="5">
        <v>9.6294389999999994E-2</v>
      </c>
      <c r="M118" s="5">
        <v>0.11204</v>
      </c>
      <c r="N118" s="5">
        <v>0.10646</v>
      </c>
      <c r="O118" s="5">
        <v>7.9800220000000005E-2</v>
      </c>
      <c r="P118" s="5">
        <v>3.2111630000000002E-2</v>
      </c>
      <c r="Q118" s="5">
        <v>-3.113614E-2</v>
      </c>
      <c r="R118" s="5">
        <v>-0.11280800000000001</v>
      </c>
      <c r="S118" s="5">
        <v>-0.213225</v>
      </c>
      <c r="T118" s="5">
        <v>-0.33246900000000001</v>
      </c>
      <c r="U118" s="5">
        <v>-0.47765800000000003</v>
      </c>
      <c r="V118" s="5">
        <v>-0.647644</v>
      </c>
      <c r="W118" s="5">
        <v>-0.84766900000000001</v>
      </c>
      <c r="X118" s="5">
        <v>-1.08606</v>
      </c>
      <c r="Y118" s="5">
        <v>-1.37927</v>
      </c>
      <c r="Z118" s="5">
        <v>-1.7656000000000001</v>
      </c>
      <c r="AA118" s="5">
        <v>-2.3531900000000001</v>
      </c>
      <c r="AB118" s="5">
        <v>-3.5409899999999999</v>
      </c>
      <c r="AC118" s="5">
        <v>-5.8736499999999996</v>
      </c>
      <c r="AD118" s="5">
        <v>-6.1526500000000004</v>
      </c>
    </row>
    <row r="119" spans="1:32" x14ac:dyDescent="0.35">
      <c r="A119" t="s">
        <v>215</v>
      </c>
      <c r="B119" s="5">
        <v>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5.997388E-2</v>
      </c>
      <c r="L119" s="5">
        <v>9.4189729999999999E-2</v>
      </c>
      <c r="M119" s="5">
        <v>0.110791</v>
      </c>
      <c r="N119" s="5">
        <v>0.108738</v>
      </c>
      <c r="O119" s="5">
        <v>8.7213700000000005E-2</v>
      </c>
      <c r="P119" s="5">
        <v>4.6414619999999997E-2</v>
      </c>
      <c r="Q119" s="5">
        <v>-9.0857549999999992E-3</v>
      </c>
      <c r="R119" s="5">
        <v>-8.2966460000000006E-2</v>
      </c>
      <c r="S119" s="5">
        <v>-0.175039</v>
      </c>
      <c r="T119" s="5">
        <v>-0.28558</v>
      </c>
      <c r="U119" s="5">
        <v>-0.42128599999999999</v>
      </c>
      <c r="V119" s="5">
        <v>-0.58198799999999995</v>
      </c>
      <c r="W119" s="5">
        <v>-0.773594</v>
      </c>
      <c r="X119" s="5">
        <v>-1.0056499999999999</v>
      </c>
      <c r="Y119" s="5">
        <v>-1.2967900000000001</v>
      </c>
      <c r="Z119" s="5">
        <v>-1.6884699999999999</v>
      </c>
      <c r="AA119" s="5">
        <v>-2.29345</v>
      </c>
      <c r="AB119" s="5">
        <v>-3.5208900000000001</v>
      </c>
      <c r="AC119" s="5">
        <v>-5.8847399999999999</v>
      </c>
      <c r="AD119" s="5">
        <v>-6.0735299999999999</v>
      </c>
      <c r="AE119" s="5">
        <f>AD119-AD118</f>
        <v>7.9120000000000523E-2</v>
      </c>
    </row>
    <row r="120" spans="1:32" x14ac:dyDescent="0.35">
      <c r="A120" t="s">
        <v>216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6.5960030000000003E-2</v>
      </c>
      <c r="L120" s="5">
        <v>0.10330499999999999</v>
      </c>
      <c r="M120" s="5">
        <v>0.11953800000000001</v>
      </c>
      <c r="N120" s="5">
        <v>0.113763</v>
      </c>
      <c r="O120" s="5">
        <v>8.5742819999999997E-2</v>
      </c>
      <c r="P120" s="5">
        <v>3.5834449999999997E-2</v>
      </c>
      <c r="Q120" s="5">
        <v>-3.0463440000000001E-2</v>
      </c>
      <c r="R120" s="5">
        <v>-0.116965</v>
      </c>
      <c r="S120" s="5">
        <v>-0.22364000000000001</v>
      </c>
      <c r="T120" s="5">
        <v>-0.35073399999999999</v>
      </c>
      <c r="U120" s="5">
        <v>-0.50578000000000001</v>
      </c>
      <c r="V120" s="5">
        <v>-0.68835999999999997</v>
      </c>
      <c r="W120" s="5">
        <v>-0.90487300000000004</v>
      </c>
      <c r="X120" s="5">
        <v>-1.16557</v>
      </c>
      <c r="Y120" s="5">
        <v>-1.4905200000000001</v>
      </c>
      <c r="Z120" s="5">
        <v>-1.92458</v>
      </c>
      <c r="AA120" s="5">
        <v>-2.5908600000000002</v>
      </c>
      <c r="AB120" s="5">
        <v>-3.9376199999999999</v>
      </c>
      <c r="AC120" s="5">
        <v>-6.5350400000000004</v>
      </c>
      <c r="AD120" s="5">
        <v>-6.7673399999999999</v>
      </c>
    </row>
    <row r="121" spans="1:32" x14ac:dyDescent="0.35">
      <c r="A121" t="s">
        <v>217</v>
      </c>
      <c r="B121" s="5">
        <v>0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5.8375490000000002E-2</v>
      </c>
      <c r="L121" s="5">
        <v>9.602426E-2</v>
      </c>
      <c r="M121" s="5">
        <v>0.113465</v>
      </c>
      <c r="N121" s="5">
        <v>0.108711</v>
      </c>
      <c r="O121" s="5">
        <v>8.3207589999999998E-2</v>
      </c>
      <c r="P121" s="5">
        <v>3.7033549999999998E-2</v>
      </c>
      <c r="Q121" s="5">
        <v>-2.4343480000000001E-2</v>
      </c>
      <c r="R121" s="5">
        <v>-0.102405</v>
      </c>
      <c r="S121" s="5">
        <v>-0.19800599999999999</v>
      </c>
      <c r="T121" s="5">
        <v>-0.31091999999999997</v>
      </c>
      <c r="U121" s="5">
        <v>-0.44750899999999999</v>
      </c>
      <c r="V121" s="5">
        <v>-0.60645199999999999</v>
      </c>
      <c r="W121" s="5">
        <v>-0.79225699999999999</v>
      </c>
      <c r="X121" s="5">
        <v>-1.01237</v>
      </c>
      <c r="Y121" s="5">
        <v>-1.28173</v>
      </c>
      <c r="Z121" s="5">
        <v>-1.6361000000000001</v>
      </c>
      <c r="AA121" s="5">
        <v>-2.1772</v>
      </c>
      <c r="AB121" s="5">
        <v>-3.2787000000000002</v>
      </c>
      <c r="AC121" s="5">
        <v>-5.4666600000000001</v>
      </c>
      <c r="AD121" s="5">
        <v>-5.7631800000000002</v>
      </c>
      <c r="AE121" s="5">
        <f>AD121-AD120</f>
        <v>1.0041599999999997</v>
      </c>
    </row>
    <row r="122" spans="1:32" x14ac:dyDescent="0.35">
      <c r="A122" t="s">
        <v>218</v>
      </c>
      <c r="B122" s="5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2.2147719999999999E-2</v>
      </c>
      <c r="L122" s="5">
        <v>6.1969400000000001E-2</v>
      </c>
      <c r="M122" s="5">
        <v>8.7314429999999998E-2</v>
      </c>
      <c r="N122" s="5">
        <v>8.9946960000000006E-2</v>
      </c>
      <c r="O122" s="5">
        <v>7.7969159999999996E-2</v>
      </c>
      <c r="P122" s="5">
        <v>4.9706380000000001E-2</v>
      </c>
      <c r="Q122" s="5">
        <v>1.1200740000000001E-2</v>
      </c>
      <c r="R122" s="5">
        <v>-2.8505240000000001E-2</v>
      </c>
      <c r="S122" s="5">
        <v>-7.4179700000000001E-2</v>
      </c>
      <c r="T122" s="5">
        <v>-0.12404999999999999</v>
      </c>
      <c r="U122" s="5">
        <v>-0.18043400000000001</v>
      </c>
      <c r="V122" s="5">
        <v>-0.236151</v>
      </c>
      <c r="W122" s="5">
        <v>-0.28619699999999998</v>
      </c>
      <c r="X122" s="5">
        <v>-0.32258199999999998</v>
      </c>
      <c r="Y122" s="5">
        <v>-0.33232200000000001</v>
      </c>
      <c r="Z122" s="5">
        <v>-0.30179499999999998</v>
      </c>
      <c r="AA122" s="5">
        <v>-0.22075500000000001</v>
      </c>
      <c r="AB122" s="5">
        <v>-8.3927230000000005E-2</v>
      </c>
      <c r="AC122" s="5">
        <v>-0.21773300000000001</v>
      </c>
      <c r="AD122" s="5">
        <v>-0.94323599999999996</v>
      </c>
    </row>
    <row r="123" spans="1:32" x14ac:dyDescent="0.35">
      <c r="A123" t="s">
        <v>219</v>
      </c>
      <c r="B123" s="5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2.417855E-2</v>
      </c>
      <c r="L123" s="5">
        <v>6.8486030000000003E-2</v>
      </c>
      <c r="M123" s="5">
        <v>9.7181069999999994E-2</v>
      </c>
      <c r="N123" s="5">
        <v>0.102034</v>
      </c>
      <c r="O123" s="5">
        <v>9.2374460000000005E-2</v>
      </c>
      <c r="P123" s="5">
        <v>6.6566669999999994E-2</v>
      </c>
      <c r="Q123" s="5">
        <v>3.0720890000000001E-2</v>
      </c>
      <c r="R123" s="5">
        <v>-5.4032500000000001E-3</v>
      </c>
      <c r="S123" s="5">
        <v>-4.7027010000000001E-2</v>
      </c>
      <c r="T123" s="5">
        <v>-9.2417340000000001E-2</v>
      </c>
      <c r="U123" s="5">
        <v>-0.143679</v>
      </c>
      <c r="V123" s="5">
        <v>-0.193551</v>
      </c>
      <c r="W123" s="5">
        <v>-0.23677200000000001</v>
      </c>
      <c r="X123" s="5">
        <v>-0.26496799999999998</v>
      </c>
      <c r="Y123" s="5">
        <v>-0.26459500000000002</v>
      </c>
      <c r="Z123" s="5">
        <v>-0.22137799999999999</v>
      </c>
      <c r="AA123" s="5">
        <v>-0.123887</v>
      </c>
      <c r="AB123" s="5">
        <v>3.7904640000000003E-2</v>
      </c>
      <c r="AC123" s="5">
        <v>-6.7493090000000006E-2</v>
      </c>
      <c r="AD123" s="5">
        <v>-0.81809600000000005</v>
      </c>
      <c r="AE123" s="5">
        <f>AD123-AD122</f>
        <v>0.12513999999999992</v>
      </c>
    </row>
    <row r="124" spans="1:32" x14ac:dyDescent="0.35">
      <c r="A124" t="s">
        <v>220</v>
      </c>
      <c r="B124" s="5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9.7037990000000005E-2</v>
      </c>
      <c r="L124" s="5">
        <v>0.12631200000000001</v>
      </c>
      <c r="M124" s="5">
        <v>0.13144500000000001</v>
      </c>
      <c r="N124" s="5">
        <v>0.117286</v>
      </c>
      <c r="O124" s="5">
        <v>7.5456980000000007E-2</v>
      </c>
      <c r="P124" s="5">
        <v>7.6313939999999997E-3</v>
      </c>
      <c r="Q124" s="5">
        <v>-8.0831509999999995E-2</v>
      </c>
      <c r="R124" s="5">
        <v>-0.20460500000000001</v>
      </c>
      <c r="S124" s="5">
        <v>-0.35936099999999999</v>
      </c>
      <c r="T124" s="5">
        <v>-0.54671400000000003</v>
      </c>
      <c r="U124" s="5">
        <v>-0.77875799999999995</v>
      </c>
      <c r="V124" s="5">
        <v>-1.0597300000000001</v>
      </c>
      <c r="W124" s="5">
        <v>-1.4049199999999999</v>
      </c>
      <c r="X124" s="5">
        <v>-1.83874</v>
      </c>
      <c r="Y124" s="5">
        <v>-2.4065699999999999</v>
      </c>
      <c r="Z124" s="5">
        <v>-3.1972399999999999</v>
      </c>
      <c r="AA124" s="5">
        <v>-4.4312500000000004</v>
      </c>
      <c r="AB124" s="5">
        <v>-6.8791599999999997</v>
      </c>
      <c r="AC124" s="5">
        <v>-11.223599999999999</v>
      </c>
      <c r="AD124" s="5">
        <v>-11.0703</v>
      </c>
    </row>
    <row r="125" spans="1:32" x14ac:dyDescent="0.35">
      <c r="A125" t="s">
        <v>221</v>
      </c>
      <c r="B125" s="5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8.2060259999999996E-2</v>
      </c>
      <c r="L125" s="5">
        <v>0.116591</v>
      </c>
      <c r="M125" s="5">
        <v>0.12905700000000001</v>
      </c>
      <c r="N125" s="5">
        <v>0.121615</v>
      </c>
      <c r="O125" s="5">
        <v>9.0049180000000006E-2</v>
      </c>
      <c r="P125" s="5">
        <v>3.5356810000000002E-2</v>
      </c>
      <c r="Q125" s="5">
        <v>-3.722847E-2</v>
      </c>
      <c r="R125" s="5">
        <v>-0.13699700000000001</v>
      </c>
      <c r="S125" s="5">
        <v>-0.26192799999999999</v>
      </c>
      <c r="T125" s="5">
        <v>-0.41305700000000001</v>
      </c>
      <c r="U125" s="5">
        <v>-0.60010799999999997</v>
      </c>
      <c r="V125" s="5">
        <v>-0.82529200000000003</v>
      </c>
      <c r="W125" s="5">
        <v>-1.09989</v>
      </c>
      <c r="X125" s="5">
        <v>-1.4419900000000001</v>
      </c>
      <c r="Y125" s="5">
        <v>-1.88591</v>
      </c>
      <c r="Z125" s="5">
        <v>-2.5014400000000001</v>
      </c>
      <c r="AA125" s="5">
        <v>-3.4662299999999999</v>
      </c>
      <c r="AB125" s="5">
        <v>-5.4063299999999996</v>
      </c>
      <c r="AC125" s="5">
        <v>-8.9537099999999992</v>
      </c>
      <c r="AD125" s="5">
        <v>-8.9533299999999993</v>
      </c>
      <c r="AE125" s="5">
        <f>AD125-AD124</f>
        <v>2.1169700000000002</v>
      </c>
    </row>
    <row r="126" spans="1:32" x14ac:dyDescent="0.35">
      <c r="A126" t="s">
        <v>222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5.1130719999999998E-2</v>
      </c>
      <c r="L126" s="5">
        <v>8.9410310000000007E-2</v>
      </c>
      <c r="M126" s="5">
        <v>0.108418</v>
      </c>
      <c r="N126" s="5">
        <v>0.105255</v>
      </c>
      <c r="O126" s="5">
        <v>8.2643250000000001E-2</v>
      </c>
      <c r="P126" s="5">
        <v>4.0219310000000001E-2</v>
      </c>
      <c r="Q126" s="5">
        <v>-1.6480470000000001E-2</v>
      </c>
      <c r="R126" s="5">
        <v>-8.688063E-2</v>
      </c>
      <c r="S126" s="5">
        <v>-0.17251900000000001</v>
      </c>
      <c r="T126" s="5">
        <v>-0.273003</v>
      </c>
      <c r="U126" s="5">
        <v>-0.39394600000000002</v>
      </c>
      <c r="V126" s="5">
        <v>-0.53270600000000001</v>
      </c>
      <c r="W126" s="5">
        <v>-0.69169000000000003</v>
      </c>
      <c r="X126" s="5">
        <v>-0.87474399999999997</v>
      </c>
      <c r="Y126" s="5">
        <v>-1.0903700000000001</v>
      </c>
      <c r="Z126" s="5">
        <v>-1.36286</v>
      </c>
      <c r="AA126" s="5">
        <v>-1.76823</v>
      </c>
      <c r="AB126" s="5">
        <v>-2.5956199999999998</v>
      </c>
      <c r="AC126" s="5">
        <v>-4.32918</v>
      </c>
      <c r="AD126" s="5">
        <v>-4.7270099999999999</v>
      </c>
    </row>
    <row r="127" spans="1:32" x14ac:dyDescent="0.35">
      <c r="A127" t="s">
        <v>223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4.9582380000000002E-2</v>
      </c>
      <c r="L127" s="5">
        <v>8.8296879999999994E-2</v>
      </c>
      <c r="M127" s="5">
        <v>0.109262</v>
      </c>
      <c r="N127" s="5">
        <v>0.10936</v>
      </c>
      <c r="O127" s="5">
        <v>9.1462650000000006E-2</v>
      </c>
      <c r="P127" s="5">
        <v>5.5301650000000001E-2</v>
      </c>
      <c r="Q127" s="5">
        <v>5.7633900000000002E-3</v>
      </c>
      <c r="R127" s="5">
        <v>-5.6375840000000003E-2</v>
      </c>
      <c r="S127" s="5">
        <v>-0.13264799999999999</v>
      </c>
      <c r="T127" s="5">
        <v>-0.22272500000000001</v>
      </c>
      <c r="U127" s="5">
        <v>-0.33157500000000001</v>
      </c>
      <c r="V127" s="5">
        <v>-0.45716099999999998</v>
      </c>
      <c r="W127" s="5">
        <v>-0.60186600000000001</v>
      </c>
      <c r="X127" s="5">
        <v>-0.76970899999999998</v>
      </c>
      <c r="Y127" s="5">
        <v>-0.96946699999999997</v>
      </c>
      <c r="Z127" s="5">
        <v>-1.2253799999999999</v>
      </c>
      <c r="AA127" s="5">
        <v>-1.6115600000000001</v>
      </c>
      <c r="AB127" s="5">
        <v>-2.4064299999999998</v>
      </c>
      <c r="AC127" s="5">
        <v>-4.0634300000000003</v>
      </c>
      <c r="AD127" s="5">
        <v>-4.4196999999999997</v>
      </c>
      <c r="AE127" s="5">
        <f>AD127-AD126</f>
        <v>0.30731000000000019</v>
      </c>
    </row>
    <row r="128" spans="1:32" x14ac:dyDescent="0.35">
      <c r="A128" t="s">
        <v>224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5.95626E-2</v>
      </c>
      <c r="L128" s="5">
        <v>9.5260910000000004E-2</v>
      </c>
      <c r="M128" s="5">
        <v>0.111696</v>
      </c>
      <c r="N128" s="5">
        <v>0.10750999999999999</v>
      </c>
      <c r="O128" s="5">
        <v>8.2901359999999993E-2</v>
      </c>
      <c r="P128" s="5">
        <v>3.7939069999999998E-2</v>
      </c>
      <c r="Q128" s="5">
        <v>-2.2114390000000001E-2</v>
      </c>
      <c r="R128" s="5">
        <v>-9.9941310000000005E-2</v>
      </c>
      <c r="S128" s="5">
        <v>-0.19576499999999999</v>
      </c>
      <c r="T128" s="5">
        <v>-0.30965500000000001</v>
      </c>
      <c r="U128" s="5">
        <v>-0.44834200000000002</v>
      </c>
      <c r="V128" s="5">
        <v>-0.61067000000000005</v>
      </c>
      <c r="W128" s="5">
        <v>-0.80167699999999997</v>
      </c>
      <c r="X128" s="5">
        <v>-1.02939</v>
      </c>
      <c r="Y128" s="5">
        <v>-1.3098399999999999</v>
      </c>
      <c r="Z128" s="5">
        <v>-1.68052</v>
      </c>
      <c r="AA128" s="5">
        <v>-2.24701</v>
      </c>
      <c r="AB128" s="5">
        <v>-3.3979300000000001</v>
      </c>
      <c r="AC128" s="5">
        <v>-5.6610199999999997</v>
      </c>
      <c r="AD128" s="5">
        <v>-5.9205399999999999</v>
      </c>
    </row>
    <row r="129" spans="1:31" x14ac:dyDescent="0.35">
      <c r="A129" t="s">
        <v>225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6.4363370000000003E-2</v>
      </c>
      <c r="L129" s="5">
        <v>0.104017</v>
      </c>
      <c r="M129" s="5">
        <v>0.12238300000000001</v>
      </c>
      <c r="N129" s="5">
        <v>0.118188</v>
      </c>
      <c r="O129" s="5">
        <v>9.2396489999999998E-2</v>
      </c>
      <c r="P129" s="5">
        <v>4.5400919999999997E-2</v>
      </c>
      <c r="Q129" s="5">
        <v>-1.75458E-2</v>
      </c>
      <c r="R129" s="5">
        <v>-9.9112480000000003E-2</v>
      </c>
      <c r="S129" s="5">
        <v>-0.19963800000000001</v>
      </c>
      <c r="T129" s="5">
        <v>-0.31920599999999999</v>
      </c>
      <c r="U129" s="5">
        <v>-0.46454899999999999</v>
      </c>
      <c r="V129" s="5">
        <v>-0.63531300000000002</v>
      </c>
      <c r="W129" s="5">
        <v>-0.83717699999999995</v>
      </c>
      <c r="X129" s="5">
        <v>-1.0794600000000001</v>
      </c>
      <c r="Y129" s="5">
        <v>-1.3805400000000001</v>
      </c>
      <c r="Z129" s="5">
        <v>-1.7819199999999999</v>
      </c>
      <c r="AA129" s="5">
        <v>-2.3977200000000001</v>
      </c>
      <c r="AB129" s="5">
        <v>-3.6425000000000001</v>
      </c>
      <c r="AC129" s="5">
        <v>-6.0508899999999999</v>
      </c>
      <c r="AD129" s="5">
        <v>-6.2907700000000002</v>
      </c>
      <c r="AE129" s="5">
        <f>AD129-AD128</f>
        <v>-0.37023000000000028</v>
      </c>
    </row>
    <row r="130" spans="1:31" x14ac:dyDescent="0.35">
      <c r="A130" t="s">
        <v>226</v>
      </c>
      <c r="B130" s="5">
        <v>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6.7295489999999999E-2</v>
      </c>
      <c r="L130" s="5">
        <v>0.10614</v>
      </c>
      <c r="M130" s="5">
        <v>0.124567</v>
      </c>
      <c r="N130" s="5">
        <v>0.121463</v>
      </c>
      <c r="O130" s="5">
        <v>9.6442330000000007E-2</v>
      </c>
      <c r="P130" s="5">
        <v>4.9958660000000002E-2</v>
      </c>
      <c r="Q130" s="5">
        <v>-1.291169E-2</v>
      </c>
      <c r="R130" s="5">
        <v>-9.6133969999999999E-2</v>
      </c>
      <c r="S130" s="5">
        <v>-0.199464</v>
      </c>
      <c r="T130" s="5">
        <v>-0.32312999999999997</v>
      </c>
      <c r="U130" s="5">
        <v>-0.474269</v>
      </c>
      <c r="V130" s="5">
        <v>-0.65299799999999997</v>
      </c>
      <c r="W130" s="5">
        <v>-0.86583699999999997</v>
      </c>
      <c r="X130" s="5">
        <v>-1.1233500000000001</v>
      </c>
      <c r="Y130" s="5">
        <v>-1.4460500000000001</v>
      </c>
      <c r="Z130" s="5">
        <v>-1.87887</v>
      </c>
      <c r="AA130" s="5">
        <v>-2.5434800000000002</v>
      </c>
      <c r="AB130" s="5">
        <v>-3.8803800000000002</v>
      </c>
      <c r="AC130" s="5">
        <v>-6.4295499999999999</v>
      </c>
      <c r="AD130" s="5">
        <v>-6.6209699999999998</v>
      </c>
    </row>
    <row r="131" spans="1:31" x14ac:dyDescent="0.35">
      <c r="A131" t="s">
        <v>227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6.4336610000000002E-2</v>
      </c>
      <c r="L131" s="5">
        <v>0.10196</v>
      </c>
      <c r="M131" s="5">
        <v>0.118107</v>
      </c>
      <c r="N131" s="5">
        <v>0.111938</v>
      </c>
      <c r="O131" s="5">
        <v>8.4004049999999997E-2</v>
      </c>
      <c r="P131" s="5">
        <v>3.4681289999999997E-2</v>
      </c>
      <c r="Q131" s="5">
        <v>-3.0659209999999999E-2</v>
      </c>
      <c r="R131" s="5">
        <v>-0.115067</v>
      </c>
      <c r="S131" s="5">
        <v>-0.21868299999999999</v>
      </c>
      <c r="T131" s="5">
        <v>-0.34157900000000002</v>
      </c>
      <c r="U131" s="5">
        <v>-0.490707</v>
      </c>
      <c r="V131" s="5">
        <v>-0.66557500000000003</v>
      </c>
      <c r="W131" s="5">
        <v>-0.87197999999999998</v>
      </c>
      <c r="X131" s="5">
        <v>-1.11938</v>
      </c>
      <c r="Y131" s="5">
        <v>-1.42645</v>
      </c>
      <c r="Z131" s="5">
        <v>-1.8354600000000001</v>
      </c>
      <c r="AA131" s="5">
        <v>-2.4629400000000001</v>
      </c>
      <c r="AB131" s="5">
        <v>-3.73339</v>
      </c>
      <c r="AC131" s="5">
        <v>-6.1959600000000004</v>
      </c>
      <c r="AD131" s="5">
        <v>-6.4389099999999999</v>
      </c>
      <c r="AE131" s="5">
        <f>AD131-AD130</f>
        <v>0.18205999999999989</v>
      </c>
    </row>
    <row r="132" spans="1:31" x14ac:dyDescent="0.35">
      <c r="A132" t="s">
        <v>228</v>
      </c>
      <c r="B132" s="5">
        <v>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2.3854190000000001E-2</v>
      </c>
      <c r="L132" s="5">
        <v>6.5684119999999999E-2</v>
      </c>
      <c r="M132" s="5">
        <v>8.9366299999999996E-2</v>
      </c>
      <c r="N132" s="5">
        <v>8.7627899999999995E-2</v>
      </c>
      <c r="O132" s="5">
        <v>7.0092039999999994E-2</v>
      </c>
      <c r="P132" s="5">
        <v>3.5007900000000002E-2</v>
      </c>
      <c r="Q132" s="5">
        <v>-1.049199E-2</v>
      </c>
      <c r="R132" s="5">
        <v>-5.6597910000000001E-2</v>
      </c>
      <c r="S132" s="5">
        <v>-0.108637</v>
      </c>
      <c r="T132" s="5">
        <v>-0.16484499999999999</v>
      </c>
      <c r="U132" s="5">
        <v>-0.22810800000000001</v>
      </c>
      <c r="V132" s="5">
        <v>-0.29006999999999999</v>
      </c>
      <c r="W132" s="5">
        <v>-0.34521000000000002</v>
      </c>
      <c r="X132" s="5">
        <v>-0.38457799999999998</v>
      </c>
      <c r="Y132" s="5">
        <v>-0.39373200000000003</v>
      </c>
      <c r="Z132" s="5">
        <v>-0.35820000000000002</v>
      </c>
      <c r="AA132" s="5">
        <v>-0.26895000000000002</v>
      </c>
      <c r="AB132" s="5">
        <v>-0.13078400000000001</v>
      </c>
      <c r="AC132" s="5">
        <v>-0.32986100000000002</v>
      </c>
      <c r="AD132" s="5">
        <v>-1.1506700000000001</v>
      </c>
    </row>
    <row r="133" spans="1:31" x14ac:dyDescent="0.35">
      <c r="A133" t="s">
        <v>229</v>
      </c>
      <c r="B133" s="5">
        <v>0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2.0074689999999999E-2</v>
      </c>
      <c r="L133" s="5">
        <v>5.8192859999999999E-2</v>
      </c>
      <c r="M133" s="5">
        <v>7.8651949999999998E-2</v>
      </c>
      <c r="N133" s="5">
        <v>7.4380039999999994E-2</v>
      </c>
      <c r="O133" s="5">
        <v>5.4861859999999998E-2</v>
      </c>
      <c r="P133" s="5">
        <v>1.845635E-2</v>
      </c>
      <c r="Q133" s="5">
        <v>-2.807774E-2</v>
      </c>
      <c r="R133" s="5">
        <v>-7.4922559999999999E-2</v>
      </c>
      <c r="S133" s="5">
        <v>-0.127277</v>
      </c>
      <c r="T133" s="5">
        <v>-0.18334800000000001</v>
      </c>
      <c r="U133" s="5">
        <v>-0.245756</v>
      </c>
      <c r="V133" s="5">
        <v>-0.30657000000000001</v>
      </c>
      <c r="W133" s="5">
        <v>-0.36030899999999999</v>
      </c>
      <c r="X133" s="5">
        <v>-0.39819199999999999</v>
      </c>
      <c r="Y133" s="5">
        <v>-0.40610000000000002</v>
      </c>
      <c r="Z133" s="5">
        <v>-0.36974899999999999</v>
      </c>
      <c r="AA133" s="5">
        <v>-0.27954699999999999</v>
      </c>
      <c r="AB133" s="5">
        <v>-0.136514</v>
      </c>
      <c r="AC133" s="5">
        <v>-0.31128099999999997</v>
      </c>
      <c r="AD133" s="5">
        <v>-1.1198999999999999</v>
      </c>
      <c r="AE133" s="5">
        <f>AD133-AD132</f>
        <v>3.0770000000000186E-2</v>
      </c>
    </row>
    <row r="134" spans="1:31" x14ac:dyDescent="0.35">
      <c r="A134" t="s">
        <v>230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8.8245790000000005E-2</v>
      </c>
      <c r="L134" s="5">
        <v>0.116573</v>
      </c>
      <c r="M134" s="5">
        <v>0.116092</v>
      </c>
      <c r="N134" s="5">
        <v>9.115943E-2</v>
      </c>
      <c r="O134" s="5">
        <v>3.7177200000000001E-2</v>
      </c>
      <c r="P134" s="5">
        <v>-4.4378969999999997E-2</v>
      </c>
      <c r="Q134" s="5">
        <v>-0.14633299999999999</v>
      </c>
      <c r="R134" s="5">
        <v>-0.27936800000000001</v>
      </c>
      <c r="S134" s="5">
        <v>-0.44086799999999998</v>
      </c>
      <c r="T134" s="5">
        <v>-0.63156199999999996</v>
      </c>
      <c r="U134" s="5">
        <v>-0.86309499999999995</v>
      </c>
      <c r="V134" s="5">
        <v>-1.13687</v>
      </c>
      <c r="W134" s="5">
        <v>-1.4652499999999999</v>
      </c>
      <c r="X134" s="5">
        <v>-1.86802</v>
      </c>
      <c r="Y134" s="5">
        <v>-2.3828999999999998</v>
      </c>
      <c r="Z134" s="5">
        <v>-3.0876700000000001</v>
      </c>
      <c r="AA134" s="5">
        <v>-4.1826800000000004</v>
      </c>
      <c r="AB134" s="5">
        <v>-6.3783300000000001</v>
      </c>
      <c r="AC134" s="5">
        <v>-10.408899999999999</v>
      </c>
      <c r="AD134" s="5">
        <v>-10.4619</v>
      </c>
    </row>
    <row r="135" spans="1:31" x14ac:dyDescent="0.35">
      <c r="A135" t="s">
        <v>231</v>
      </c>
      <c r="B135" s="5">
        <v>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8.2539989999999994E-2</v>
      </c>
      <c r="L135" s="5">
        <v>0.103868</v>
      </c>
      <c r="M135" s="5">
        <v>9.9178719999999998E-2</v>
      </c>
      <c r="N135" s="5">
        <v>7.3204549999999993E-2</v>
      </c>
      <c r="O135" s="5">
        <v>2.0074209999999999E-2</v>
      </c>
      <c r="P135" s="5">
        <v>-5.8895110000000001E-2</v>
      </c>
      <c r="Q135" s="5">
        <v>-0.156941</v>
      </c>
      <c r="R135" s="5">
        <v>-0.28534399999999999</v>
      </c>
      <c r="S135" s="5">
        <v>-0.44098300000000001</v>
      </c>
      <c r="T135" s="5">
        <v>-0.62462399999999996</v>
      </c>
      <c r="U135" s="5">
        <v>-0.84770699999999999</v>
      </c>
      <c r="V135" s="5">
        <v>-1.1116200000000001</v>
      </c>
      <c r="W135" s="5">
        <v>-1.4287000000000001</v>
      </c>
      <c r="X135" s="5">
        <v>-1.8186899999999999</v>
      </c>
      <c r="Y135" s="5">
        <v>-2.3192200000000001</v>
      </c>
      <c r="Z135" s="5">
        <v>-3.0076900000000002</v>
      </c>
      <c r="AA135" s="5">
        <v>-4.0826500000000001</v>
      </c>
      <c r="AB135" s="5">
        <v>-6.2474100000000004</v>
      </c>
      <c r="AC135" s="5">
        <v>-10.222899999999999</v>
      </c>
      <c r="AD135" s="5">
        <v>-10.241</v>
      </c>
      <c r="AE135" s="5">
        <f>AD135-AD134</f>
        <v>0.22090000000000032</v>
      </c>
    </row>
    <row r="136" spans="1:31" x14ac:dyDescent="0.35">
      <c r="A136" t="s">
        <v>232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4.3609250000000002E-2</v>
      </c>
      <c r="L136" s="5">
        <v>7.3392089999999993E-2</v>
      </c>
      <c r="M136" s="5">
        <v>8.1590209999999996E-2</v>
      </c>
      <c r="N136" s="5">
        <v>6.579393E-2</v>
      </c>
      <c r="O136" s="5">
        <v>2.937526E-2</v>
      </c>
      <c r="P136" s="5">
        <v>-2.8785850000000002E-2</v>
      </c>
      <c r="Q136" s="5">
        <v>-0.100925</v>
      </c>
      <c r="R136" s="5">
        <v>-0.18557199999999999</v>
      </c>
      <c r="S136" s="5">
        <v>-0.28501599999999999</v>
      </c>
      <c r="T136" s="5">
        <v>-0.39838200000000001</v>
      </c>
      <c r="U136" s="5">
        <v>-0.53295700000000001</v>
      </c>
      <c r="V136" s="5">
        <v>-0.68290799999999996</v>
      </c>
      <c r="W136" s="5">
        <v>-0.84921599999999997</v>
      </c>
      <c r="X136" s="5">
        <v>-1.0330299999999999</v>
      </c>
      <c r="Y136" s="5">
        <v>-1.2381200000000001</v>
      </c>
      <c r="Z136" s="5">
        <v>-1.4828699999999999</v>
      </c>
      <c r="AA136" s="5">
        <v>-1.8354900000000001</v>
      </c>
      <c r="AB136" s="5">
        <v>-2.57037</v>
      </c>
      <c r="AC136" s="5">
        <v>-4.2615400000000001</v>
      </c>
      <c r="AD136" s="5">
        <v>-4.8503800000000004</v>
      </c>
    </row>
    <row r="137" spans="1:31" x14ac:dyDescent="0.35">
      <c r="A137" t="s">
        <v>233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4.679929E-2</v>
      </c>
      <c r="L137" s="5">
        <v>8.5095500000000004E-2</v>
      </c>
      <c r="M137" s="5">
        <v>0.102271</v>
      </c>
      <c r="N137" s="5">
        <v>9.5298229999999998E-2</v>
      </c>
      <c r="O137" s="5">
        <v>6.8914829999999996E-2</v>
      </c>
      <c r="P137" s="5">
        <v>2.266056E-2</v>
      </c>
      <c r="Q137" s="5">
        <v>-3.7174029999999997E-2</v>
      </c>
      <c r="R137" s="5">
        <v>-0.10810699999999999</v>
      </c>
      <c r="S137" s="5">
        <v>-0.19257099999999999</v>
      </c>
      <c r="T137" s="5">
        <v>-0.28981800000000002</v>
      </c>
      <c r="U137" s="5">
        <v>-0.40516600000000003</v>
      </c>
      <c r="V137" s="5">
        <v>-0.53478099999999995</v>
      </c>
      <c r="W137" s="5">
        <v>-0.67977500000000002</v>
      </c>
      <c r="X137" s="5">
        <v>-0.84203799999999995</v>
      </c>
      <c r="Y137" s="5">
        <v>-1.02677</v>
      </c>
      <c r="Z137" s="5">
        <v>-1.25353</v>
      </c>
      <c r="AA137" s="5">
        <v>-1.5889599999999999</v>
      </c>
      <c r="AB137" s="5">
        <v>-2.2915800000000002</v>
      </c>
      <c r="AC137" s="5">
        <v>-3.8593199999999999</v>
      </c>
      <c r="AD137" s="5">
        <v>-4.3458600000000001</v>
      </c>
      <c r="AE137" s="5">
        <f>AD137-AD136</f>
        <v>0.5045200000000003</v>
      </c>
    </row>
    <row r="138" spans="1:31" x14ac:dyDescent="0.35">
      <c r="A138" t="s">
        <v>234</v>
      </c>
      <c r="B138" s="5">
        <v>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5.81331E-2</v>
      </c>
      <c r="L138" s="5">
        <v>9.3419680000000005E-2</v>
      </c>
      <c r="M138" s="5">
        <v>0.106851</v>
      </c>
      <c r="N138" s="5">
        <v>9.7149689999999997E-2</v>
      </c>
      <c r="O138" s="5">
        <v>6.5760979999999997E-2</v>
      </c>
      <c r="P138" s="5">
        <v>1.2591140000000001E-2</v>
      </c>
      <c r="Q138" s="5">
        <v>-5.5998270000000003E-2</v>
      </c>
      <c r="R138" s="5">
        <v>-0.14166799999999999</v>
      </c>
      <c r="S138" s="5">
        <v>-0.24534800000000001</v>
      </c>
      <c r="T138" s="5">
        <v>-0.36685699999999999</v>
      </c>
      <c r="U138" s="5">
        <v>-0.51349199999999995</v>
      </c>
      <c r="V138" s="5">
        <v>-0.68295499999999998</v>
      </c>
      <c r="W138" s="5">
        <v>-0.87975999999999999</v>
      </c>
      <c r="X138" s="5">
        <v>-1.1110800000000001</v>
      </c>
      <c r="Y138" s="5">
        <v>-1.3915900000000001</v>
      </c>
      <c r="Z138" s="5">
        <v>-1.7577100000000001</v>
      </c>
      <c r="AA138" s="5">
        <v>-2.3149600000000001</v>
      </c>
      <c r="AB138" s="5">
        <v>-3.4548899999999998</v>
      </c>
      <c r="AC138" s="5">
        <v>-5.7507299999999999</v>
      </c>
      <c r="AD138" s="5">
        <v>-6.0983200000000002</v>
      </c>
    </row>
    <row r="139" spans="1:31" x14ac:dyDescent="0.35">
      <c r="A139" t="s">
        <v>235</v>
      </c>
      <c r="B139" s="5">
        <v>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6.3627180000000005E-2</v>
      </c>
      <c r="L139" s="5">
        <v>0.10002800000000001</v>
      </c>
      <c r="M139" s="5">
        <v>0.11297599999999999</v>
      </c>
      <c r="N139" s="5">
        <v>0.10193099999999999</v>
      </c>
      <c r="O139" s="5">
        <v>6.804164E-2</v>
      </c>
      <c r="P139" s="5">
        <v>1.165791E-2</v>
      </c>
      <c r="Q139" s="5">
        <v>-6.102453E-2</v>
      </c>
      <c r="R139" s="5">
        <v>-0.15271199999999999</v>
      </c>
      <c r="S139" s="5">
        <v>-0.263936</v>
      </c>
      <c r="T139" s="5">
        <v>-0.39469399999999999</v>
      </c>
      <c r="U139" s="5">
        <v>-0.552562</v>
      </c>
      <c r="V139" s="5">
        <v>-0.73634200000000005</v>
      </c>
      <c r="W139" s="5">
        <v>-0.95183799999999996</v>
      </c>
      <c r="X139" s="5">
        <v>-1.20844</v>
      </c>
      <c r="Y139" s="5">
        <v>-1.5249200000000001</v>
      </c>
      <c r="Z139" s="5">
        <v>-1.94485</v>
      </c>
      <c r="AA139" s="5">
        <v>-2.5895199999999998</v>
      </c>
      <c r="AB139" s="5">
        <v>-3.9020999999999999</v>
      </c>
      <c r="AC139" s="5">
        <v>-6.4748799999999997</v>
      </c>
      <c r="AD139" s="5">
        <v>-6.7645400000000002</v>
      </c>
      <c r="AE139" s="5">
        <f>AD139-AD138</f>
        <v>-0.66622000000000003</v>
      </c>
    </row>
    <row r="140" spans="1:31" x14ac:dyDescent="0.35">
      <c r="A140" t="s">
        <v>236</v>
      </c>
      <c r="B140" s="5">
        <v>0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6.5019939999999998E-2</v>
      </c>
      <c r="L140" s="5">
        <v>9.9300739999999998E-2</v>
      </c>
      <c r="M140" s="5">
        <v>0.10999100000000001</v>
      </c>
      <c r="N140" s="5">
        <v>9.7031469999999995E-2</v>
      </c>
      <c r="O140" s="5">
        <v>6.0786809999999997E-2</v>
      </c>
      <c r="P140" s="5">
        <v>1.638104E-3</v>
      </c>
      <c r="Q140" s="5">
        <v>-7.4080859999999998E-2</v>
      </c>
      <c r="R140" s="5">
        <v>-0.16988800000000001</v>
      </c>
      <c r="S140" s="5">
        <v>-0.28591699999999998</v>
      </c>
      <c r="T140" s="5">
        <v>-0.42220099999999999</v>
      </c>
      <c r="U140" s="5">
        <v>-0.586758</v>
      </c>
      <c r="V140" s="5">
        <v>-0.77839100000000006</v>
      </c>
      <c r="W140" s="5">
        <v>-1.0033700000000001</v>
      </c>
      <c r="X140" s="5">
        <v>-1.2717400000000001</v>
      </c>
      <c r="Y140" s="5">
        <v>-1.60348</v>
      </c>
      <c r="Z140" s="5">
        <v>-2.0443899999999999</v>
      </c>
      <c r="AA140" s="5">
        <v>-2.7213400000000001</v>
      </c>
      <c r="AB140" s="5">
        <v>-4.0976100000000004</v>
      </c>
      <c r="AC140" s="5">
        <v>-6.7815500000000002</v>
      </c>
      <c r="AD140" s="5">
        <v>-7.0580600000000002</v>
      </c>
    </row>
    <row r="141" spans="1:31" x14ac:dyDescent="0.35">
      <c r="A141" t="s">
        <v>237</v>
      </c>
      <c r="B141" s="5">
        <v>0</v>
      </c>
      <c r="C141" s="5">
        <v>0</v>
      </c>
      <c r="D141" s="5">
        <v>0</v>
      </c>
      <c r="E141" s="5">
        <v>0</v>
      </c>
      <c r="F141" s="5">
        <v>0</v>
      </c>
      <c r="G141" s="5">
        <v>0</v>
      </c>
      <c r="H141" s="5">
        <v>0</v>
      </c>
      <c r="I141" s="5">
        <v>0</v>
      </c>
      <c r="J141" s="5">
        <v>0</v>
      </c>
      <c r="K141" s="5">
        <v>5.5066400000000001E-2</v>
      </c>
      <c r="L141" s="5">
        <v>8.9991849999999998E-2</v>
      </c>
      <c r="M141" s="5">
        <v>9.9853860000000003E-2</v>
      </c>
      <c r="N141" s="5">
        <v>8.3485799999999999E-2</v>
      </c>
      <c r="O141" s="5">
        <v>4.4571189999999997E-2</v>
      </c>
      <c r="P141" s="5">
        <v>-1.6792229999999998E-2</v>
      </c>
      <c r="Q141" s="5">
        <v>-9.357712E-2</v>
      </c>
      <c r="R141" s="5">
        <v>-0.185613</v>
      </c>
      <c r="S141" s="5">
        <v>-0.294603</v>
      </c>
      <c r="T141" s="5">
        <v>-0.42003499999999999</v>
      </c>
      <c r="U141" s="5">
        <v>-0.56886400000000004</v>
      </c>
      <c r="V141" s="5">
        <v>-0.73824500000000004</v>
      </c>
      <c r="W141" s="5">
        <v>-0.93185700000000005</v>
      </c>
      <c r="X141" s="5">
        <v>-1.15577</v>
      </c>
      <c r="Y141" s="5">
        <v>-1.4230799999999999</v>
      </c>
      <c r="Z141" s="5">
        <v>-1.76844</v>
      </c>
      <c r="AA141" s="5">
        <v>-2.2947000000000002</v>
      </c>
      <c r="AB141" s="5">
        <v>-3.3845399999999999</v>
      </c>
      <c r="AC141" s="5">
        <v>-5.6346699999999998</v>
      </c>
      <c r="AD141" s="5">
        <v>-6.0607800000000003</v>
      </c>
      <c r="AE141" s="5">
        <f>AD141-AD140</f>
        <v>0.99727999999999994</v>
      </c>
    </row>
  </sheetData>
  <conditionalFormatting sqref="AE18:AE89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96508-C553-4E96-B88E-4F4233F1D186}">
  <sheetPr codeName="Sheet29">
    <tabColor theme="8" tint="0.59999389629810485"/>
  </sheetPr>
  <dimension ref="A1:AF62"/>
  <sheetViews>
    <sheetView showGridLines="0" workbookViewId="0">
      <selection activeCell="AF9" sqref="AF9"/>
    </sheetView>
  </sheetViews>
  <sheetFormatPr defaultRowHeight="14.5" x14ac:dyDescent="0.35"/>
  <sheetData>
    <row r="1" spans="1:32" ht="17.5" thickBot="1" x14ac:dyDescent="0.45">
      <c r="A1" s="17" t="s">
        <v>238</v>
      </c>
      <c r="B1" s="1"/>
      <c r="C1" s="2"/>
      <c r="D1" s="1">
        <v>2022</v>
      </c>
      <c r="E1" s="2">
        <v>2023</v>
      </c>
      <c r="F1" s="1">
        <v>2024</v>
      </c>
      <c r="G1" s="2">
        <v>2025</v>
      </c>
      <c r="H1" s="1">
        <v>2026</v>
      </c>
      <c r="I1" s="2">
        <v>2027</v>
      </c>
      <c r="J1" s="1">
        <v>2028</v>
      </c>
      <c r="K1" s="2">
        <v>2029</v>
      </c>
      <c r="L1" s="1">
        <v>2030</v>
      </c>
      <c r="M1" s="2">
        <v>2031</v>
      </c>
      <c r="N1" s="1">
        <v>2032</v>
      </c>
      <c r="O1" s="2">
        <v>2033</v>
      </c>
      <c r="P1" s="1">
        <v>2034</v>
      </c>
      <c r="Q1" s="2">
        <v>2035</v>
      </c>
      <c r="R1" s="1">
        <v>2036</v>
      </c>
      <c r="S1" s="2">
        <v>2037</v>
      </c>
      <c r="T1" s="1">
        <v>2038</v>
      </c>
      <c r="U1" s="2">
        <v>2039</v>
      </c>
      <c r="V1" s="1">
        <v>2040</v>
      </c>
      <c r="W1" s="2">
        <v>2041</v>
      </c>
      <c r="X1" s="1">
        <v>2042</v>
      </c>
      <c r="Y1" s="2">
        <v>2043</v>
      </c>
      <c r="Z1" s="1">
        <v>2044</v>
      </c>
      <c r="AA1" s="2">
        <v>2045</v>
      </c>
      <c r="AB1" s="1">
        <v>2046</v>
      </c>
      <c r="AC1" s="2">
        <v>2047</v>
      </c>
      <c r="AD1" s="1">
        <v>2048</v>
      </c>
      <c r="AE1" s="2">
        <v>2049</v>
      </c>
      <c r="AF1" s="1">
        <v>2050</v>
      </c>
    </row>
    <row r="2" spans="1:32" ht="15" thickTop="1" x14ac:dyDescent="0.35">
      <c r="A2" s="4" t="s">
        <v>239</v>
      </c>
      <c r="B2" s="19"/>
      <c r="C2" s="19"/>
      <c r="D2" s="19">
        <v>28.9099</v>
      </c>
      <c r="E2" s="19">
        <v>28.353200000000001</v>
      </c>
      <c r="F2" s="19">
        <v>27.690000000000005</v>
      </c>
      <c r="G2" s="19">
        <v>27.041399999999996</v>
      </c>
      <c r="H2" s="19">
        <v>26.296099999999999</v>
      </c>
      <c r="I2" s="19">
        <v>25.7057</v>
      </c>
      <c r="J2" s="19">
        <v>25.243099999999998</v>
      </c>
      <c r="K2" s="19">
        <v>24.781000000000002</v>
      </c>
      <c r="L2" s="19">
        <v>24.495900000000002</v>
      </c>
      <c r="M2" s="19">
        <v>23.832900000000002</v>
      </c>
      <c r="N2" s="19">
        <v>23.210900000000002</v>
      </c>
      <c r="O2" s="19">
        <v>22.596399999999999</v>
      </c>
      <c r="P2" s="19">
        <v>21.870700000000003</v>
      </c>
      <c r="Q2" s="19">
        <v>21.139300000000002</v>
      </c>
      <c r="R2" s="19">
        <v>20.398000000000003</v>
      </c>
      <c r="S2" s="19">
        <v>19.6572</v>
      </c>
      <c r="T2" s="19">
        <v>18.882299999999997</v>
      </c>
      <c r="U2" s="19">
        <v>18.085600000000003</v>
      </c>
      <c r="V2" s="19">
        <v>17.2606</v>
      </c>
      <c r="W2" s="19">
        <v>16.383800000000001</v>
      </c>
      <c r="X2" s="19">
        <v>15.454499999999999</v>
      </c>
      <c r="Y2" s="19">
        <v>14.4542</v>
      </c>
      <c r="Z2" s="19">
        <v>13.358000000000001</v>
      </c>
      <c r="AA2" s="19">
        <v>12.137699999999999</v>
      </c>
      <c r="AB2" s="19">
        <v>10.774100000000001</v>
      </c>
      <c r="AC2" s="19">
        <v>9.2898999999999994</v>
      </c>
      <c r="AD2" s="19">
        <v>7.7488000000000001</v>
      </c>
      <c r="AE2" s="19">
        <v>6.6939000000000002</v>
      </c>
      <c r="AF2" s="19">
        <v>6.5918000000000001</v>
      </c>
    </row>
    <row r="3" spans="1:32" x14ac:dyDescent="0.35">
      <c r="A3" s="4" t="s">
        <v>240</v>
      </c>
      <c r="B3" s="19"/>
      <c r="C3" s="19"/>
      <c r="D3" s="19">
        <v>27.685600000000001</v>
      </c>
      <c r="E3" s="19">
        <v>27.200700000000001</v>
      </c>
      <c r="F3" s="19">
        <v>26.657200000000003</v>
      </c>
      <c r="G3" s="19">
        <v>26.099199999999996</v>
      </c>
      <c r="H3" s="19">
        <v>25.4739</v>
      </c>
      <c r="I3" s="19">
        <v>24.920100000000001</v>
      </c>
      <c r="J3" s="19">
        <v>24.456099999999999</v>
      </c>
      <c r="K3" s="19">
        <v>23.993400000000001</v>
      </c>
      <c r="L3" s="19">
        <v>23.670900000000003</v>
      </c>
      <c r="M3" s="19">
        <v>23.03</v>
      </c>
      <c r="N3" s="19">
        <v>22.373100000000001</v>
      </c>
      <c r="O3" s="19">
        <v>21.7197</v>
      </c>
      <c r="P3" s="19">
        <v>20.997800000000002</v>
      </c>
      <c r="Q3" s="19">
        <v>20.269500000000001</v>
      </c>
      <c r="R3" s="19">
        <v>19.539900000000003</v>
      </c>
      <c r="S3" s="19">
        <v>18.805199999999999</v>
      </c>
      <c r="T3" s="19">
        <v>18.035699999999999</v>
      </c>
      <c r="U3" s="19">
        <v>17.241700000000002</v>
      </c>
      <c r="V3" s="19">
        <v>16.418099999999999</v>
      </c>
      <c r="W3" s="19">
        <v>15.5578</v>
      </c>
      <c r="X3" s="19">
        <v>14.643799999999999</v>
      </c>
      <c r="Y3" s="19">
        <v>13.6578</v>
      </c>
      <c r="Z3" s="19">
        <v>12.5762</v>
      </c>
      <c r="AA3" s="19">
        <v>11.372199999999999</v>
      </c>
      <c r="AB3" s="19">
        <v>10.034500000000001</v>
      </c>
      <c r="AC3" s="19">
        <v>8.5823999999999998</v>
      </c>
      <c r="AD3" s="19">
        <v>7.0777000000000001</v>
      </c>
      <c r="AE3" s="19">
        <v>6.0143000000000004</v>
      </c>
      <c r="AF3" s="19">
        <v>5.8529999999999998</v>
      </c>
    </row>
    <row r="4" spans="1:32" x14ac:dyDescent="0.35">
      <c r="A4" s="4" t="s">
        <v>241</v>
      </c>
      <c r="B4" s="19"/>
      <c r="C4" s="19"/>
      <c r="D4" s="19">
        <v>14.796099999999999</v>
      </c>
      <c r="E4" s="19">
        <v>14.488900000000001</v>
      </c>
      <c r="F4" s="19">
        <v>14.181000000000001</v>
      </c>
      <c r="G4" s="19">
        <v>13.881699999999999</v>
      </c>
      <c r="H4" s="19">
        <v>13.5695</v>
      </c>
      <c r="I4" s="19">
        <v>13.283200000000001</v>
      </c>
      <c r="J4" s="19">
        <v>13.035499999999999</v>
      </c>
      <c r="K4" s="19">
        <v>12.791</v>
      </c>
      <c r="L4" s="19">
        <v>12.623800000000001</v>
      </c>
      <c r="M4" s="19">
        <v>12.1859</v>
      </c>
      <c r="N4" s="19">
        <v>11.754799999999999</v>
      </c>
      <c r="O4" s="19">
        <v>11.3355</v>
      </c>
      <c r="P4" s="19">
        <v>10.906200000000002</v>
      </c>
      <c r="Q4" s="19">
        <v>10.485399999999998</v>
      </c>
      <c r="R4" s="19">
        <v>10.074400000000001</v>
      </c>
      <c r="S4" s="19">
        <v>9.6718000000000011</v>
      </c>
      <c r="T4" s="19">
        <v>9.2687999999999988</v>
      </c>
      <c r="U4" s="19">
        <v>8.8684999999999992</v>
      </c>
      <c r="V4" s="19">
        <v>8.4687999999999999</v>
      </c>
      <c r="W4" s="19">
        <v>8.0677000000000003</v>
      </c>
      <c r="X4" s="19">
        <v>7.6604000000000001</v>
      </c>
      <c r="Y4" s="19">
        <v>7.2419000000000002</v>
      </c>
      <c r="Z4" s="19">
        <v>6.8056999999999999</v>
      </c>
      <c r="AA4" s="19">
        <v>6.3443999999999994</v>
      </c>
      <c r="AB4" s="19">
        <v>5.8539000000000003</v>
      </c>
      <c r="AC4" s="19">
        <v>5.3361999999999998</v>
      </c>
      <c r="AD4" s="19">
        <v>4.7961999999999998</v>
      </c>
      <c r="AE4" s="19">
        <v>4.3449</v>
      </c>
      <c r="AF4" s="19">
        <v>4.1855000000000002</v>
      </c>
    </row>
    <row r="5" spans="1:32" x14ac:dyDescent="0.35">
      <c r="A5" s="4" t="s">
        <v>242</v>
      </c>
      <c r="B5" s="19"/>
      <c r="C5" s="19"/>
      <c r="D5" s="19">
        <v>4.1014999999999997</v>
      </c>
      <c r="E5" s="19">
        <v>3.883</v>
      </c>
      <c r="F5" s="19">
        <v>3.7002999999999999</v>
      </c>
      <c r="G5" s="19">
        <v>3.5375999999999999</v>
      </c>
      <c r="H5" s="19">
        <v>3.3927999999999998</v>
      </c>
      <c r="I5" s="19">
        <v>3.2643</v>
      </c>
      <c r="J5" s="19">
        <v>3.1505999999999998</v>
      </c>
      <c r="K5" s="19">
        <v>3.0505</v>
      </c>
      <c r="L5" s="19">
        <v>2.9723000000000002</v>
      </c>
      <c r="M5" s="19">
        <v>2.8108</v>
      </c>
      <c r="N5" s="19">
        <v>2.6583999999999999</v>
      </c>
      <c r="O5" s="19">
        <v>2.5146999999999999</v>
      </c>
      <c r="P5" s="19">
        <v>2.3791000000000002</v>
      </c>
      <c r="Q5" s="19">
        <v>2.2511999999999999</v>
      </c>
      <c r="R5" s="19">
        <v>2.1305000000000001</v>
      </c>
      <c r="S5" s="19">
        <v>2.0165000000000002</v>
      </c>
      <c r="T5" s="19">
        <v>1.9089</v>
      </c>
      <c r="U5" s="19">
        <v>1.8073999999999999</v>
      </c>
      <c r="V5" s="19">
        <v>1.7115</v>
      </c>
      <c r="W5" s="19">
        <v>1.621</v>
      </c>
      <c r="X5" s="19">
        <v>1.5355000000000001</v>
      </c>
      <c r="Y5" s="19">
        <v>1.4547000000000001</v>
      </c>
      <c r="Z5" s="19">
        <v>1.3785000000000001</v>
      </c>
      <c r="AA5" s="19">
        <v>1.3065</v>
      </c>
      <c r="AB5" s="19">
        <v>1.2384999999999999</v>
      </c>
      <c r="AC5" s="19">
        <v>1.1741999999999999</v>
      </c>
      <c r="AD5" s="19">
        <v>1.1134999999999999</v>
      </c>
      <c r="AE5" s="19">
        <v>1.0559000000000001</v>
      </c>
      <c r="AF5" s="19">
        <v>1.0013000000000001</v>
      </c>
    </row>
    <row r="6" spans="1:32" x14ac:dyDescent="0.35">
      <c r="A6" s="4" t="s">
        <v>243</v>
      </c>
      <c r="B6" s="19"/>
      <c r="C6" s="19"/>
      <c r="D6" s="19">
        <v>10.694599999999999</v>
      </c>
      <c r="E6" s="19">
        <v>10.6059</v>
      </c>
      <c r="F6" s="19">
        <v>10.480700000000001</v>
      </c>
      <c r="G6" s="19">
        <v>10.344099999999999</v>
      </c>
      <c r="H6" s="19">
        <v>10.1767</v>
      </c>
      <c r="I6" s="19">
        <v>10.0189</v>
      </c>
      <c r="J6" s="19">
        <v>9.8849</v>
      </c>
      <c r="K6" s="19">
        <v>9.7405000000000008</v>
      </c>
      <c r="L6" s="19">
        <v>9.6515000000000004</v>
      </c>
      <c r="M6" s="19">
        <v>9.3750999999999998</v>
      </c>
      <c r="N6" s="19">
        <v>9.0963999999999992</v>
      </c>
      <c r="O6" s="19">
        <v>8.8208000000000002</v>
      </c>
      <c r="P6" s="19">
        <v>8.5271000000000008</v>
      </c>
      <c r="Q6" s="19">
        <v>8.2341999999999995</v>
      </c>
      <c r="R6" s="19">
        <v>7.9439000000000002</v>
      </c>
      <c r="S6" s="19">
        <v>7.6553000000000004</v>
      </c>
      <c r="T6" s="19">
        <v>7.3598999999999997</v>
      </c>
      <c r="U6" s="19">
        <v>7.0610999999999997</v>
      </c>
      <c r="V6" s="19">
        <v>6.7572999999999999</v>
      </c>
      <c r="W6" s="19">
        <v>6.4466999999999999</v>
      </c>
      <c r="X6" s="19">
        <v>6.1249000000000002</v>
      </c>
      <c r="Y6" s="19">
        <v>5.7872000000000003</v>
      </c>
      <c r="Z6" s="19">
        <v>5.4272</v>
      </c>
      <c r="AA6" s="19">
        <v>5.0378999999999996</v>
      </c>
      <c r="AB6" s="19">
        <v>4.6154000000000002</v>
      </c>
      <c r="AC6" s="19">
        <v>4.1619999999999999</v>
      </c>
      <c r="AD6" s="19">
        <v>3.6827000000000001</v>
      </c>
      <c r="AE6" s="19">
        <v>3.2890000000000001</v>
      </c>
      <c r="AF6" s="19">
        <v>3.1842000000000001</v>
      </c>
    </row>
    <row r="7" spans="1:32" x14ac:dyDescent="0.35">
      <c r="A7" s="4" t="s">
        <v>244</v>
      </c>
      <c r="B7" s="19"/>
      <c r="C7" s="19"/>
      <c r="D7" s="19">
        <v>12.8895</v>
      </c>
      <c r="E7" s="19">
        <v>12.7118</v>
      </c>
      <c r="F7" s="19">
        <v>12.4762</v>
      </c>
      <c r="G7" s="19">
        <v>12.217499999999999</v>
      </c>
      <c r="H7" s="19">
        <v>11.904400000000001</v>
      </c>
      <c r="I7" s="19">
        <v>11.636900000000001</v>
      </c>
      <c r="J7" s="19">
        <v>11.4206</v>
      </c>
      <c r="K7" s="19">
        <v>11.202400000000001</v>
      </c>
      <c r="L7" s="19">
        <v>11.0471</v>
      </c>
      <c r="M7" s="19">
        <v>10.844099999999999</v>
      </c>
      <c r="N7" s="19">
        <v>10.6183</v>
      </c>
      <c r="O7" s="19">
        <v>10.3842</v>
      </c>
      <c r="P7" s="19">
        <v>10.0916</v>
      </c>
      <c r="Q7" s="19">
        <v>9.7841000000000005</v>
      </c>
      <c r="R7" s="19">
        <v>9.4655000000000005</v>
      </c>
      <c r="S7" s="19">
        <v>9.1334</v>
      </c>
      <c r="T7" s="19">
        <v>8.7668999999999997</v>
      </c>
      <c r="U7" s="19">
        <v>8.3732000000000006</v>
      </c>
      <c r="V7" s="19">
        <v>7.9493</v>
      </c>
      <c r="W7" s="19">
        <v>7.4901</v>
      </c>
      <c r="X7" s="19">
        <v>6.9833999999999996</v>
      </c>
      <c r="Y7" s="19">
        <v>6.4158999999999997</v>
      </c>
      <c r="Z7" s="19">
        <v>5.7705000000000002</v>
      </c>
      <c r="AA7" s="19">
        <v>5.0278</v>
      </c>
      <c r="AB7" s="19">
        <v>4.1806000000000001</v>
      </c>
      <c r="AC7" s="19">
        <v>3.2462</v>
      </c>
      <c r="AD7" s="19">
        <v>2.2814999999999999</v>
      </c>
      <c r="AE7" s="19">
        <v>1.6694</v>
      </c>
      <c r="AF7" s="19">
        <v>1.6675</v>
      </c>
    </row>
    <row r="8" spans="1:32" x14ac:dyDescent="0.35">
      <c r="A8" s="4" t="s">
        <v>245</v>
      </c>
      <c r="B8" s="19"/>
      <c r="C8" s="19"/>
      <c r="D8" s="19">
        <v>1.2242999999999999</v>
      </c>
      <c r="E8" s="19">
        <v>1.1525000000000001</v>
      </c>
      <c r="F8" s="19">
        <v>1.0327999999999999</v>
      </c>
      <c r="G8" s="19">
        <v>0.94220000000000004</v>
      </c>
      <c r="H8" s="19">
        <v>0.82220000000000004</v>
      </c>
      <c r="I8" s="19">
        <v>0.78559999999999997</v>
      </c>
      <c r="J8" s="19">
        <v>0.78700000000000003</v>
      </c>
      <c r="K8" s="19">
        <v>0.78759999999999997</v>
      </c>
      <c r="L8" s="19">
        <v>0.82499999999999996</v>
      </c>
      <c r="M8" s="19">
        <v>0.80289999999999995</v>
      </c>
      <c r="N8" s="19">
        <v>0.83779999999999999</v>
      </c>
      <c r="O8" s="19">
        <v>0.87670000000000003</v>
      </c>
      <c r="P8" s="19">
        <v>0.87290000000000001</v>
      </c>
      <c r="Q8" s="19">
        <v>0.86980000000000002</v>
      </c>
      <c r="R8" s="19">
        <v>0.85809999999999997</v>
      </c>
      <c r="S8" s="19">
        <v>0.85199999999999998</v>
      </c>
      <c r="T8" s="19">
        <v>0.84660000000000002</v>
      </c>
      <c r="U8" s="19">
        <v>0.84389999999999998</v>
      </c>
      <c r="V8" s="19">
        <v>0.84250000000000003</v>
      </c>
      <c r="W8" s="19">
        <v>0.82599999999999996</v>
      </c>
      <c r="X8" s="19">
        <v>0.81069999999999998</v>
      </c>
      <c r="Y8" s="19">
        <v>0.7964</v>
      </c>
      <c r="Z8" s="19">
        <v>0.78180000000000005</v>
      </c>
      <c r="AA8" s="19">
        <v>0.76549999999999996</v>
      </c>
      <c r="AB8" s="19">
        <v>0.73960000000000004</v>
      </c>
      <c r="AC8" s="19">
        <v>0.70750000000000002</v>
      </c>
      <c r="AD8" s="19">
        <v>0.67110000000000003</v>
      </c>
      <c r="AE8" s="19">
        <v>0.67959999999999998</v>
      </c>
      <c r="AF8" s="19">
        <v>0.73880000000000001</v>
      </c>
    </row>
    <row r="9" spans="1:32" x14ac:dyDescent="0.35">
      <c r="A9" s="4" t="s">
        <v>246</v>
      </c>
      <c r="B9" s="19"/>
      <c r="C9" s="19"/>
      <c r="D9" s="19">
        <v>4.4701000000000004</v>
      </c>
      <c r="E9" s="19">
        <v>4.3564999999999996</v>
      </c>
      <c r="F9" s="19">
        <v>4.3155999999999999</v>
      </c>
      <c r="G9" s="19">
        <v>4.2695999999999996</v>
      </c>
      <c r="H9" s="19">
        <v>4.0144000000000002</v>
      </c>
      <c r="I9" s="19">
        <v>3.2181000000000002</v>
      </c>
      <c r="J9" s="19">
        <v>3.1779999999999999</v>
      </c>
      <c r="K9" s="19">
        <v>3.1564000000000001</v>
      </c>
      <c r="L9" s="19">
        <v>3.0754999999999999</v>
      </c>
      <c r="M9" s="19">
        <v>2.7063999999999999</v>
      </c>
      <c r="N9" s="19">
        <v>2.3113999999999999</v>
      </c>
      <c r="O9" s="19">
        <v>1.9302999999999999</v>
      </c>
      <c r="P9" s="19">
        <v>1.6223000000000001</v>
      </c>
      <c r="Q9" s="19">
        <v>1.3361000000000001</v>
      </c>
      <c r="R9" s="19">
        <v>1.0945</v>
      </c>
      <c r="S9" s="19">
        <v>0.88349999999999995</v>
      </c>
      <c r="T9" s="19">
        <v>0.67869999999999997</v>
      </c>
      <c r="U9" s="19">
        <v>0.50409999999999999</v>
      </c>
      <c r="V9" s="19">
        <v>0.34770000000000001</v>
      </c>
      <c r="W9" s="19">
        <v>0.2293</v>
      </c>
      <c r="X9" s="19">
        <v>0.13800000000000001</v>
      </c>
      <c r="Y9" s="19">
        <v>7.2700000000000001E-2</v>
      </c>
      <c r="Z9" s="19">
        <v>3.09E-2</v>
      </c>
      <c r="AA9" s="19">
        <v>9.1999999999999998E-3</v>
      </c>
      <c r="AB9" s="19">
        <v>1.5E-3</v>
      </c>
      <c r="AC9" s="19">
        <v>1E-4</v>
      </c>
      <c r="AD9" s="19">
        <v>0</v>
      </c>
      <c r="AE9" s="19">
        <v>-4.7999999999999996E-3</v>
      </c>
      <c r="AF9" s="19">
        <v>-1.9900000000000001E-2</v>
      </c>
    </row>
    <row r="10" spans="1:32" x14ac:dyDescent="0.35">
      <c r="A10" s="4" t="s">
        <v>247</v>
      </c>
      <c r="B10" s="19"/>
      <c r="C10" s="19"/>
      <c r="D10" s="19">
        <v>39.362499999999997</v>
      </c>
      <c r="E10" s="19">
        <v>39.323099999999997</v>
      </c>
      <c r="F10" s="19">
        <v>39.283799999999999</v>
      </c>
      <c r="G10" s="19">
        <v>39.244599999999998</v>
      </c>
      <c r="H10" s="19">
        <v>39.205399999999997</v>
      </c>
      <c r="I10" s="19">
        <v>39.1661</v>
      </c>
      <c r="J10" s="19">
        <v>39.126899999999999</v>
      </c>
      <c r="K10" s="19">
        <v>38.999499999999998</v>
      </c>
      <c r="L10" s="19">
        <v>38.806199999999997</v>
      </c>
      <c r="M10" s="19">
        <v>37.9255</v>
      </c>
      <c r="N10" s="19">
        <v>36.816499999999998</v>
      </c>
      <c r="O10" s="19">
        <v>35.466799999999999</v>
      </c>
      <c r="P10" s="19">
        <v>34.251800000000003</v>
      </c>
      <c r="Q10" s="19">
        <v>33.027099999999997</v>
      </c>
      <c r="R10" s="19">
        <v>31.9922</v>
      </c>
      <c r="S10" s="19">
        <v>30.918500000000002</v>
      </c>
      <c r="T10" s="19">
        <v>29.868099999999998</v>
      </c>
      <c r="U10" s="19">
        <v>28.805199999999999</v>
      </c>
      <c r="V10" s="19">
        <v>27.7483</v>
      </c>
      <c r="W10" s="19">
        <v>26.729900000000001</v>
      </c>
      <c r="X10" s="19">
        <v>25.7346</v>
      </c>
      <c r="Y10" s="19">
        <v>24.782399999999999</v>
      </c>
      <c r="Z10" s="19">
        <v>23.902899999999999</v>
      </c>
      <c r="AA10" s="19">
        <v>23.1297</v>
      </c>
      <c r="AB10" s="19">
        <v>22.504000000000001</v>
      </c>
      <c r="AC10" s="19">
        <v>22.0045</v>
      </c>
      <c r="AD10" s="19">
        <v>21.5686</v>
      </c>
      <c r="AE10" s="19">
        <v>20.556899999999999</v>
      </c>
      <c r="AF10" s="19">
        <v>18.5199</v>
      </c>
    </row>
    <row r="11" spans="1:32" x14ac:dyDescent="0.35">
      <c r="A11" s="4" t="s">
        <v>248</v>
      </c>
      <c r="B11" s="19"/>
      <c r="C11" s="19"/>
      <c r="D11" s="19">
        <v>0.39319999999999999</v>
      </c>
      <c r="E11" s="19">
        <v>0.38490000000000002</v>
      </c>
      <c r="F11" s="19">
        <v>0.36870000000000003</v>
      </c>
      <c r="G11" s="19">
        <v>0.35709999999999997</v>
      </c>
      <c r="H11" s="19">
        <v>0.34320000000000001</v>
      </c>
      <c r="I11" s="19">
        <v>0.33979999999999999</v>
      </c>
      <c r="J11" s="19">
        <v>0.3427</v>
      </c>
      <c r="K11" s="19">
        <v>0.34549999999999997</v>
      </c>
      <c r="L11" s="19">
        <v>0.35420000000000001</v>
      </c>
      <c r="M11" s="19">
        <v>0.34610000000000002</v>
      </c>
      <c r="N11" s="19">
        <v>0.32190000000000002</v>
      </c>
      <c r="O11" s="19">
        <v>0.29670000000000002</v>
      </c>
      <c r="P11" s="19">
        <v>0.26860000000000001</v>
      </c>
      <c r="Q11" s="19">
        <v>0.24</v>
      </c>
      <c r="R11" s="19">
        <v>0.2122</v>
      </c>
      <c r="S11" s="19">
        <v>0.18509999999999999</v>
      </c>
      <c r="T11" s="19">
        <v>0.156</v>
      </c>
      <c r="U11" s="19">
        <v>0.12759999999999999</v>
      </c>
      <c r="V11" s="19">
        <v>0.10050000000000001</v>
      </c>
      <c r="W11" s="19">
        <v>7.5399999999999995E-2</v>
      </c>
      <c r="X11" s="19">
        <v>5.2600000000000001E-2</v>
      </c>
      <c r="Y11" s="19">
        <v>3.3099999999999997E-2</v>
      </c>
      <c r="Z11" s="19">
        <v>1.7600000000000001E-2</v>
      </c>
      <c r="AA11" s="19">
        <v>7.1000000000000004E-3</v>
      </c>
      <c r="AB11" s="19">
        <v>1.8E-3</v>
      </c>
      <c r="AC11" s="19">
        <v>2.0000000000000001E-4</v>
      </c>
      <c r="AD11" s="19">
        <v>0</v>
      </c>
      <c r="AE11" s="19">
        <v>1.6999999999999999E-3</v>
      </c>
      <c r="AF11" s="19">
        <v>7.4000000000000003E-3</v>
      </c>
    </row>
    <row r="12" spans="1:32" x14ac:dyDescent="0.35">
      <c r="A12" s="4" t="s">
        <v>249</v>
      </c>
      <c r="B12" s="19"/>
      <c r="C12" s="19"/>
      <c r="D12" s="19">
        <v>31.450399999999998</v>
      </c>
      <c r="E12" s="19">
        <v>31.468900000000001</v>
      </c>
      <c r="F12" s="19">
        <v>31.482900000000001</v>
      </c>
      <c r="G12" s="19">
        <v>31.468499999999999</v>
      </c>
      <c r="H12" s="19">
        <v>31.4696</v>
      </c>
      <c r="I12" s="19">
        <v>31.433599999999998</v>
      </c>
      <c r="J12" s="19">
        <v>31.3766</v>
      </c>
      <c r="K12" s="19">
        <v>31.238</v>
      </c>
      <c r="L12" s="19">
        <v>31.069500000000001</v>
      </c>
      <c r="M12" s="19">
        <v>30.424199999999999</v>
      </c>
      <c r="N12" s="19">
        <v>29.849299999999999</v>
      </c>
      <c r="O12" s="19">
        <v>29.0532</v>
      </c>
      <c r="P12" s="19">
        <v>28.356400000000001</v>
      </c>
      <c r="Q12" s="19">
        <v>27.667200000000001</v>
      </c>
      <c r="R12" s="19">
        <v>27.1905</v>
      </c>
      <c r="S12" s="19">
        <v>26.705300000000001</v>
      </c>
      <c r="T12" s="19">
        <v>26.2179</v>
      </c>
      <c r="U12" s="19">
        <v>25.7255</v>
      </c>
      <c r="V12" s="19">
        <v>25.232199999999999</v>
      </c>
      <c r="W12" s="19">
        <v>24.7638</v>
      </c>
      <c r="X12" s="19">
        <v>24.293500000000002</v>
      </c>
      <c r="Y12" s="19">
        <v>23.821300000000001</v>
      </c>
      <c r="Z12" s="19">
        <v>23.35</v>
      </c>
      <c r="AA12" s="19">
        <v>22.881900000000002</v>
      </c>
      <c r="AB12" s="19">
        <v>22.433</v>
      </c>
      <c r="AC12" s="19">
        <v>21.996400000000001</v>
      </c>
      <c r="AD12" s="19">
        <v>21.5686</v>
      </c>
      <c r="AE12" s="19">
        <v>21.0474</v>
      </c>
      <c r="AF12" s="19">
        <v>20.445</v>
      </c>
    </row>
    <row r="13" spans="1:32" x14ac:dyDescent="0.35">
      <c r="A13" s="4" t="s">
        <v>250</v>
      </c>
      <c r="B13" s="19"/>
      <c r="C13" s="19"/>
      <c r="D13" s="19">
        <v>7.5189000000000004</v>
      </c>
      <c r="E13" s="19">
        <v>7.4692999999999996</v>
      </c>
      <c r="F13" s="19">
        <v>7.4321999999999999</v>
      </c>
      <c r="G13" s="19">
        <v>7.4189999999999996</v>
      </c>
      <c r="H13" s="19">
        <v>7.3925999999999998</v>
      </c>
      <c r="I13" s="19">
        <v>7.3926999999999996</v>
      </c>
      <c r="J13" s="19">
        <v>7.4077000000000002</v>
      </c>
      <c r="K13" s="19">
        <v>7.4160000000000004</v>
      </c>
      <c r="L13" s="19">
        <v>7.3825000000000003</v>
      </c>
      <c r="M13" s="19">
        <v>7.1551999999999998</v>
      </c>
      <c r="N13" s="19">
        <v>6.6452999999999998</v>
      </c>
      <c r="O13" s="19">
        <v>6.1169000000000002</v>
      </c>
      <c r="P13" s="19">
        <v>5.6268000000000002</v>
      </c>
      <c r="Q13" s="19">
        <v>5.1199000000000003</v>
      </c>
      <c r="R13" s="19">
        <v>4.5895000000000001</v>
      </c>
      <c r="S13" s="19">
        <v>4.0281000000000002</v>
      </c>
      <c r="T13" s="19">
        <v>3.4942000000000002</v>
      </c>
      <c r="U13" s="19">
        <v>2.9521000000000002</v>
      </c>
      <c r="V13" s="19">
        <v>2.4156</v>
      </c>
      <c r="W13" s="19">
        <v>1.8906000000000001</v>
      </c>
      <c r="X13" s="19">
        <v>1.3885000000000001</v>
      </c>
      <c r="Y13" s="19">
        <v>0.92810000000000004</v>
      </c>
      <c r="Z13" s="19">
        <v>0.53520000000000001</v>
      </c>
      <c r="AA13" s="19">
        <v>0.2407</v>
      </c>
      <c r="AB13" s="19">
        <v>6.9199999999999998E-2</v>
      </c>
      <c r="AC13" s="19">
        <v>7.9000000000000008E-3</v>
      </c>
      <c r="AD13" s="19">
        <v>0</v>
      </c>
      <c r="AE13" s="19">
        <v>-0.49230000000000002</v>
      </c>
      <c r="AF13" s="19">
        <v>-1.9323999999999999</v>
      </c>
    </row>
    <row r="14" spans="1:32" x14ac:dyDescent="0.35">
      <c r="A14" s="4" t="s">
        <v>251</v>
      </c>
      <c r="B14" s="19"/>
      <c r="C14" s="19"/>
      <c r="D14" s="19">
        <v>3.4866999999999999</v>
      </c>
      <c r="E14" s="19">
        <v>3.4607999999999999</v>
      </c>
      <c r="F14" s="19">
        <v>3.4272</v>
      </c>
      <c r="G14" s="19">
        <v>3.3858999999999999</v>
      </c>
      <c r="H14" s="19">
        <v>3.2650000000000001</v>
      </c>
      <c r="I14" s="19">
        <v>3.2294999999999998</v>
      </c>
      <c r="J14" s="19">
        <v>3.2077</v>
      </c>
      <c r="K14" s="19">
        <v>3.1884999999999999</v>
      </c>
      <c r="L14" s="19">
        <v>3.1716000000000002</v>
      </c>
      <c r="M14" s="19">
        <v>3.0649000000000002</v>
      </c>
      <c r="N14" s="19">
        <v>3.0621</v>
      </c>
      <c r="O14" s="19">
        <v>3.0596999999999999</v>
      </c>
      <c r="P14" s="19">
        <v>3.0556000000000001</v>
      </c>
      <c r="Q14" s="19">
        <v>3.0533999999999999</v>
      </c>
      <c r="R14" s="19">
        <v>3.0371000000000001</v>
      </c>
      <c r="S14" s="19">
        <v>3.0297999999999998</v>
      </c>
      <c r="T14" s="19">
        <v>3.0238999999999998</v>
      </c>
      <c r="U14" s="19">
        <v>3.0228000000000002</v>
      </c>
      <c r="V14" s="19">
        <v>3.0238999999999998</v>
      </c>
      <c r="W14" s="19">
        <v>3.0004</v>
      </c>
      <c r="X14" s="19">
        <v>2.9790000000000001</v>
      </c>
      <c r="Y14" s="19">
        <v>2.9590999999999998</v>
      </c>
      <c r="Z14" s="19">
        <v>2.9388999999999998</v>
      </c>
      <c r="AA14" s="19">
        <v>2.9154</v>
      </c>
      <c r="AB14" s="19">
        <v>2.8736000000000002</v>
      </c>
      <c r="AC14" s="19">
        <v>2.8197000000000001</v>
      </c>
      <c r="AD14" s="19">
        <v>2.7578</v>
      </c>
      <c r="AE14" s="19">
        <v>2.7894999999999999</v>
      </c>
      <c r="AF14" s="19">
        <v>2.9030999999999998</v>
      </c>
    </row>
    <row r="15" spans="1:32" x14ac:dyDescent="0.35">
      <c r="A15" s="4" t="s">
        <v>252</v>
      </c>
      <c r="B15" s="19"/>
      <c r="C15" s="19"/>
      <c r="D15" s="19">
        <v>-21.813600000000001</v>
      </c>
      <c r="E15" s="19">
        <v>-21.242100000000001</v>
      </c>
      <c r="F15" s="19">
        <v>-21.081800000000001</v>
      </c>
      <c r="G15" s="19">
        <v>-21.996500000000001</v>
      </c>
      <c r="H15" s="19">
        <v>-23.4511</v>
      </c>
      <c r="I15" s="19">
        <v>-25.442299999999999</v>
      </c>
      <c r="J15" s="19">
        <v>-27.851400000000002</v>
      </c>
      <c r="K15" s="19">
        <v>-30.134499999999999</v>
      </c>
      <c r="L15" s="19">
        <v>-31.936900000000001</v>
      </c>
      <c r="M15" s="19">
        <v>-32.866100000000003</v>
      </c>
      <c r="N15" s="19">
        <v>-33.311799999999998</v>
      </c>
      <c r="O15" s="19">
        <v>-34.049999999999997</v>
      </c>
      <c r="P15" s="19">
        <v>-34.5749</v>
      </c>
      <c r="Q15" s="19">
        <v>-35.359200000000001</v>
      </c>
      <c r="R15" s="19">
        <v>-36.600099999999998</v>
      </c>
      <c r="S15" s="19">
        <v>-38.8675</v>
      </c>
      <c r="T15" s="19">
        <v>-40.1691</v>
      </c>
      <c r="U15" s="19">
        <v>-41.562199999999997</v>
      </c>
      <c r="V15" s="19">
        <v>-42.874299999999998</v>
      </c>
      <c r="W15" s="19">
        <v>-44.1599</v>
      </c>
      <c r="X15" s="19">
        <v>-45.083599999999997</v>
      </c>
      <c r="Y15" s="19">
        <v>-45.466099999999997</v>
      </c>
      <c r="Z15" s="19">
        <v>-45.508499999999998</v>
      </c>
      <c r="AA15" s="19">
        <v>-44.831699999999998</v>
      </c>
      <c r="AB15" s="19">
        <v>-44.044899999999998</v>
      </c>
      <c r="AC15" s="19">
        <v>-43.258400000000002</v>
      </c>
      <c r="AD15" s="19">
        <v>-43.356200000000001</v>
      </c>
      <c r="AE15" s="19">
        <v>-43.46</v>
      </c>
      <c r="AF15" s="19">
        <v>-43.601700000000001</v>
      </c>
    </row>
    <row r="16" spans="1:32" x14ac:dyDescent="0.35">
      <c r="A16" s="4" t="s">
        <v>253</v>
      </c>
      <c r="B16" s="19"/>
      <c r="C16" s="19"/>
      <c r="D16" s="19">
        <v>-6.2055999999999996</v>
      </c>
      <c r="E16" s="19">
        <v>-5.6341000000000001</v>
      </c>
      <c r="F16" s="19">
        <v>-5.4737999999999998</v>
      </c>
      <c r="G16" s="19">
        <v>-6.3884999999999996</v>
      </c>
      <c r="H16" s="19">
        <v>-7.8430999999999997</v>
      </c>
      <c r="I16" s="19">
        <v>-9.8343000000000007</v>
      </c>
      <c r="J16" s="19">
        <v>-12.243399999999999</v>
      </c>
      <c r="K16" s="19">
        <v>-14.5265</v>
      </c>
      <c r="L16" s="19">
        <v>-16.328900000000001</v>
      </c>
      <c r="M16" s="19">
        <v>-17.258099999999999</v>
      </c>
      <c r="N16" s="19">
        <v>-17.703800000000001</v>
      </c>
      <c r="O16" s="19">
        <v>-18.442</v>
      </c>
      <c r="P16" s="19">
        <v>-18.966899999999999</v>
      </c>
      <c r="Q16" s="19">
        <v>-19.751200000000001</v>
      </c>
      <c r="R16" s="19">
        <v>-20.992100000000001</v>
      </c>
      <c r="S16" s="19">
        <v>-23.259499999999999</v>
      </c>
      <c r="T16" s="19">
        <v>-24.5611</v>
      </c>
      <c r="U16" s="19">
        <v>-25.9542</v>
      </c>
      <c r="V16" s="19">
        <v>-27.266300000000001</v>
      </c>
      <c r="W16" s="19">
        <v>-28.5519</v>
      </c>
      <c r="X16" s="19">
        <v>-29.4756</v>
      </c>
      <c r="Y16" s="19">
        <v>-29.8581</v>
      </c>
      <c r="Z16" s="19">
        <v>-29.900500000000001</v>
      </c>
      <c r="AA16" s="19">
        <v>-29.223700000000001</v>
      </c>
      <c r="AB16" s="19">
        <v>-28.436900000000001</v>
      </c>
      <c r="AC16" s="19">
        <v>-27.650400000000001</v>
      </c>
      <c r="AD16" s="19">
        <v>-27.748200000000001</v>
      </c>
      <c r="AE16" s="19">
        <v>-27.852</v>
      </c>
      <c r="AF16" s="19">
        <v>-27.9937</v>
      </c>
    </row>
    <row r="17" spans="1:32" x14ac:dyDescent="0.35">
      <c r="A17" s="4" t="s">
        <v>254</v>
      </c>
      <c r="B17" s="19"/>
      <c r="C17" s="19"/>
      <c r="D17" s="19">
        <v>54.415799999999997</v>
      </c>
      <c r="E17" s="19">
        <v>54.2515</v>
      </c>
      <c r="F17" s="19">
        <v>53.634700000000002</v>
      </c>
      <c r="G17" s="19">
        <v>51.945</v>
      </c>
      <c r="H17" s="19">
        <v>49.329799999999999</v>
      </c>
      <c r="I17" s="19">
        <v>45.877200000000002</v>
      </c>
      <c r="J17" s="19">
        <v>42.904400000000003</v>
      </c>
      <c r="K17" s="19">
        <v>39.9908</v>
      </c>
      <c r="L17" s="19">
        <v>37.612299999999998</v>
      </c>
      <c r="M17" s="19">
        <v>34.663600000000002</v>
      </c>
      <c r="N17" s="19">
        <v>32.089199999999998</v>
      </c>
      <c r="O17" s="19">
        <v>29.003299999999999</v>
      </c>
      <c r="P17" s="19">
        <v>26.2256</v>
      </c>
      <c r="Q17" s="19">
        <v>23.196899999999999</v>
      </c>
      <c r="R17" s="19">
        <v>19.921600000000002</v>
      </c>
      <c r="S17" s="19">
        <v>15.621499999999999</v>
      </c>
      <c r="T17" s="19">
        <v>12.284000000000001</v>
      </c>
      <c r="U17" s="19">
        <v>8.8553999999999995</v>
      </c>
      <c r="V17" s="19">
        <v>5.5061</v>
      </c>
      <c r="W17" s="19">
        <v>2.1835</v>
      </c>
      <c r="X17" s="19">
        <v>-0.77759999999999996</v>
      </c>
      <c r="Y17" s="19">
        <v>-3.1976</v>
      </c>
      <c r="Z17" s="19">
        <v>-5.2779999999999996</v>
      </c>
      <c r="AA17" s="19">
        <v>-6.6397000000000004</v>
      </c>
      <c r="AB17" s="19">
        <v>-7.8917999999999999</v>
      </c>
      <c r="AC17" s="19">
        <v>-9.1442999999999994</v>
      </c>
      <c r="AD17" s="19">
        <v>-11.281000000000001</v>
      </c>
      <c r="AE17" s="19">
        <v>-13.4245</v>
      </c>
      <c r="AF17" s="19">
        <v>-15.6068</v>
      </c>
    </row>
    <row r="18" spans="1:32" x14ac:dyDescent="0.35">
      <c r="A18" s="4" t="s">
        <v>255</v>
      </c>
      <c r="B18" s="19"/>
      <c r="C18" s="19"/>
      <c r="D18" s="19">
        <v>70.023799999999994</v>
      </c>
      <c r="E18" s="19">
        <v>69.859499999999997</v>
      </c>
      <c r="F18" s="19">
        <v>69.242699999999999</v>
      </c>
      <c r="G18" s="19">
        <v>67.552999999999997</v>
      </c>
      <c r="H18" s="19">
        <v>64.937799999999996</v>
      </c>
      <c r="I18" s="19">
        <v>61.485199999999999</v>
      </c>
      <c r="J18" s="19">
        <v>58.5124</v>
      </c>
      <c r="K18" s="19">
        <v>55.598799999999997</v>
      </c>
      <c r="L18" s="19">
        <v>53.220300000000002</v>
      </c>
      <c r="M18" s="19">
        <v>50.271599999999999</v>
      </c>
      <c r="N18" s="19">
        <v>47.697200000000002</v>
      </c>
      <c r="O18" s="19">
        <v>44.6113</v>
      </c>
      <c r="P18" s="19">
        <v>41.833500000000001</v>
      </c>
      <c r="Q18" s="19">
        <v>38.804900000000004</v>
      </c>
      <c r="R18" s="19">
        <v>35.529600000000002</v>
      </c>
      <c r="S18" s="19">
        <v>31.229500000000002</v>
      </c>
      <c r="T18" s="19">
        <v>27.891999999999999</v>
      </c>
      <c r="U18" s="19">
        <v>24.4634</v>
      </c>
      <c r="V18" s="19">
        <v>21.114100000000001</v>
      </c>
      <c r="W18" s="19">
        <v>17.791499999999999</v>
      </c>
      <c r="X18" s="19">
        <v>14.830399999999999</v>
      </c>
      <c r="Y18" s="19">
        <v>12.410399999999999</v>
      </c>
      <c r="Z18" s="19">
        <v>10.33</v>
      </c>
      <c r="AA18" s="19">
        <v>8.9682999999999993</v>
      </c>
      <c r="AB18" s="19">
        <v>7.7161999999999997</v>
      </c>
      <c r="AC18" s="19">
        <v>6.4637000000000002</v>
      </c>
      <c r="AD18" s="19">
        <v>4.327</v>
      </c>
      <c r="AE18" s="19">
        <v>2.1835</v>
      </c>
      <c r="AF18" s="19">
        <v>1.1999999999999999E-3</v>
      </c>
    </row>
    <row r="19" spans="1:32" x14ac:dyDescent="0.35">
      <c r="A19" s="4" t="s">
        <v>256</v>
      </c>
      <c r="B19" s="19"/>
      <c r="C19" s="19"/>
      <c r="D19" s="19">
        <v>34.937100000000001</v>
      </c>
      <c r="E19" s="19">
        <v>34.929700000000004</v>
      </c>
      <c r="F19" s="19">
        <v>34.9101</v>
      </c>
      <c r="G19" s="19">
        <v>34.854399999999998</v>
      </c>
      <c r="H19" s="19">
        <v>34.7346</v>
      </c>
      <c r="I19" s="19">
        <v>34.6631</v>
      </c>
      <c r="J19" s="19">
        <v>34.584299999999999</v>
      </c>
      <c r="K19" s="19">
        <v>34.426499999999997</v>
      </c>
      <c r="L19" s="19">
        <v>34.241100000000003</v>
      </c>
      <c r="M19" s="19">
        <v>33.489100000000001</v>
      </c>
      <c r="N19" s="19">
        <v>32.9114</v>
      </c>
      <c r="O19" s="19">
        <v>32.112900000000003</v>
      </c>
      <c r="P19" s="19">
        <v>31.411999999999999</v>
      </c>
      <c r="Q19" s="19">
        <v>30.720600000000001</v>
      </c>
      <c r="R19" s="19">
        <v>30.227599999999999</v>
      </c>
      <c r="S19" s="19">
        <v>29.735100000000003</v>
      </c>
      <c r="T19" s="19">
        <v>29.241800000000001</v>
      </c>
      <c r="U19" s="19">
        <v>28.7483</v>
      </c>
      <c r="V19" s="19">
        <v>28.2561</v>
      </c>
      <c r="W19" s="19">
        <v>27.764199999999999</v>
      </c>
      <c r="X19" s="19">
        <v>27.272500000000001</v>
      </c>
      <c r="Y19" s="19">
        <v>26.7804</v>
      </c>
      <c r="Z19" s="19">
        <v>26.288900000000002</v>
      </c>
      <c r="AA19" s="19">
        <v>25.7973</v>
      </c>
      <c r="AB19" s="19">
        <v>25.3066</v>
      </c>
      <c r="AC19" s="19">
        <v>24.816100000000002</v>
      </c>
      <c r="AD19" s="19">
        <v>24.3264</v>
      </c>
      <c r="AE19" s="19">
        <v>23.8369</v>
      </c>
      <c r="AF19" s="19">
        <v>23.348099999999999</v>
      </c>
    </row>
    <row r="20" spans="1:32" x14ac:dyDescent="0.35">
      <c r="A20" s="4" t="s">
        <v>257</v>
      </c>
      <c r="B20" s="19"/>
      <c r="C20" s="19"/>
      <c r="D20" s="19">
        <v>35.086699999999993</v>
      </c>
      <c r="E20" s="19">
        <v>34.929799999999993</v>
      </c>
      <c r="F20" s="19">
        <v>34.332599999999999</v>
      </c>
      <c r="G20" s="19">
        <v>32.698599999999999</v>
      </c>
      <c r="H20" s="19">
        <v>30.203199999999995</v>
      </c>
      <c r="I20" s="19">
        <v>26.822099999999999</v>
      </c>
      <c r="J20" s="19">
        <v>23.928100000000001</v>
      </c>
      <c r="K20" s="19">
        <v>21.1723</v>
      </c>
      <c r="L20" s="19">
        <v>18.979199999999999</v>
      </c>
      <c r="M20" s="19">
        <v>16.782499999999999</v>
      </c>
      <c r="N20" s="19">
        <v>14.785800000000002</v>
      </c>
      <c r="O20" s="19">
        <v>12.498399999999997</v>
      </c>
      <c r="P20" s="19">
        <v>10.421500000000002</v>
      </c>
      <c r="Q20" s="19">
        <v>8.0843000000000025</v>
      </c>
      <c r="R20" s="19">
        <v>5.3020000000000032</v>
      </c>
      <c r="S20" s="19">
        <v>1.4943999999999988</v>
      </c>
      <c r="T20" s="19">
        <v>-1.3498000000000019</v>
      </c>
      <c r="U20" s="19">
        <v>-4.2849000000000004</v>
      </c>
      <c r="V20" s="19">
        <v>-7.1419999999999995</v>
      </c>
      <c r="W20" s="19">
        <v>-9.9726999999999997</v>
      </c>
      <c r="X20" s="19">
        <v>-12.442100000000002</v>
      </c>
      <c r="Y20" s="19">
        <v>-14.370000000000001</v>
      </c>
      <c r="Z20" s="19">
        <v>-15.958900000000002</v>
      </c>
      <c r="AA20" s="19">
        <v>-16.829000000000001</v>
      </c>
      <c r="AB20" s="19">
        <v>-17.590399999999999</v>
      </c>
      <c r="AC20" s="19">
        <v>-18.352400000000003</v>
      </c>
      <c r="AD20" s="19">
        <v>-19.999400000000001</v>
      </c>
      <c r="AE20" s="19">
        <v>-21.653400000000001</v>
      </c>
      <c r="AF20" s="19">
        <v>-23.346899999999998</v>
      </c>
    </row>
    <row r="21" spans="1:32" x14ac:dyDescent="0.35"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ht="17.5" thickBot="1" x14ac:dyDescent="0.45">
      <c r="A22" s="8" t="s">
        <v>336</v>
      </c>
      <c r="B22" s="1"/>
      <c r="C22" s="2"/>
      <c r="D22" s="1">
        <v>2022</v>
      </c>
      <c r="E22" s="2">
        <v>2023</v>
      </c>
      <c r="F22" s="1">
        <v>2024</v>
      </c>
      <c r="G22" s="2">
        <v>2025</v>
      </c>
      <c r="H22" s="1">
        <v>2026</v>
      </c>
      <c r="I22" s="2">
        <v>2027</v>
      </c>
      <c r="J22" s="1">
        <v>2028</v>
      </c>
      <c r="K22" s="2">
        <v>2029</v>
      </c>
      <c r="L22" s="1">
        <v>2030</v>
      </c>
      <c r="M22" s="2">
        <v>2031</v>
      </c>
      <c r="N22" s="1">
        <v>2032</v>
      </c>
      <c r="O22" s="2">
        <v>2033</v>
      </c>
      <c r="P22" s="1">
        <v>2034</v>
      </c>
      <c r="Q22" s="2">
        <v>2035</v>
      </c>
      <c r="R22" s="1">
        <v>2036</v>
      </c>
      <c r="S22" s="2">
        <v>2037</v>
      </c>
      <c r="T22" s="1">
        <v>2038</v>
      </c>
      <c r="U22" s="2">
        <v>2039</v>
      </c>
      <c r="V22" s="1">
        <v>2040</v>
      </c>
      <c r="W22" s="2">
        <v>2041</v>
      </c>
      <c r="X22" s="1">
        <v>2042</v>
      </c>
      <c r="Y22" s="2">
        <v>2043</v>
      </c>
      <c r="Z22" s="1">
        <v>2044</v>
      </c>
      <c r="AA22" s="2">
        <v>2045</v>
      </c>
      <c r="AB22" s="1">
        <v>2046</v>
      </c>
      <c r="AC22" s="2">
        <v>2047</v>
      </c>
      <c r="AD22" s="1">
        <v>2048</v>
      </c>
      <c r="AE22" s="2">
        <v>2049</v>
      </c>
      <c r="AF22" s="1">
        <v>2050</v>
      </c>
    </row>
    <row r="23" spans="1:32" ht="15" thickTop="1" x14ac:dyDescent="0.35">
      <c r="A23" s="4" t="s">
        <v>239</v>
      </c>
      <c r="B23" s="15"/>
      <c r="C23" s="15"/>
      <c r="D23" s="15">
        <v>3.5527136788005009E-12</v>
      </c>
      <c r="E23" s="15">
        <v>0</v>
      </c>
      <c r="F23" s="15">
        <v>0</v>
      </c>
      <c r="G23" s="15">
        <v>-0.10000000000331966</v>
      </c>
      <c r="H23" s="15">
        <v>-0.19999999999953388</v>
      </c>
      <c r="I23" s="15">
        <v>-0.39999999999906777</v>
      </c>
      <c r="J23" s="15">
        <v>-0.39999999999906777</v>
      </c>
      <c r="K23" s="15">
        <v>-0.39999999999906777</v>
      </c>
      <c r="L23" s="15">
        <v>-0.499999999995282</v>
      </c>
      <c r="M23" s="15">
        <v>-257.29999999999364</v>
      </c>
      <c r="N23" s="15">
        <v>-614.0000000000008</v>
      </c>
      <c r="O23" s="15">
        <v>-967.80000000000041</v>
      </c>
      <c r="P23" s="15">
        <v>-1288.8999999999983</v>
      </c>
      <c r="Q23" s="15">
        <v>-1605.599999999999</v>
      </c>
      <c r="R23" s="15">
        <v>-1919.1999999999964</v>
      </c>
      <c r="S23" s="15">
        <v>-2220.7000000000007</v>
      </c>
      <c r="T23" s="15">
        <v>-2551.2000000000048</v>
      </c>
      <c r="U23" s="15">
        <v>-2894.7999999999965</v>
      </c>
      <c r="V23" s="15">
        <v>-3254.4000000000005</v>
      </c>
      <c r="W23" s="15">
        <v>-3660.8999999999978</v>
      </c>
      <c r="X23" s="15">
        <v>-4109.9999999999991</v>
      </c>
      <c r="Y23" s="15">
        <v>-4620.6999999999989</v>
      </c>
      <c r="Z23" s="15">
        <v>-5215.3999999999987</v>
      </c>
      <c r="AA23" s="15">
        <v>-5922.9000000000024</v>
      </c>
      <c r="AB23" s="15">
        <v>-6760.5999999999967</v>
      </c>
      <c r="AC23" s="15">
        <v>-7704.6000000000031</v>
      </c>
      <c r="AD23" s="15">
        <v>-8689.2999999999993</v>
      </c>
      <c r="AE23" s="15">
        <v>-9172.1</v>
      </c>
      <c r="AF23" s="15">
        <v>-8684.9999999999982</v>
      </c>
    </row>
    <row r="24" spans="1:32" x14ac:dyDescent="0.35">
      <c r="A24" s="4" t="s">
        <v>240</v>
      </c>
      <c r="B24" s="15"/>
      <c r="C24" s="15"/>
      <c r="D24" s="15">
        <v>0.10000000000331966</v>
      </c>
      <c r="E24" s="15">
        <v>0</v>
      </c>
      <c r="F24" s="15">
        <v>0</v>
      </c>
      <c r="G24" s="15">
        <v>-0.10000000000331966</v>
      </c>
      <c r="H24" s="15">
        <v>-0.19999999999953388</v>
      </c>
      <c r="I24" s="15">
        <v>-0.39999999999906777</v>
      </c>
      <c r="J24" s="15">
        <v>-0.39999999999906777</v>
      </c>
      <c r="K24" s="15">
        <v>-0.39999999999906777</v>
      </c>
      <c r="L24" s="15">
        <v>-0.499999999995282</v>
      </c>
      <c r="M24" s="15">
        <v>-247.0999999999961</v>
      </c>
      <c r="N24" s="15">
        <v>-594.90000000000259</v>
      </c>
      <c r="O24" s="15">
        <v>-939.80000000000177</v>
      </c>
      <c r="P24" s="15">
        <v>-1253.5999999999988</v>
      </c>
      <c r="Q24" s="15">
        <v>-1564.1999999999996</v>
      </c>
      <c r="R24" s="15">
        <v>-1865.8999999999965</v>
      </c>
      <c r="S24" s="15">
        <v>-2161.4000000000005</v>
      </c>
      <c r="T24" s="15">
        <v>-2486.8000000000025</v>
      </c>
      <c r="U24" s="15">
        <v>-2828.099999999999</v>
      </c>
      <c r="V24" s="15">
        <v>-3188.2000000000021</v>
      </c>
      <c r="W24" s="15">
        <v>-3579.5999999999995</v>
      </c>
      <c r="X24" s="15">
        <v>-4015.1000000000004</v>
      </c>
      <c r="Y24" s="15">
        <v>-4513.2999999999993</v>
      </c>
      <c r="Z24" s="15">
        <v>-5095.8</v>
      </c>
      <c r="AA24" s="15">
        <v>-5789.7</v>
      </c>
      <c r="AB24" s="15">
        <v>-6604.7999999999975</v>
      </c>
      <c r="AC24" s="15">
        <v>-7520.4000000000024</v>
      </c>
      <c r="AD24" s="15">
        <v>-8472.9</v>
      </c>
      <c r="AE24" s="15">
        <v>-8968.9</v>
      </c>
      <c r="AF24" s="15">
        <v>-8546.3000000000011</v>
      </c>
    </row>
    <row r="25" spans="1:32" x14ac:dyDescent="0.35">
      <c r="A25" s="4" t="s">
        <v>241</v>
      </c>
      <c r="B25" s="15"/>
      <c r="C25" s="15"/>
      <c r="D25" s="15">
        <v>0</v>
      </c>
      <c r="E25" s="15">
        <v>0</v>
      </c>
      <c r="F25" s="15">
        <v>0</v>
      </c>
      <c r="G25" s="15">
        <v>-0.1000000000015433</v>
      </c>
      <c r="H25" s="15">
        <v>-9.9999999999766942E-2</v>
      </c>
      <c r="I25" s="15">
        <v>-9.9999999999766942E-2</v>
      </c>
      <c r="J25" s="15">
        <v>-9.9999999999766942E-2</v>
      </c>
      <c r="K25" s="15">
        <v>-9.9999999999766942E-2</v>
      </c>
      <c r="L25" s="15">
        <v>-9.9999999999766942E-2</v>
      </c>
      <c r="M25" s="15">
        <v>-247.99999999999932</v>
      </c>
      <c r="N25" s="15">
        <v>-521.50000000000136</v>
      </c>
      <c r="O25" s="15">
        <v>-785.89999999999986</v>
      </c>
      <c r="P25" s="15">
        <v>-1031.3999999999978</v>
      </c>
      <c r="Q25" s="15">
        <v>-1267.7000000000014</v>
      </c>
      <c r="R25" s="15">
        <v>-1493.1999999999998</v>
      </c>
      <c r="S25" s="15">
        <v>-1708.6999999999985</v>
      </c>
      <c r="T25" s="15">
        <v>-1924.8000000000011</v>
      </c>
      <c r="U25" s="15">
        <v>-2137.3000000000015</v>
      </c>
      <c r="V25" s="15">
        <v>-2347.3000000000006</v>
      </c>
      <c r="W25" s="15">
        <v>-2559.099999999999</v>
      </c>
      <c r="X25" s="15">
        <v>-2775.6</v>
      </c>
      <c r="Y25" s="15">
        <v>-3002</v>
      </c>
      <c r="Z25" s="15">
        <v>-3244.2000000000012</v>
      </c>
      <c r="AA25" s="15">
        <v>-3509.7</v>
      </c>
      <c r="AB25" s="15">
        <v>-3802.1000000000004</v>
      </c>
      <c r="AC25" s="15">
        <v>-4119.1000000000013</v>
      </c>
      <c r="AD25" s="15">
        <v>-4455.2000000000007</v>
      </c>
      <c r="AE25" s="15">
        <v>-4699.5</v>
      </c>
      <c r="AF25" s="15">
        <v>-4648.3999999999996</v>
      </c>
    </row>
    <row r="26" spans="1:32" x14ac:dyDescent="0.35">
      <c r="A26" s="4" t="s">
        <v>242</v>
      </c>
      <c r="B26" s="15"/>
      <c r="C26" s="15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-85.700000000000102</v>
      </c>
      <c r="N26" s="15">
        <v>-164.60000000000008</v>
      </c>
      <c r="O26" s="15">
        <v>-237.00000000000011</v>
      </c>
      <c r="P26" s="15">
        <v>-303.39999999999986</v>
      </c>
      <c r="Q26" s="15">
        <v>-364.30000000000007</v>
      </c>
      <c r="R26" s="15">
        <v>-419.89999999999969</v>
      </c>
      <c r="S26" s="15">
        <v>-470.69999999999987</v>
      </c>
      <c r="T26" s="15">
        <v>-516.99999999999989</v>
      </c>
      <c r="U26" s="15">
        <v>-559.00000000000011</v>
      </c>
      <c r="V26" s="15">
        <v>-597.10000000000014</v>
      </c>
      <c r="W26" s="15">
        <v>-631.5</v>
      </c>
      <c r="X26" s="15">
        <v>-662.49999999999989</v>
      </c>
      <c r="Y26" s="15">
        <v>-690.39999999999964</v>
      </c>
      <c r="Z26" s="15">
        <v>-715.2</v>
      </c>
      <c r="AA26" s="15">
        <v>-737.30000000000007</v>
      </c>
      <c r="AB26" s="15">
        <v>-756.80000000000018</v>
      </c>
      <c r="AC26" s="15">
        <v>-774</v>
      </c>
      <c r="AD26" s="15">
        <v>-788.9000000000002</v>
      </c>
      <c r="AE26" s="15">
        <v>-802</v>
      </c>
      <c r="AF26" s="15">
        <v>-813.3</v>
      </c>
    </row>
    <row r="27" spans="1:32" x14ac:dyDescent="0.35">
      <c r="A27" s="4" t="s">
        <v>243</v>
      </c>
      <c r="B27" s="15"/>
      <c r="C27" s="15"/>
      <c r="D27" s="15">
        <v>0</v>
      </c>
      <c r="E27" s="15">
        <v>0</v>
      </c>
      <c r="F27" s="15">
        <v>0</v>
      </c>
      <c r="G27" s="15">
        <v>-0.1000000000015433</v>
      </c>
      <c r="H27" s="15">
        <v>-9.9999999999766942E-2</v>
      </c>
      <c r="I27" s="15">
        <v>-9.9999999999766942E-2</v>
      </c>
      <c r="J27" s="15">
        <v>-9.9999999999766942E-2</v>
      </c>
      <c r="K27" s="15">
        <v>-9.9999999999766942E-2</v>
      </c>
      <c r="L27" s="15">
        <v>-9.9999999999766942E-2</v>
      </c>
      <c r="M27" s="15">
        <v>-162.30000000000013</v>
      </c>
      <c r="N27" s="15">
        <v>-356.90000000000134</v>
      </c>
      <c r="O27" s="15">
        <v>-548.89999999999975</v>
      </c>
      <c r="P27" s="15">
        <v>-727.99999999999977</v>
      </c>
      <c r="Q27" s="15">
        <v>-903.40000000000134</v>
      </c>
      <c r="R27" s="15">
        <v>-1073.3000000000006</v>
      </c>
      <c r="S27" s="15">
        <v>-1237.9999999999995</v>
      </c>
      <c r="T27" s="15">
        <v>-1407.8</v>
      </c>
      <c r="U27" s="15">
        <v>-1578.3000000000004</v>
      </c>
      <c r="V27" s="15">
        <v>-1750.2000000000005</v>
      </c>
      <c r="W27" s="15">
        <v>-1927.6</v>
      </c>
      <c r="X27" s="15">
        <v>-2113.0999999999995</v>
      </c>
      <c r="Y27" s="15">
        <v>-2311.6000000000004</v>
      </c>
      <c r="Z27" s="15">
        <v>-2529</v>
      </c>
      <c r="AA27" s="15">
        <v>-2772.4</v>
      </c>
      <c r="AB27" s="15">
        <v>-3045.3</v>
      </c>
      <c r="AC27" s="15">
        <v>-3345.1000000000004</v>
      </c>
      <c r="AD27" s="15">
        <v>-3666.3</v>
      </c>
      <c r="AE27" s="15">
        <v>-3897.4999999999995</v>
      </c>
      <c r="AF27" s="15">
        <v>-3835.1000000000004</v>
      </c>
    </row>
    <row r="28" spans="1:32" x14ac:dyDescent="0.35">
      <c r="A28" s="4" t="s">
        <v>244</v>
      </c>
      <c r="B28" s="15"/>
      <c r="C28" s="15"/>
      <c r="D28" s="15">
        <v>9.9999999999766942E-2</v>
      </c>
      <c r="E28" s="15">
        <v>0</v>
      </c>
      <c r="F28" s="15">
        <v>0</v>
      </c>
      <c r="G28" s="15">
        <v>0</v>
      </c>
      <c r="H28" s="15">
        <v>-9.9999999999766942E-2</v>
      </c>
      <c r="I28" s="15">
        <v>-0.29999999999930083</v>
      </c>
      <c r="J28" s="15">
        <v>-0.29999999999930083</v>
      </c>
      <c r="K28" s="15">
        <v>-0.29999999999930083</v>
      </c>
      <c r="L28" s="15">
        <v>-0.39999999999906777</v>
      </c>
      <c r="M28" s="15">
        <v>0.89999999999967883</v>
      </c>
      <c r="N28" s="15">
        <v>-73.400000000001242</v>
      </c>
      <c r="O28" s="15">
        <v>-153.90000000000015</v>
      </c>
      <c r="P28" s="15">
        <v>-222.20000000000084</v>
      </c>
      <c r="Q28" s="15">
        <v>-296.5</v>
      </c>
      <c r="R28" s="15">
        <v>-372.70000000000005</v>
      </c>
      <c r="S28" s="15">
        <v>-452.7000000000001</v>
      </c>
      <c r="T28" s="15">
        <v>-562.00000000000114</v>
      </c>
      <c r="U28" s="15">
        <v>-690.79999999999939</v>
      </c>
      <c r="V28" s="15">
        <v>-840.90000000000043</v>
      </c>
      <c r="W28" s="15">
        <v>-1020.5000000000002</v>
      </c>
      <c r="X28" s="15">
        <v>-1239.4999999999995</v>
      </c>
      <c r="Y28" s="15">
        <v>-1511.3000000000004</v>
      </c>
      <c r="Z28" s="15">
        <v>-1851.5999999999995</v>
      </c>
      <c r="AA28" s="15">
        <v>-2280.0000000000005</v>
      </c>
      <c r="AB28" s="15">
        <v>-2802.7</v>
      </c>
      <c r="AC28" s="15">
        <v>-3401.3</v>
      </c>
      <c r="AD28" s="15">
        <v>-4017.7</v>
      </c>
      <c r="AE28" s="15">
        <v>-4269.3999999999996</v>
      </c>
      <c r="AF28" s="15">
        <v>-3897.9000000000005</v>
      </c>
    </row>
    <row r="29" spans="1:32" x14ac:dyDescent="0.35">
      <c r="A29" s="4" t="s">
        <v>245</v>
      </c>
      <c r="B29" s="15"/>
      <c r="C29" s="15"/>
      <c r="D29" s="15">
        <v>-9.9999999999988987E-2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-10.200000000000099</v>
      </c>
      <c r="N29" s="15">
        <v>-19.100000000000005</v>
      </c>
      <c r="O29" s="15">
        <v>-27.999999999999915</v>
      </c>
      <c r="P29" s="15">
        <v>-35.299999999999997</v>
      </c>
      <c r="Q29" s="15">
        <v>-41.399999999999991</v>
      </c>
      <c r="R29" s="15">
        <v>-53.300000000000011</v>
      </c>
      <c r="S29" s="15">
        <v>-59.300000000000018</v>
      </c>
      <c r="T29" s="15">
        <v>-64.400000000000006</v>
      </c>
      <c r="U29" s="15">
        <v>-66.699999999999989</v>
      </c>
      <c r="V29" s="15">
        <v>-66.199999999999932</v>
      </c>
      <c r="W29" s="15">
        <v>-81.30000000000004</v>
      </c>
      <c r="X29" s="15">
        <v>-94.899999999999977</v>
      </c>
      <c r="Y29" s="15">
        <v>-107.40000000000005</v>
      </c>
      <c r="Z29" s="15">
        <v>-119.59999999999992</v>
      </c>
      <c r="AA29" s="15">
        <v>-133.2000000000001</v>
      </c>
      <c r="AB29" s="15">
        <v>-155.79999999999993</v>
      </c>
      <c r="AC29" s="15">
        <v>-184.20000000000002</v>
      </c>
      <c r="AD29" s="15">
        <v>-216.39999999999992</v>
      </c>
      <c r="AE29" s="15">
        <v>-203.20000000000005</v>
      </c>
      <c r="AF29" s="15">
        <v>-138.69999999999993</v>
      </c>
    </row>
    <row r="30" spans="1:32" x14ac:dyDescent="0.35">
      <c r="A30" s="4" t="s">
        <v>246</v>
      </c>
      <c r="B30" s="15"/>
      <c r="C30" s="15"/>
      <c r="D30" s="15">
        <v>-9.9999999999766942E-2</v>
      </c>
      <c r="E30" s="15">
        <v>0</v>
      </c>
      <c r="F30" s="15">
        <v>0</v>
      </c>
      <c r="G30" s="15">
        <v>0</v>
      </c>
      <c r="H30" s="15">
        <v>9.9999999999766942E-2</v>
      </c>
      <c r="I30" s="15">
        <v>0.10000000000021103</v>
      </c>
      <c r="J30" s="15">
        <v>0.19999999999997797</v>
      </c>
      <c r="K30" s="15">
        <v>0.19999999999997797</v>
      </c>
      <c r="L30" s="15">
        <v>9.9999999999766942E-2</v>
      </c>
      <c r="M30" s="15">
        <v>-133.70000000000016</v>
      </c>
      <c r="N30" s="15">
        <v>-498.49999999999994</v>
      </c>
      <c r="O30" s="15">
        <v>-829.69999999999993</v>
      </c>
      <c r="P30" s="15">
        <v>-1090.7999999999997</v>
      </c>
      <c r="Q30" s="15">
        <v>-1320.3999999999999</v>
      </c>
      <c r="R30" s="15">
        <v>-1524.4</v>
      </c>
      <c r="S30" s="15">
        <v>-1700.9</v>
      </c>
      <c r="T30" s="15">
        <v>-1865.6999999999998</v>
      </c>
      <c r="U30" s="15">
        <v>-2013.4999999999995</v>
      </c>
      <c r="V30" s="15">
        <v>-2076.6999999999998</v>
      </c>
      <c r="W30" s="15">
        <v>-2152.4</v>
      </c>
      <c r="X30" s="15">
        <v>-2203.5</v>
      </c>
      <c r="Y30" s="15">
        <v>-2241.5</v>
      </c>
      <c r="Z30" s="15">
        <v>-2247.8000000000002</v>
      </c>
      <c r="AA30" s="15">
        <v>-2237</v>
      </c>
      <c r="AB30" s="15">
        <v>-2208.2000000000003</v>
      </c>
      <c r="AC30" s="15">
        <v>-2175</v>
      </c>
      <c r="AD30" s="15">
        <v>-2141.7999999999997</v>
      </c>
      <c r="AE30" s="15">
        <v>-2114.5</v>
      </c>
      <c r="AF30" s="15">
        <v>-2098.9</v>
      </c>
    </row>
    <row r="31" spans="1:32" x14ac:dyDescent="0.35">
      <c r="A31" s="4" t="s">
        <v>247</v>
      </c>
      <c r="B31" s="15"/>
      <c r="C31" s="15"/>
      <c r="D31" s="15">
        <v>0</v>
      </c>
      <c r="E31" s="15">
        <v>0</v>
      </c>
      <c r="F31" s="15">
        <v>0</v>
      </c>
      <c r="G31" s="15">
        <v>9.9999999996214228E-2</v>
      </c>
      <c r="H31" s="15">
        <v>0.19999999999953388</v>
      </c>
      <c r="I31" s="15">
        <v>0.30000000000285354</v>
      </c>
      <c r="J31" s="15">
        <v>0.29999999999574811</v>
      </c>
      <c r="K31" s="15">
        <v>0.29999999999574811</v>
      </c>
      <c r="L31" s="15">
        <v>0.39999999999906777</v>
      </c>
      <c r="M31" s="15">
        <v>-179.70000000000397</v>
      </c>
      <c r="N31" s="15">
        <v>-698.30000000000325</v>
      </c>
      <c r="O31" s="15">
        <v>-1226.3999999999983</v>
      </c>
      <c r="P31" s="15">
        <v>-1723.399999999998</v>
      </c>
      <c r="Q31" s="15">
        <v>-2240.8000000000002</v>
      </c>
      <c r="R31" s="15">
        <v>-2857.8999999999974</v>
      </c>
      <c r="S31" s="15">
        <v>-3366.7000000000016</v>
      </c>
      <c r="T31" s="15">
        <v>-3985.7000000000012</v>
      </c>
      <c r="U31" s="15">
        <v>-4599.6999999999989</v>
      </c>
      <c r="V31" s="15">
        <v>-5194.2000000000025</v>
      </c>
      <c r="W31" s="15">
        <v>-6030.2000000000007</v>
      </c>
      <c r="X31" s="15">
        <v>-6843.4000000000024</v>
      </c>
      <c r="Y31" s="15">
        <v>-7612.5000000000009</v>
      </c>
      <c r="Z31" s="15">
        <v>-8309.3000000000047</v>
      </c>
      <c r="AA31" s="15">
        <v>-8896.7000000000025</v>
      </c>
      <c r="AB31" s="15">
        <v>-9423.1999999999971</v>
      </c>
      <c r="AC31" s="15">
        <v>-9822.8000000000011</v>
      </c>
      <c r="AD31" s="15">
        <v>-10159.6</v>
      </c>
      <c r="AE31" s="15">
        <v>-11069.300000000001</v>
      </c>
      <c r="AF31" s="15">
        <v>-13006.199999999999</v>
      </c>
    </row>
    <row r="32" spans="1:32" x14ac:dyDescent="0.35">
      <c r="A32" s="4" t="s">
        <v>248</v>
      </c>
      <c r="B32" s="15"/>
      <c r="C32" s="15"/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9.9999999999988987E-2</v>
      </c>
      <c r="K32" s="15">
        <v>0</v>
      </c>
      <c r="L32" s="15">
        <v>0</v>
      </c>
      <c r="M32" s="15">
        <v>-11.399999999999967</v>
      </c>
      <c r="N32" s="15">
        <v>-44.9</v>
      </c>
      <c r="O32" s="15">
        <v>-80.100000000000009</v>
      </c>
      <c r="P32" s="15">
        <v>-110.9</v>
      </c>
      <c r="Q32" s="15">
        <v>-141.90000000000003</v>
      </c>
      <c r="R32" s="15">
        <v>-172.09999999999997</v>
      </c>
      <c r="S32" s="15">
        <v>-201.2</v>
      </c>
      <c r="T32" s="15">
        <v>-232.29999999999998</v>
      </c>
      <c r="U32" s="15">
        <v>-262.60000000000002</v>
      </c>
      <c r="V32" s="15">
        <v>-291.39999999999998</v>
      </c>
      <c r="W32" s="15">
        <v>-318.40000000000003</v>
      </c>
      <c r="X32" s="15">
        <v>-342.90000000000003</v>
      </c>
      <c r="Y32" s="15">
        <v>-364.09999999999997</v>
      </c>
      <c r="Z32" s="15">
        <v>-381</v>
      </c>
      <c r="AA32" s="15">
        <v>-392.90000000000003</v>
      </c>
      <c r="AB32" s="15">
        <v>-399.49999999999994</v>
      </c>
      <c r="AC32" s="15">
        <v>-402.30000000000007</v>
      </c>
      <c r="AD32" s="15">
        <v>-403.5</v>
      </c>
      <c r="AE32" s="15">
        <v>-402.80000000000007</v>
      </c>
      <c r="AF32" s="15">
        <v>-397.9</v>
      </c>
    </row>
    <row r="33" spans="1:32" x14ac:dyDescent="0.35">
      <c r="A33" s="4" t="s">
        <v>249</v>
      </c>
      <c r="B33" s="15"/>
      <c r="C33" s="15"/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9.9999999999766942E-2</v>
      </c>
      <c r="J33" s="15">
        <v>9.9999999999766942E-2</v>
      </c>
      <c r="K33" s="15">
        <v>0</v>
      </c>
      <c r="L33" s="15">
        <v>9.9999999999766942E-2</v>
      </c>
      <c r="M33" s="15">
        <v>-2.400000000001512</v>
      </c>
      <c r="N33" s="15">
        <v>-9.8000000000020293</v>
      </c>
      <c r="O33" s="15">
        <v>-18.200000000000216</v>
      </c>
      <c r="P33" s="15">
        <v>-27.000000000001023</v>
      </c>
      <c r="Q33" s="15">
        <v>-37.299999999998334</v>
      </c>
      <c r="R33" s="15">
        <v>-160.00000000000014</v>
      </c>
      <c r="S33" s="15">
        <v>-211.70000000000044</v>
      </c>
      <c r="T33" s="15">
        <v>-274.30000000000018</v>
      </c>
      <c r="U33" s="15">
        <v>-325.29999999999859</v>
      </c>
      <c r="V33" s="15">
        <v>-361.10000000000042</v>
      </c>
      <c r="W33" s="15">
        <v>-649.4</v>
      </c>
      <c r="X33" s="15">
        <v>-941.99999999999659</v>
      </c>
      <c r="Y33" s="15">
        <v>-1236.6999999999989</v>
      </c>
      <c r="Z33" s="15">
        <v>-1532.1999999999996</v>
      </c>
      <c r="AA33" s="15">
        <v>-1820.4999999999991</v>
      </c>
      <c r="AB33" s="15">
        <v>-2176.1000000000017</v>
      </c>
      <c r="AC33" s="15">
        <v>-2519.5999999999967</v>
      </c>
      <c r="AD33" s="15">
        <v>-2855.4999999999991</v>
      </c>
      <c r="AE33" s="15">
        <v>-3280.7999999999993</v>
      </c>
      <c r="AF33" s="15">
        <v>-3789.5000000000005</v>
      </c>
    </row>
    <row r="34" spans="1:32" x14ac:dyDescent="0.35">
      <c r="A34" s="4" t="s">
        <v>250</v>
      </c>
      <c r="B34" s="15"/>
      <c r="C34" s="15"/>
      <c r="D34" s="15">
        <v>0</v>
      </c>
      <c r="E34" s="15">
        <v>0</v>
      </c>
      <c r="F34" s="15">
        <v>0</v>
      </c>
      <c r="G34" s="15">
        <v>9.9999999999766942E-2</v>
      </c>
      <c r="H34" s="15">
        <v>9.9999999999766942E-2</v>
      </c>
      <c r="I34" s="15">
        <v>0.19999999999953388</v>
      </c>
      <c r="J34" s="15">
        <v>0.20000000000042206</v>
      </c>
      <c r="K34" s="15">
        <v>0.20000000000042206</v>
      </c>
      <c r="L34" s="15">
        <v>0.300000000000189</v>
      </c>
      <c r="M34" s="15">
        <v>-165.9000000000006</v>
      </c>
      <c r="N34" s="15">
        <v>-643.60000000000014</v>
      </c>
      <c r="O34" s="15">
        <v>-1128</v>
      </c>
      <c r="P34" s="15">
        <v>-1585.4999999999998</v>
      </c>
      <c r="Q34" s="15">
        <v>-2061.5999999999995</v>
      </c>
      <c r="R34" s="15">
        <v>-2525.8000000000002</v>
      </c>
      <c r="S34" s="15">
        <v>-2953.8</v>
      </c>
      <c r="T34" s="15">
        <v>-3479</v>
      </c>
      <c r="U34" s="15">
        <v>-4011.7999999999993</v>
      </c>
      <c r="V34" s="15">
        <v>-4541.8</v>
      </c>
      <c r="W34" s="15">
        <v>-5062.5999999999995</v>
      </c>
      <c r="X34" s="15">
        <v>-5558.5</v>
      </c>
      <c r="Y34" s="15">
        <v>-6011.6</v>
      </c>
      <c r="Z34" s="15">
        <v>-6396.2000000000007</v>
      </c>
      <c r="AA34" s="15">
        <v>-6683.4</v>
      </c>
      <c r="AB34" s="15">
        <v>-6847.6</v>
      </c>
      <c r="AC34" s="15">
        <v>-6900.9</v>
      </c>
      <c r="AD34" s="15">
        <v>-6900.5999999999995</v>
      </c>
      <c r="AE34" s="15">
        <v>-7385.8</v>
      </c>
      <c r="AF34" s="15">
        <v>-8818.6999999999989</v>
      </c>
    </row>
    <row r="35" spans="1:32" x14ac:dyDescent="0.35">
      <c r="A35" s="4" t="s">
        <v>251</v>
      </c>
      <c r="B35" s="15"/>
      <c r="C35" s="15"/>
      <c r="D35" s="15">
        <v>0</v>
      </c>
      <c r="E35" s="15">
        <v>0</v>
      </c>
      <c r="F35" s="15">
        <v>0</v>
      </c>
      <c r="G35" s="15">
        <v>0</v>
      </c>
      <c r="H35" s="15">
        <v>-9.9999999999766942E-2</v>
      </c>
      <c r="I35" s="15">
        <v>0</v>
      </c>
      <c r="J35" s="15">
        <v>-0.10000000000021103</v>
      </c>
      <c r="K35" s="15">
        <v>-0.10000000000021103</v>
      </c>
      <c r="L35" s="15">
        <v>0</v>
      </c>
      <c r="M35" s="15">
        <v>2.4000000000001798</v>
      </c>
      <c r="N35" s="15">
        <v>9.9000000000000199</v>
      </c>
      <c r="O35" s="15">
        <v>18.199999999999772</v>
      </c>
      <c r="P35" s="15">
        <v>27.000000000000135</v>
      </c>
      <c r="Q35" s="15">
        <v>37.300000000000111</v>
      </c>
      <c r="R35" s="15">
        <v>37.100000000000136</v>
      </c>
      <c r="S35" s="15">
        <v>45.999999999999815</v>
      </c>
      <c r="T35" s="15">
        <v>55.799999999999628</v>
      </c>
      <c r="U35" s="15">
        <v>69.400000000000347</v>
      </c>
      <c r="V35" s="15">
        <v>87.099999999999952</v>
      </c>
      <c r="W35" s="15">
        <v>77.900000000000077</v>
      </c>
      <c r="X35" s="15">
        <v>70.100000000000051</v>
      </c>
      <c r="Y35" s="15">
        <v>63.199999999999704</v>
      </c>
      <c r="Z35" s="15">
        <v>55.699999999999861</v>
      </c>
      <c r="AA35" s="15">
        <v>44.700000000000188</v>
      </c>
      <c r="AB35" s="15">
        <v>15.700000000000269</v>
      </c>
      <c r="AC35" s="15">
        <v>-25.700000000000056</v>
      </c>
      <c r="AD35" s="15">
        <v>-74.699999999999989</v>
      </c>
      <c r="AE35" s="15">
        <v>-30.100000000000016</v>
      </c>
      <c r="AF35" s="15">
        <v>96.899999999999764</v>
      </c>
    </row>
    <row r="36" spans="1:32" x14ac:dyDescent="0.35">
      <c r="A36" s="4" t="s">
        <v>252</v>
      </c>
      <c r="B36" s="15"/>
      <c r="C36" s="15"/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-9.9999999999766942E-2</v>
      </c>
      <c r="J36" s="15">
        <v>0</v>
      </c>
      <c r="K36" s="15">
        <v>0</v>
      </c>
      <c r="L36" s="15">
        <v>0</v>
      </c>
      <c r="M36" s="15">
        <v>0</v>
      </c>
      <c r="N36" s="15">
        <v>-9.9999999996214228E-2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-9.9999999996214228E-2</v>
      </c>
      <c r="AB36" s="15">
        <v>0</v>
      </c>
      <c r="AC36" s="15">
        <v>0</v>
      </c>
      <c r="AD36" s="15">
        <v>0</v>
      </c>
      <c r="AE36" s="15">
        <v>-0.10000000000331966</v>
      </c>
      <c r="AF36" s="15">
        <v>0</v>
      </c>
    </row>
    <row r="37" spans="1:32" x14ac:dyDescent="0.35">
      <c r="A37" s="4" t="s">
        <v>253</v>
      </c>
      <c r="B37" s="15"/>
      <c r="C37" s="15"/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-0.1000000000015433</v>
      </c>
      <c r="J37" s="15">
        <v>0</v>
      </c>
      <c r="K37" s="15">
        <v>0</v>
      </c>
      <c r="L37" s="15">
        <v>0</v>
      </c>
      <c r="M37" s="15">
        <v>0</v>
      </c>
      <c r="N37" s="15">
        <v>-9.9999999999766942E-2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-9.9999999999766942E-2</v>
      </c>
      <c r="AB37" s="15">
        <v>0</v>
      </c>
      <c r="AC37" s="15">
        <v>0</v>
      </c>
      <c r="AD37" s="15">
        <v>0</v>
      </c>
      <c r="AE37" s="15">
        <v>-9.9999999999766942E-2</v>
      </c>
      <c r="AF37" s="15">
        <v>0</v>
      </c>
    </row>
    <row r="38" spans="1:32" x14ac:dyDescent="0.35">
      <c r="A38" s="4" t="s">
        <v>254</v>
      </c>
      <c r="B38" s="15"/>
      <c r="C38" s="15"/>
      <c r="D38" s="15">
        <v>0</v>
      </c>
      <c r="E38" s="15">
        <v>0</v>
      </c>
      <c r="F38" s="15">
        <v>0</v>
      </c>
      <c r="G38" s="15">
        <v>0.10000000000331966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-568.30000000000064</v>
      </c>
      <c r="N38" s="15">
        <v>-1800.8999999999987</v>
      </c>
      <c r="O38" s="15">
        <v>-3005.5000000000014</v>
      </c>
      <c r="P38" s="15">
        <v>-4076.0000000000005</v>
      </c>
      <c r="Q38" s="15">
        <v>-5129.2000000000007</v>
      </c>
      <c r="R38" s="15">
        <v>-6264.5999999999976</v>
      </c>
      <c r="S38" s="15">
        <v>-7242.2000000000025</v>
      </c>
      <c r="T38" s="15">
        <v>-8346.6</v>
      </c>
      <c r="U38" s="15">
        <v>-9438.7000000000007</v>
      </c>
      <c r="V38" s="15">
        <v>-10438.200000000001</v>
      </c>
      <c r="W38" s="15">
        <v>-11765.699999999999</v>
      </c>
      <c r="X38" s="15">
        <v>-13087</v>
      </c>
      <c r="Y38" s="15">
        <v>-14411.4</v>
      </c>
      <c r="Z38" s="15">
        <v>-15716.999999999998</v>
      </c>
      <c r="AA38" s="15">
        <v>-17012</v>
      </c>
      <c r="AB38" s="15">
        <v>-18376.3</v>
      </c>
      <c r="AC38" s="15">
        <v>-19728.2</v>
      </c>
      <c r="AD38" s="15">
        <v>-21065.4</v>
      </c>
      <c r="AE38" s="15">
        <v>-22386</v>
      </c>
      <c r="AF38" s="15">
        <v>-23693.199999999997</v>
      </c>
    </row>
    <row r="39" spans="1:32" x14ac:dyDescent="0.35">
      <c r="A39" s="4" t="s">
        <v>255</v>
      </c>
      <c r="B39" s="15"/>
      <c r="C39" s="15"/>
      <c r="D39" s="15">
        <v>0</v>
      </c>
      <c r="E39" s="15">
        <v>0</v>
      </c>
      <c r="F39" s="15">
        <v>0</v>
      </c>
      <c r="G39" s="15">
        <v>0.10000000000331966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-568.30000000000064</v>
      </c>
      <c r="N39" s="15">
        <v>-1800.8999999999987</v>
      </c>
      <c r="O39" s="15">
        <v>-3005.4999999999977</v>
      </c>
      <c r="P39" s="15">
        <v>-4076.0999999999967</v>
      </c>
      <c r="Q39" s="15">
        <v>-5129.1999999999971</v>
      </c>
      <c r="R39" s="15">
        <v>-6264.599999999994</v>
      </c>
      <c r="S39" s="15">
        <v>-7242.1999999999971</v>
      </c>
      <c r="T39" s="15">
        <v>-8346.5999999999985</v>
      </c>
      <c r="U39" s="15">
        <v>-9438.6999999999971</v>
      </c>
      <c r="V39" s="15">
        <v>-10438.199999999999</v>
      </c>
      <c r="W39" s="15">
        <v>-11765.700000000003</v>
      </c>
      <c r="X39" s="15">
        <v>-13087.000000000002</v>
      </c>
      <c r="Y39" s="15">
        <v>-14411.4</v>
      </c>
      <c r="Z39" s="15">
        <v>-15717</v>
      </c>
      <c r="AA39" s="15">
        <v>-17012</v>
      </c>
      <c r="AB39" s="15">
        <v>-18376.3</v>
      </c>
      <c r="AC39" s="15">
        <v>-19728.2</v>
      </c>
      <c r="AD39" s="15">
        <v>-21065.399999999998</v>
      </c>
      <c r="AE39" s="15">
        <v>-22386.000000000004</v>
      </c>
      <c r="AF39" s="15">
        <v>-23693.200000000001</v>
      </c>
    </row>
    <row r="40" spans="1:32" x14ac:dyDescent="0.35">
      <c r="A40" s="4" t="s">
        <v>256</v>
      </c>
      <c r="B40" s="15"/>
      <c r="C40" s="15"/>
      <c r="D40" s="15">
        <v>0</v>
      </c>
      <c r="E40" s="15">
        <v>0</v>
      </c>
      <c r="F40" s="15">
        <v>0</v>
      </c>
      <c r="G40" s="15">
        <v>0</v>
      </c>
      <c r="H40" s="15">
        <v>-9.9999999996214228E-2</v>
      </c>
      <c r="I40" s="15">
        <v>0.10000000000331966</v>
      </c>
      <c r="J40" s="15">
        <v>0</v>
      </c>
      <c r="K40" s="15">
        <v>-0.10000000000331966</v>
      </c>
      <c r="L40" s="15">
        <v>0.10000000000331966</v>
      </c>
      <c r="M40" s="15">
        <v>0</v>
      </c>
      <c r="N40" s="15">
        <v>9.9999999996214228E-2</v>
      </c>
      <c r="O40" s="15">
        <v>0</v>
      </c>
      <c r="P40" s="15">
        <v>-3.5527136788005009E-12</v>
      </c>
      <c r="Q40" s="15">
        <v>3.5527136788005009E-12</v>
      </c>
      <c r="R40" s="15">
        <v>-122.90000000000134</v>
      </c>
      <c r="S40" s="15">
        <v>-165.69999999999752</v>
      </c>
      <c r="T40" s="15">
        <v>-218.49999999999881</v>
      </c>
      <c r="U40" s="15">
        <v>-255.89999999999691</v>
      </c>
      <c r="V40" s="15">
        <v>-273.99999999999739</v>
      </c>
      <c r="W40" s="15">
        <v>-571.50000000000034</v>
      </c>
      <c r="X40" s="15">
        <v>-871.89999999999657</v>
      </c>
      <c r="Y40" s="15">
        <v>-1173.5000000000007</v>
      </c>
      <c r="Z40" s="15">
        <v>-1476.499999999998</v>
      </c>
      <c r="AA40" s="15">
        <v>-1775.8000000000002</v>
      </c>
      <c r="AB40" s="15">
        <v>-2160.4000000000028</v>
      </c>
      <c r="AC40" s="15">
        <v>-2545.2999999999975</v>
      </c>
      <c r="AD40" s="15">
        <v>-2930.1999999999994</v>
      </c>
      <c r="AE40" s="15">
        <v>-3310.9</v>
      </c>
      <c r="AF40" s="15">
        <v>-3692.6000000000022</v>
      </c>
    </row>
    <row r="41" spans="1:32" x14ac:dyDescent="0.35">
      <c r="A41" s="4" t="s">
        <v>257</v>
      </c>
      <c r="B41" s="15"/>
      <c r="C41" s="15"/>
      <c r="D41" s="15">
        <v>0</v>
      </c>
      <c r="E41" s="15">
        <v>0</v>
      </c>
      <c r="F41" s="15">
        <v>0</v>
      </c>
      <c r="G41" s="15">
        <v>0.10000000000331966</v>
      </c>
      <c r="H41" s="15">
        <v>9.9999999996214228E-2</v>
      </c>
      <c r="I41" s="15">
        <v>-0.10000000000331966</v>
      </c>
      <c r="J41" s="15">
        <v>0</v>
      </c>
      <c r="K41" s="15">
        <v>0.10000000000331966</v>
      </c>
      <c r="L41" s="15">
        <v>-0.10000000000331966</v>
      </c>
      <c r="M41" s="15">
        <v>-568.30000000000064</v>
      </c>
      <c r="N41" s="15">
        <v>-1800.9999999999948</v>
      </c>
      <c r="O41" s="15">
        <v>-3005.4999999999977</v>
      </c>
      <c r="P41" s="15">
        <v>-4076.0999999999931</v>
      </c>
      <c r="Q41" s="15">
        <v>-5129.2000000000007</v>
      </c>
      <c r="R41" s="15">
        <v>-6141.6999999999935</v>
      </c>
      <c r="S41" s="15">
        <v>-7076.4999999999991</v>
      </c>
      <c r="T41" s="15">
        <v>-8128.0999999999995</v>
      </c>
      <c r="U41" s="15">
        <v>-9182.8000000000011</v>
      </c>
      <c r="V41" s="15">
        <v>-10164.200000000001</v>
      </c>
      <c r="W41" s="15">
        <v>-11194.200000000003</v>
      </c>
      <c r="X41" s="15">
        <v>-12215.100000000006</v>
      </c>
      <c r="Y41" s="15">
        <v>-13237.9</v>
      </c>
      <c r="Z41" s="15">
        <v>-14240.500000000002</v>
      </c>
      <c r="AA41" s="15">
        <v>-15236.2</v>
      </c>
      <c r="AB41" s="15">
        <v>-16215.899999999998</v>
      </c>
      <c r="AC41" s="15">
        <v>-17182.900000000005</v>
      </c>
      <c r="AD41" s="15">
        <v>-18135.2</v>
      </c>
      <c r="AE41" s="15">
        <v>-19075.100000000002</v>
      </c>
      <c r="AF41" s="15">
        <v>-20000.599999999999</v>
      </c>
    </row>
    <row r="42" spans="1:32" x14ac:dyDescent="0.35">
      <c r="M42" s="18"/>
    </row>
    <row r="43" spans="1:32" ht="17.5" thickBot="1" x14ac:dyDescent="0.45">
      <c r="A43" s="8" t="s">
        <v>337</v>
      </c>
      <c r="B43" s="1"/>
      <c r="C43" s="2"/>
      <c r="D43" s="1">
        <v>2022</v>
      </c>
      <c r="E43" s="2">
        <v>2023</v>
      </c>
      <c r="F43" s="1">
        <v>2024</v>
      </c>
      <c r="G43" s="2">
        <v>2025</v>
      </c>
      <c r="H43" s="1">
        <v>2026</v>
      </c>
      <c r="I43" s="2">
        <v>2027</v>
      </c>
      <c r="J43" s="1">
        <v>2028</v>
      </c>
      <c r="K43" s="2">
        <v>2029</v>
      </c>
      <c r="L43" s="1">
        <v>2030</v>
      </c>
      <c r="M43" s="2">
        <v>2031</v>
      </c>
      <c r="N43" s="1">
        <v>2032</v>
      </c>
      <c r="O43" s="2">
        <v>2033</v>
      </c>
      <c r="P43" s="1">
        <v>2034</v>
      </c>
      <c r="Q43" s="2">
        <v>2035</v>
      </c>
      <c r="R43" s="1">
        <v>2036</v>
      </c>
      <c r="S43" s="2">
        <v>2037</v>
      </c>
      <c r="T43" s="1">
        <v>2038</v>
      </c>
      <c r="U43" s="2">
        <v>2039</v>
      </c>
      <c r="V43" s="1">
        <v>2040</v>
      </c>
      <c r="W43" s="2">
        <v>2041</v>
      </c>
      <c r="X43" s="1">
        <v>2042</v>
      </c>
      <c r="Y43" s="2">
        <v>2043</v>
      </c>
      <c r="Z43" s="1">
        <v>2044</v>
      </c>
      <c r="AA43" s="2">
        <v>2045</v>
      </c>
      <c r="AB43" s="1">
        <v>2046</v>
      </c>
      <c r="AC43" s="2">
        <v>2047</v>
      </c>
      <c r="AD43" s="1">
        <v>2048</v>
      </c>
      <c r="AE43" s="2">
        <v>2049</v>
      </c>
      <c r="AF43" s="1">
        <v>2050</v>
      </c>
    </row>
    <row r="44" spans="1:32" ht="15" thickTop="1" x14ac:dyDescent="0.35">
      <c r="A44" s="4" t="s">
        <v>239</v>
      </c>
      <c r="B44" s="9"/>
      <c r="C44" s="9"/>
      <c r="D44" s="9">
        <v>1.2288917217978967E-14</v>
      </c>
      <c r="E44" s="9">
        <v>0</v>
      </c>
      <c r="F44" s="9">
        <v>0</v>
      </c>
      <c r="G44" s="9">
        <v>-3.6980197105678181E-4</v>
      </c>
      <c r="H44" s="9">
        <v>-7.6056327315832985E-4</v>
      </c>
      <c r="I44" s="9">
        <v>-1.556050898421261E-3</v>
      </c>
      <c r="J44" s="9">
        <v>-1.5845663240005063E-3</v>
      </c>
      <c r="K44" s="9">
        <v>-1.6141138111610634E-3</v>
      </c>
      <c r="L44" s="9">
        <v>-2.0411162456331626E-3</v>
      </c>
      <c r="M44" s="9">
        <v>-1.0680691733567744</v>
      </c>
      <c r="N44" s="9">
        <v>-2.5771356857741301</v>
      </c>
      <c r="O44" s="9">
        <v>-4.107077685641781</v>
      </c>
      <c r="P44" s="9">
        <v>-5.5652947373875117</v>
      </c>
      <c r="Q44" s="9">
        <v>-7.0591649116944843</v>
      </c>
      <c r="R44" s="9">
        <v>-8.5996451167709047</v>
      </c>
      <c r="S44" s="9">
        <v>-10.150425772126212</v>
      </c>
      <c r="T44" s="9">
        <v>-11.902862341661441</v>
      </c>
      <c r="U44" s="9">
        <v>-13.797639701816919</v>
      </c>
      <c r="V44" s="9">
        <v>-15.863514501584209</v>
      </c>
      <c r="W44" s="9">
        <v>-18.263680673694285</v>
      </c>
      <c r="X44" s="9">
        <v>-21.007436939354442</v>
      </c>
      <c r="Y44" s="9">
        <v>-24.223980204352312</v>
      </c>
      <c r="Z44" s="9">
        <v>-28.079942283049945</v>
      </c>
      <c r="AA44" s="9">
        <v>-32.794591541809254</v>
      </c>
      <c r="AB44" s="9">
        <v>-38.555549852578018</v>
      </c>
      <c r="AC44" s="9">
        <v>-45.335843949513091</v>
      </c>
      <c r="AD44" s="9">
        <v>-52.860732079741581</v>
      </c>
      <c r="AE44" s="9">
        <v>-57.809781923610238</v>
      </c>
      <c r="AF44" s="9">
        <v>-56.8509111855886</v>
      </c>
    </row>
    <row r="45" spans="1:32" x14ac:dyDescent="0.35">
      <c r="A45" s="4" t="s">
        <v>240</v>
      </c>
      <c r="B45" s="9"/>
      <c r="C45" s="9"/>
      <c r="D45" s="9">
        <v>3.6119990610001504E-4</v>
      </c>
      <c r="E45" s="9">
        <v>0</v>
      </c>
      <c r="F45" s="9">
        <v>0</v>
      </c>
      <c r="G45" s="9">
        <v>-3.831520385731405E-4</v>
      </c>
      <c r="H45" s="9">
        <v>-7.8511115210953039E-4</v>
      </c>
      <c r="I45" s="9">
        <v>-1.6051042314522894E-3</v>
      </c>
      <c r="J45" s="9">
        <v>-1.6355570093801966E-3</v>
      </c>
      <c r="K45" s="9">
        <v>-1.6670973334739299E-3</v>
      </c>
      <c r="L45" s="9">
        <v>-2.1122536055969737E-3</v>
      </c>
      <c r="M45" s="9">
        <v>-1.0615583556370687</v>
      </c>
      <c r="N45" s="9">
        <v>-2.5901253918495408</v>
      </c>
      <c r="O45" s="9">
        <v>-4.1474878086453879</v>
      </c>
      <c r="P45" s="9">
        <v>-5.6338028169014027</v>
      </c>
      <c r="Q45" s="9">
        <v>-7.1641544951153469</v>
      </c>
      <c r="R45" s="9">
        <v>-8.7167963822888961</v>
      </c>
      <c r="S45" s="9">
        <v>-10.308776816460467</v>
      </c>
      <c r="T45" s="9">
        <v>-12.117432086734084</v>
      </c>
      <c r="U45" s="9">
        <v>-14.091321288702424</v>
      </c>
      <c r="V45" s="9">
        <v>-16.261099748550219</v>
      </c>
      <c r="W45" s="9">
        <v>-18.704735230491078</v>
      </c>
      <c r="X45" s="9">
        <v>-21.518417484417629</v>
      </c>
      <c r="Y45" s="9">
        <v>-24.837791878312263</v>
      </c>
      <c r="Z45" s="9">
        <v>-28.835445903123588</v>
      </c>
      <c r="AA45" s="9">
        <v>-33.735775176408211</v>
      </c>
      <c r="AB45" s="9">
        <v>-39.693977511073172</v>
      </c>
      <c r="AC45" s="9">
        <v>-46.702436843281923</v>
      </c>
      <c r="AD45" s="9">
        <v>-54.486000540172085</v>
      </c>
      <c r="AE45" s="9">
        <v>-59.859709541352984</v>
      </c>
      <c r="AF45" s="9">
        <v>-59.352190731493891</v>
      </c>
    </row>
    <row r="46" spans="1:32" x14ac:dyDescent="0.35">
      <c r="A46" s="4" t="s">
        <v>241</v>
      </c>
      <c r="B46" s="9"/>
      <c r="C46" s="9"/>
      <c r="D46" s="9">
        <v>0</v>
      </c>
      <c r="E46" s="9">
        <v>0</v>
      </c>
      <c r="F46" s="9">
        <v>0</v>
      </c>
      <c r="G46" s="9">
        <v>-7.2036767567277508E-4</v>
      </c>
      <c r="H46" s="9">
        <v>-7.3694139841828021E-4</v>
      </c>
      <c r="I46" s="9">
        <v>-7.5282497571963999E-4</v>
      </c>
      <c r="J46" s="9">
        <v>-7.6713001319284849E-4</v>
      </c>
      <c r="K46" s="9">
        <v>-7.8179359085432014E-4</v>
      </c>
      <c r="L46" s="9">
        <v>-7.9214822677434811E-4</v>
      </c>
      <c r="M46" s="9">
        <v>-1.9945471654106866</v>
      </c>
      <c r="N46" s="9">
        <v>-4.2480226126764693</v>
      </c>
      <c r="O46" s="9">
        <v>-6.4835745045951771</v>
      </c>
      <c r="P46" s="9">
        <v>-8.6399276236429259</v>
      </c>
      <c r="Q46" s="9">
        <v>-10.786090478256812</v>
      </c>
      <c r="R46" s="9">
        <v>-12.908468480929491</v>
      </c>
      <c r="S46" s="9">
        <v>-15.014278810245584</v>
      </c>
      <c r="T46" s="9">
        <v>-17.195540308747869</v>
      </c>
      <c r="U46" s="9">
        <v>-19.419760489923508</v>
      </c>
      <c r="V46" s="9">
        <v>-21.701907341833014</v>
      </c>
      <c r="W46" s="9">
        <v>-24.08156735800052</v>
      </c>
      <c r="X46" s="9">
        <v>-26.596397087006515</v>
      </c>
      <c r="Y46" s="9">
        <v>-29.305245072677398</v>
      </c>
      <c r="Z46" s="9">
        <v>-32.280918218091735</v>
      </c>
      <c r="AA46" s="9">
        <v>-35.616646877949279</v>
      </c>
      <c r="AB46" s="9">
        <v>-39.375517812758908</v>
      </c>
      <c r="AC46" s="9">
        <v>-43.563927109663375</v>
      </c>
      <c r="AD46" s="9">
        <v>-48.157035691895281</v>
      </c>
      <c r="AE46" s="9">
        <v>-51.960329043385954</v>
      </c>
      <c r="AF46" s="9">
        <v>-52.620020602451916</v>
      </c>
    </row>
    <row r="47" spans="1:32" x14ac:dyDescent="0.35">
      <c r="A47" s="4" t="s">
        <v>242</v>
      </c>
      <c r="B47" s="9"/>
      <c r="C47" s="9"/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-2.9587433108924599</v>
      </c>
      <c r="N47" s="9">
        <v>-5.8306765851930598</v>
      </c>
      <c r="O47" s="9">
        <v>-8.6128575062688562</v>
      </c>
      <c r="P47" s="9">
        <v>-11.310344827586203</v>
      </c>
      <c r="Q47" s="9">
        <v>-13.928503154272608</v>
      </c>
      <c r="R47" s="9">
        <v>-16.464084065244659</v>
      </c>
      <c r="S47" s="9">
        <v>-18.92489546477967</v>
      </c>
      <c r="T47" s="9">
        <v>-21.31167814007172</v>
      </c>
      <c r="U47" s="9">
        <v>-23.622379986477359</v>
      </c>
      <c r="V47" s="9">
        <v>-25.86416009702851</v>
      </c>
      <c r="W47" s="9">
        <v>-28.035516093229742</v>
      </c>
      <c r="X47" s="9">
        <v>-30.141037306642396</v>
      </c>
      <c r="Y47" s="9">
        <v>-32.184979721225105</v>
      </c>
      <c r="Z47" s="9">
        <v>-34.159621722309787</v>
      </c>
      <c r="AA47" s="9">
        <v>-36.074958410803404</v>
      </c>
      <c r="AB47" s="9">
        <v>-37.929133463639552</v>
      </c>
      <c r="AC47" s="9">
        <v>-39.728980597474596</v>
      </c>
      <c r="AD47" s="9">
        <v>-41.468671152228772</v>
      </c>
      <c r="AE47" s="9">
        <v>-43.167016524032512</v>
      </c>
      <c r="AF47" s="9">
        <v>-44.819794996142392</v>
      </c>
    </row>
    <row r="48" spans="1:32" x14ac:dyDescent="0.35">
      <c r="A48" s="4" t="s">
        <v>243</v>
      </c>
      <c r="B48" s="9"/>
      <c r="C48" s="9"/>
      <c r="D48" s="9">
        <v>0</v>
      </c>
      <c r="E48" s="9">
        <v>0</v>
      </c>
      <c r="F48" s="9">
        <v>0</v>
      </c>
      <c r="G48" s="9">
        <v>-9.667253146840093E-4</v>
      </c>
      <c r="H48" s="9">
        <v>-9.8262715195117259E-4</v>
      </c>
      <c r="I48" s="9">
        <v>-9.9810360315168113E-4</v>
      </c>
      <c r="J48" s="9">
        <v>-1.0116337885661805E-3</v>
      </c>
      <c r="K48" s="9">
        <v>-1.0266308030282213E-3</v>
      </c>
      <c r="L48" s="9">
        <v>-1.0360976418393524E-3</v>
      </c>
      <c r="M48" s="9">
        <v>-1.7017216432151332</v>
      </c>
      <c r="N48" s="9">
        <v>-3.775401182655806</v>
      </c>
      <c r="O48" s="9">
        <v>-5.8582451946166874</v>
      </c>
      <c r="P48" s="9">
        <v>-7.8659333772730688</v>
      </c>
      <c r="Q48" s="9">
        <v>-9.8866223078270146</v>
      </c>
      <c r="R48" s="9">
        <v>-11.902807966996411</v>
      </c>
      <c r="S48" s="9">
        <v>-13.920591906266511</v>
      </c>
      <c r="T48" s="9">
        <v>-16.056662522668432</v>
      </c>
      <c r="U48" s="9">
        <v>-18.268629765955975</v>
      </c>
      <c r="V48" s="9">
        <v>-20.572436085806643</v>
      </c>
      <c r="W48" s="9">
        <v>-23.018043299141421</v>
      </c>
      <c r="X48" s="9">
        <v>-25.650643360038838</v>
      </c>
      <c r="Y48" s="9">
        <v>-28.542500123475083</v>
      </c>
      <c r="Z48" s="9">
        <v>-31.786531258641059</v>
      </c>
      <c r="AA48" s="9">
        <v>-35.496715875190453</v>
      </c>
      <c r="AB48" s="9">
        <v>-39.752241962222776</v>
      </c>
      <c r="AC48" s="9">
        <v>-44.559150670698408</v>
      </c>
      <c r="AD48" s="9">
        <v>-49.888420193223567</v>
      </c>
      <c r="AE48" s="9">
        <v>-54.233632505392052</v>
      </c>
      <c r="AF48" s="9">
        <v>-54.636502215320611</v>
      </c>
    </row>
    <row r="49" spans="1:32" x14ac:dyDescent="0.35">
      <c r="A49" s="4" t="s">
        <v>244</v>
      </c>
      <c r="B49" s="9"/>
      <c r="C49" s="9"/>
      <c r="D49" s="9">
        <v>7.75831303239615E-4</v>
      </c>
      <c r="E49" s="9">
        <v>0</v>
      </c>
      <c r="F49" s="9">
        <v>0</v>
      </c>
      <c r="G49" s="9">
        <v>0</v>
      </c>
      <c r="H49" s="9">
        <v>-8.4001848040461116E-4</v>
      </c>
      <c r="I49" s="9">
        <v>-2.5779397105772936E-3</v>
      </c>
      <c r="J49" s="9">
        <v>-2.6267632148018181E-3</v>
      </c>
      <c r="K49" s="9">
        <v>-2.6779258571531937E-3</v>
      </c>
      <c r="L49" s="9">
        <v>-3.6207286716367303E-3</v>
      </c>
      <c r="M49" s="9">
        <v>8.3001328021218724E-3</v>
      </c>
      <c r="N49" s="9">
        <v>-0.68651383783683828</v>
      </c>
      <c r="O49" s="9">
        <v>-1.4604150653343595</v>
      </c>
      <c r="P49" s="9">
        <v>-2.154395082316904</v>
      </c>
      <c r="Q49" s="9">
        <v>-2.9412931769934327</v>
      </c>
      <c r="R49" s="9">
        <v>-3.7882946067370047</v>
      </c>
      <c r="S49" s="9">
        <v>-4.722462732498097</v>
      </c>
      <c r="T49" s="9">
        <v>-6.0242901092304679</v>
      </c>
      <c r="U49" s="9">
        <v>-7.6213592233009644</v>
      </c>
      <c r="V49" s="9">
        <v>-9.5663352369684471</v>
      </c>
      <c r="W49" s="9">
        <v>-11.990928959180318</v>
      </c>
      <c r="X49" s="9">
        <v>-15.073757433508856</v>
      </c>
      <c r="Y49" s="9">
        <v>-19.06473912604703</v>
      </c>
      <c r="Z49" s="9">
        <v>-24.292517810052342</v>
      </c>
      <c r="AA49" s="9">
        <v>-31.199540217302065</v>
      </c>
      <c r="AB49" s="9">
        <v>-40.134320450216947</v>
      </c>
      <c r="AC49" s="9">
        <v>-51.166603986461077</v>
      </c>
      <c r="AD49" s="9">
        <v>-63.781115062230121</v>
      </c>
      <c r="AE49" s="9">
        <v>-71.889944096450449</v>
      </c>
      <c r="AF49" s="9">
        <v>-70.038092500089846</v>
      </c>
    </row>
    <row r="50" spans="1:32" x14ac:dyDescent="0.35">
      <c r="A50" s="4" t="s">
        <v>245</v>
      </c>
      <c r="B50" s="9"/>
      <c r="C50" s="9"/>
      <c r="D50" s="9">
        <v>-8.1672655994763955E-3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-1.2544582462181892</v>
      </c>
      <c r="N50" s="9">
        <v>-2.2289648733807921</v>
      </c>
      <c r="O50" s="9">
        <v>-3.0949486017464261</v>
      </c>
      <c r="P50" s="9">
        <v>-3.8868090728914333</v>
      </c>
      <c r="Q50" s="9">
        <v>-4.5434591747146609</v>
      </c>
      <c r="R50" s="9">
        <v>-5.8481457098968637</v>
      </c>
      <c r="S50" s="9">
        <v>-6.5071875342916732</v>
      </c>
      <c r="T50" s="9">
        <v>-7.0691547749725592</v>
      </c>
      <c r="U50" s="9">
        <v>-7.3248407643312081</v>
      </c>
      <c r="V50" s="9">
        <v>-7.2851326070210112</v>
      </c>
      <c r="W50" s="9">
        <v>-8.9606524853962348</v>
      </c>
      <c r="X50" s="9">
        <v>-10.479240282685511</v>
      </c>
      <c r="Y50" s="9">
        <v>-11.88315999114849</v>
      </c>
      <c r="Z50" s="9">
        <v>-13.268249389838022</v>
      </c>
      <c r="AA50" s="9">
        <v>-14.821408701457671</v>
      </c>
      <c r="AB50" s="9">
        <v>-17.400044672771941</v>
      </c>
      <c r="AC50" s="9">
        <v>-20.657171694516094</v>
      </c>
      <c r="AD50" s="9">
        <v>-24.383098591549288</v>
      </c>
      <c r="AE50" s="9">
        <v>-23.01767104666969</v>
      </c>
      <c r="AF50" s="9">
        <v>-15.806267806267801</v>
      </c>
    </row>
    <row r="51" spans="1:32" x14ac:dyDescent="0.35">
      <c r="A51" s="4" t="s">
        <v>246</v>
      </c>
      <c r="B51" s="9"/>
      <c r="C51" s="9"/>
      <c r="D51" s="9">
        <v>-2.2370363742062311E-3</v>
      </c>
      <c r="E51" s="9">
        <v>0</v>
      </c>
      <c r="F51" s="9">
        <v>0</v>
      </c>
      <c r="G51" s="9">
        <v>0</v>
      </c>
      <c r="H51" s="9">
        <v>2.4910943377367645E-3</v>
      </c>
      <c r="I51" s="9">
        <v>3.1075201988878505E-3</v>
      </c>
      <c r="J51" s="9">
        <v>6.2936622820812501E-3</v>
      </c>
      <c r="K51" s="9">
        <v>6.336734047271338E-3</v>
      </c>
      <c r="L51" s="9">
        <v>3.251609546718051E-3</v>
      </c>
      <c r="M51" s="9">
        <v>-4.7075807189887735</v>
      </c>
      <c r="N51" s="9">
        <v>-17.740844869924196</v>
      </c>
      <c r="O51" s="9">
        <v>-30.061594202898547</v>
      </c>
      <c r="P51" s="9">
        <v>-40.204931628026976</v>
      </c>
      <c r="Q51" s="9">
        <v>-49.704498400150577</v>
      </c>
      <c r="R51" s="9">
        <v>-58.207644430867923</v>
      </c>
      <c r="S51" s="9">
        <v>-65.814115462002789</v>
      </c>
      <c r="T51" s="9">
        <v>-73.32573494733532</v>
      </c>
      <c r="U51" s="9">
        <v>-79.976962186209079</v>
      </c>
      <c r="V51" s="9">
        <v>-85.658307210031353</v>
      </c>
      <c r="W51" s="9">
        <v>-90.372423059159431</v>
      </c>
      <c r="X51" s="9">
        <v>-94.106342088404872</v>
      </c>
      <c r="Y51" s="9">
        <v>-96.858525624405829</v>
      </c>
      <c r="Z51" s="9">
        <v>-98.643963663492343</v>
      </c>
      <c r="AA51" s="9">
        <v>-99.590419374944361</v>
      </c>
      <c r="AB51" s="9">
        <v>-99.932117482011137</v>
      </c>
      <c r="AC51" s="9">
        <v>-99.995402510229397</v>
      </c>
      <c r="AD51" s="9">
        <v>-100</v>
      </c>
      <c r="AE51" s="9">
        <v>-100.2275205005451</v>
      </c>
      <c r="AF51" s="9">
        <v>-100.95719095719095</v>
      </c>
    </row>
    <row r="52" spans="1:32" x14ac:dyDescent="0.35">
      <c r="A52" s="4" t="s">
        <v>247</v>
      </c>
      <c r="B52" s="9"/>
      <c r="C52" s="9"/>
      <c r="D52" s="9">
        <v>0</v>
      </c>
      <c r="E52" s="9">
        <v>0</v>
      </c>
      <c r="F52" s="9">
        <v>0</v>
      </c>
      <c r="G52" s="9">
        <v>2.5481277630295767E-4</v>
      </c>
      <c r="H52" s="9">
        <v>5.1013641047497249E-4</v>
      </c>
      <c r="I52" s="9">
        <v>7.6597439603647455E-4</v>
      </c>
      <c r="J52" s="9">
        <v>7.6674180735292121E-4</v>
      </c>
      <c r="K52" s="9">
        <v>7.6924654863624918E-4</v>
      </c>
      <c r="L52" s="9">
        <v>1.0307737503132723E-3</v>
      </c>
      <c r="M52" s="9">
        <v>-0.47158917942958956</v>
      </c>
      <c r="N52" s="9">
        <v>-1.8613987013125572</v>
      </c>
      <c r="O52" s="9">
        <v>-3.342308656644823</v>
      </c>
      <c r="P52" s="9">
        <v>-4.7905223598478894</v>
      </c>
      <c r="Q52" s="9">
        <v>-6.3536530385988401</v>
      </c>
      <c r="R52" s="9">
        <v>-8.200550357100834</v>
      </c>
      <c r="S52" s="9">
        <v>-9.8196889620011021</v>
      </c>
      <c r="T52" s="9">
        <v>-11.773272128978141</v>
      </c>
      <c r="U52" s="9">
        <v>-13.769536804480776</v>
      </c>
      <c r="V52" s="9">
        <v>-15.767473628291725</v>
      </c>
      <c r="W52" s="9">
        <v>-18.407147719329309</v>
      </c>
      <c r="X52" s="9">
        <v>-21.006200503407214</v>
      </c>
      <c r="Y52" s="9">
        <v>-23.499069297945052</v>
      </c>
      <c r="Z52" s="9">
        <v>-25.795506050502613</v>
      </c>
      <c r="AA52" s="9">
        <v>-27.77926960257788</v>
      </c>
      <c r="AB52" s="9">
        <v>-29.514645819238762</v>
      </c>
      <c r="AC52" s="9">
        <v>-30.86281274251979</v>
      </c>
      <c r="AD52" s="9">
        <v>-32.020726041817696</v>
      </c>
      <c r="AE52" s="9">
        <v>-35.000411051596473</v>
      </c>
      <c r="AF52" s="9">
        <v>-41.255340812850299</v>
      </c>
    </row>
    <row r="53" spans="1:32" x14ac:dyDescent="0.35">
      <c r="A53" s="4" t="s">
        <v>248</v>
      </c>
      <c r="B53" s="9"/>
      <c r="C53" s="9"/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2.9188558085227374E-2</v>
      </c>
      <c r="K53" s="9">
        <v>0</v>
      </c>
      <c r="L53" s="9">
        <v>0</v>
      </c>
      <c r="M53" s="9">
        <v>-3.1888111888111794</v>
      </c>
      <c r="N53" s="9">
        <v>-12.24100327153762</v>
      </c>
      <c r="O53" s="9">
        <v>-21.257961783439487</v>
      </c>
      <c r="P53" s="9">
        <v>-29.222661396574438</v>
      </c>
      <c r="Q53" s="9">
        <v>-37.156323644933238</v>
      </c>
      <c r="R53" s="9">
        <v>-44.782721831902158</v>
      </c>
      <c r="S53" s="9">
        <v>-52.083872637846227</v>
      </c>
      <c r="T53" s="9">
        <v>-59.82487767190316</v>
      </c>
      <c r="U53" s="9">
        <v>-67.298821117375709</v>
      </c>
      <c r="V53" s="9">
        <v>-74.355702985455466</v>
      </c>
      <c r="W53" s="9">
        <v>-80.853224987303207</v>
      </c>
      <c r="X53" s="9">
        <v>-86.700379266750957</v>
      </c>
      <c r="Y53" s="9">
        <v>-91.666666666666657</v>
      </c>
      <c r="Z53" s="9">
        <v>-95.58454591068741</v>
      </c>
      <c r="AA53" s="9">
        <v>-98.225000000000009</v>
      </c>
      <c r="AB53" s="9">
        <v>-99.551457762272605</v>
      </c>
      <c r="AC53" s="9">
        <v>-99.950310559006212</v>
      </c>
      <c r="AD53" s="9">
        <v>-100</v>
      </c>
      <c r="AE53" s="9">
        <v>-99.57972805933251</v>
      </c>
      <c r="AF53" s="9">
        <v>-98.17419195657537</v>
      </c>
    </row>
    <row r="54" spans="1:32" x14ac:dyDescent="0.35">
      <c r="A54" s="4" t="s">
        <v>249</v>
      </c>
      <c r="B54" s="9"/>
      <c r="C54" s="9"/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3.1813192931034388E-4</v>
      </c>
      <c r="J54" s="9">
        <v>3.1870986247595158E-4</v>
      </c>
      <c r="K54" s="9">
        <v>0</v>
      </c>
      <c r="L54" s="9">
        <v>3.2186009385365324E-4</v>
      </c>
      <c r="M54" s="9">
        <v>-7.8878349864970523E-3</v>
      </c>
      <c r="N54" s="9">
        <v>-3.2820815094902485E-2</v>
      </c>
      <c r="O54" s="9">
        <v>-6.2604484132171873E-2</v>
      </c>
      <c r="P54" s="9">
        <v>-9.5126024366358586E-2</v>
      </c>
      <c r="Q54" s="9">
        <v>-0.13463516757204907</v>
      </c>
      <c r="R54" s="9">
        <v>-0.5849984460978781</v>
      </c>
      <c r="S54" s="9">
        <v>-0.7864918081509843</v>
      </c>
      <c r="T54" s="9">
        <v>-1.0353990986026083</v>
      </c>
      <c r="U54" s="9">
        <v>-1.248714051008025</v>
      </c>
      <c r="V54" s="9">
        <v>-1.4109161382080484</v>
      </c>
      <c r="W54" s="9">
        <v>-2.5553649284623736</v>
      </c>
      <c r="X54" s="9">
        <v>-3.7328366784886238</v>
      </c>
      <c r="Y54" s="9">
        <v>-4.935349988027772</v>
      </c>
      <c r="Z54" s="9">
        <v>-6.1578156272355322</v>
      </c>
      <c r="AA54" s="9">
        <v>-7.3697292570762309</v>
      </c>
      <c r="AB54" s="9">
        <v>-8.842663892625092</v>
      </c>
      <c r="AC54" s="9">
        <v>-10.277369880894097</v>
      </c>
      <c r="AD54" s="9">
        <v>-11.691321276935485</v>
      </c>
      <c r="AE54" s="9">
        <v>-13.485584630182256</v>
      </c>
      <c r="AF54" s="9">
        <v>-15.636798778600756</v>
      </c>
    </row>
    <row r="55" spans="1:32" x14ac:dyDescent="0.35">
      <c r="A55" s="4" t="s">
        <v>250</v>
      </c>
      <c r="B55" s="9"/>
      <c r="C55" s="9"/>
      <c r="D55" s="9">
        <v>0</v>
      </c>
      <c r="E55" s="9">
        <v>0</v>
      </c>
      <c r="F55" s="9">
        <v>0</v>
      </c>
      <c r="G55" s="9">
        <v>1.3479087196183659E-3</v>
      </c>
      <c r="H55" s="9">
        <v>1.3527223537337428E-3</v>
      </c>
      <c r="I55" s="9">
        <v>2.7054447074674856E-3</v>
      </c>
      <c r="J55" s="9">
        <v>2.6999662504275674E-3</v>
      </c>
      <c r="K55" s="9">
        <v>2.6969443620435025E-3</v>
      </c>
      <c r="L55" s="9">
        <v>4.0638292108069272E-3</v>
      </c>
      <c r="M55" s="9">
        <v>-2.2660529155454863</v>
      </c>
      <c r="N55" s="9">
        <v>-8.8298645886210565</v>
      </c>
      <c r="O55" s="9">
        <v>-15.5695730789935</v>
      </c>
      <c r="P55" s="9">
        <v>-21.983278565783447</v>
      </c>
      <c r="Q55" s="9">
        <v>-28.707094618115985</v>
      </c>
      <c r="R55" s="9">
        <v>-35.498151869914132</v>
      </c>
      <c r="S55" s="9">
        <v>-42.306535470287457</v>
      </c>
      <c r="T55" s="9">
        <v>-49.891011300407278</v>
      </c>
      <c r="U55" s="9">
        <v>-57.608523959275679</v>
      </c>
      <c r="V55" s="9">
        <v>-65.280133383160376</v>
      </c>
      <c r="W55" s="9">
        <v>-72.809641603865842</v>
      </c>
      <c r="X55" s="9">
        <v>-80.012955232474454</v>
      </c>
      <c r="Y55" s="9">
        <v>-86.626223035577922</v>
      </c>
      <c r="Z55" s="9">
        <v>-92.278616152581009</v>
      </c>
      <c r="AA55" s="9">
        <v>-96.523735936800449</v>
      </c>
      <c r="AB55" s="9">
        <v>-98.999537358315976</v>
      </c>
      <c r="AC55" s="9">
        <v>-99.885653080129686</v>
      </c>
      <c r="AD55" s="9">
        <v>-100</v>
      </c>
      <c r="AE55" s="9">
        <v>-107.14151011822732</v>
      </c>
      <c r="AF55" s="9">
        <v>-128.06151343972815</v>
      </c>
    </row>
    <row r="56" spans="1:32" x14ac:dyDescent="0.35">
      <c r="A56" s="4" t="s">
        <v>251</v>
      </c>
      <c r="B56" s="9"/>
      <c r="C56" s="9"/>
      <c r="D56" s="9">
        <v>0</v>
      </c>
      <c r="E56" s="9">
        <v>0</v>
      </c>
      <c r="F56" s="9">
        <v>0</v>
      </c>
      <c r="G56" s="9">
        <v>0</v>
      </c>
      <c r="H56" s="9">
        <v>-3.0626933325094774E-3</v>
      </c>
      <c r="I56" s="9">
        <v>0</v>
      </c>
      <c r="J56" s="9">
        <v>-3.1174013342543496E-3</v>
      </c>
      <c r="K56" s="9">
        <v>-3.1361726149473444E-3</v>
      </c>
      <c r="L56" s="9">
        <v>0</v>
      </c>
      <c r="M56" s="9">
        <v>7.8367346938781376E-2</v>
      </c>
      <c r="N56" s="9">
        <v>0.32435620208374355</v>
      </c>
      <c r="O56" s="9">
        <v>0.59838895281932503</v>
      </c>
      <c r="P56" s="9">
        <v>0.89150102357525374</v>
      </c>
      <c r="Q56" s="9">
        <v>1.2366963960080937</v>
      </c>
      <c r="R56" s="9">
        <v>1.236666666666671</v>
      </c>
      <c r="S56" s="9">
        <v>1.541658288089008</v>
      </c>
      <c r="T56" s="9">
        <v>1.8799905663555683</v>
      </c>
      <c r="U56" s="9">
        <v>2.3498340895239505</v>
      </c>
      <c r="V56" s="9">
        <v>2.9658131299373456</v>
      </c>
      <c r="W56" s="9">
        <v>2.6655260906757943</v>
      </c>
      <c r="X56" s="9">
        <v>2.4098456461205284</v>
      </c>
      <c r="Y56" s="9">
        <v>2.1823958009599673</v>
      </c>
      <c r="Z56" s="9">
        <v>1.9318812430632581</v>
      </c>
      <c r="AA56" s="9">
        <v>1.5571115059044898</v>
      </c>
      <c r="AB56" s="9">
        <v>0.54935442107842369</v>
      </c>
      <c r="AC56" s="9">
        <v>-0.90321220215084186</v>
      </c>
      <c r="AD56" s="9">
        <v>-2.6372462488967341</v>
      </c>
      <c r="AE56" s="9">
        <v>-1.0675273088381336</v>
      </c>
      <c r="AF56" s="9">
        <v>3.4530682061150224</v>
      </c>
    </row>
    <row r="57" spans="1:32" x14ac:dyDescent="0.35">
      <c r="A57" s="4" t="s">
        <v>252</v>
      </c>
      <c r="B57" s="9"/>
      <c r="C57" s="9"/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3.9304777102517447E-4</v>
      </c>
      <c r="J57" s="9">
        <v>0</v>
      </c>
      <c r="K57" s="9">
        <v>0</v>
      </c>
      <c r="L57" s="9">
        <v>0</v>
      </c>
      <c r="M57" s="9">
        <v>0</v>
      </c>
      <c r="N57" s="9">
        <v>3.0019482643099638E-4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2.2305695089225953E-4</v>
      </c>
      <c r="AB57" s="9">
        <v>0</v>
      </c>
      <c r="AC57" s="9">
        <v>0</v>
      </c>
      <c r="AD57" s="9">
        <v>0</v>
      </c>
      <c r="AE57" s="9">
        <v>2.3009717004254419E-4</v>
      </c>
      <c r="AF57" s="9">
        <v>0</v>
      </c>
    </row>
    <row r="58" spans="1:32" x14ac:dyDescent="0.35">
      <c r="A58" s="4" t="s">
        <v>253</v>
      </c>
      <c r="B58" s="9"/>
      <c r="C58" s="9"/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1.0168595310400775E-3</v>
      </c>
      <c r="J58" s="9">
        <v>0</v>
      </c>
      <c r="K58" s="9">
        <v>0</v>
      </c>
      <c r="L58" s="9">
        <v>0</v>
      </c>
      <c r="M58" s="9">
        <v>0</v>
      </c>
      <c r="N58" s="9">
        <v>5.6485367465426402E-4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3.4218918955832592E-4</v>
      </c>
      <c r="AB58" s="9">
        <v>0</v>
      </c>
      <c r="AC58" s="9">
        <v>0</v>
      </c>
      <c r="AD58" s="9">
        <v>0</v>
      </c>
      <c r="AE58" s="9">
        <v>3.5904193250646077E-4</v>
      </c>
      <c r="AF58" s="9">
        <v>0</v>
      </c>
    </row>
    <row r="59" spans="1:32" x14ac:dyDescent="0.35">
      <c r="A59" s="4" t="s">
        <v>254</v>
      </c>
      <c r="B59" s="9"/>
      <c r="C59" s="9"/>
      <c r="D59" s="9">
        <v>0</v>
      </c>
      <c r="E59" s="9">
        <v>0</v>
      </c>
      <c r="F59" s="9">
        <v>0</v>
      </c>
      <c r="G59" s="9">
        <v>1.9251168065261394E-4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-1.6130268307982274</v>
      </c>
      <c r="N59" s="9">
        <v>-5.3139412394770122</v>
      </c>
      <c r="O59" s="9">
        <v>-9.3896053585264081</v>
      </c>
      <c r="P59" s="9">
        <v>-13.451434907727645</v>
      </c>
      <c r="Q59" s="9">
        <v>-18.107681608128196</v>
      </c>
      <c r="R59" s="9">
        <v>-23.923287838632554</v>
      </c>
      <c r="S59" s="9">
        <v>-31.675538080013304</v>
      </c>
      <c r="T59" s="9">
        <v>-40.457378845016628</v>
      </c>
      <c r="U59" s="9">
        <v>-51.594229833662226</v>
      </c>
      <c r="V59" s="9">
        <v>-65.466655795488037</v>
      </c>
      <c r="W59" s="9">
        <v>-84.346772574771308</v>
      </c>
      <c r="X59" s="9">
        <v>-106.3171234991145</v>
      </c>
      <c r="Y59" s="9">
        <v>-128.51486561201378</v>
      </c>
      <c r="Z59" s="9">
        <v>-150.56039850560396</v>
      </c>
      <c r="AA59" s="9">
        <v>-164.01376743827311</v>
      </c>
      <c r="AB59" s="9">
        <v>-175.27111450236063</v>
      </c>
      <c r="AC59" s="9">
        <v>-186.39820859985451</v>
      </c>
      <c r="AD59" s="9">
        <v>-215.29577695106497</v>
      </c>
      <c r="AE59" s="9">
        <v>-249.80193048038834</v>
      </c>
      <c r="AF59" s="9">
        <v>-293.00059358923625</v>
      </c>
    </row>
    <row r="60" spans="1:32" x14ac:dyDescent="0.35">
      <c r="A60" s="4" t="s">
        <v>255</v>
      </c>
      <c r="B60" s="9"/>
      <c r="C60" s="9"/>
      <c r="D60" s="9">
        <v>0</v>
      </c>
      <c r="E60" s="9">
        <v>0</v>
      </c>
      <c r="F60" s="9">
        <v>0</v>
      </c>
      <c r="G60" s="9">
        <v>1.4803213482074E-4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-1.1178228123973506</v>
      </c>
      <c r="N60" s="9">
        <v>-3.6383214709251437</v>
      </c>
      <c r="O60" s="9">
        <v>-6.3118479192217833</v>
      </c>
      <c r="P60" s="9">
        <v>-8.878535208322436</v>
      </c>
      <c r="Q60" s="9">
        <v>-11.674758331227901</v>
      </c>
      <c r="R60" s="9">
        <v>-14.989161175474097</v>
      </c>
      <c r="S60" s="9">
        <v>-18.824746501974172</v>
      </c>
      <c r="T60" s="9">
        <v>-23.032346724211198</v>
      </c>
      <c r="U60" s="9">
        <v>-27.841048194654601</v>
      </c>
      <c r="V60" s="9">
        <v>-33.082215876497116</v>
      </c>
      <c r="W60" s="9">
        <v>-39.806544598270477</v>
      </c>
      <c r="X60" s="9">
        <v>-46.877574559235462</v>
      </c>
      <c r="Y60" s="9">
        <v>-53.730174708632532</v>
      </c>
      <c r="Z60" s="9">
        <v>-60.340922179137713</v>
      </c>
      <c r="AA60" s="9">
        <v>-65.480383213434791</v>
      </c>
      <c r="AB60" s="9">
        <v>-70.427517485867583</v>
      </c>
      <c r="AC60" s="9">
        <v>-75.321759780695558</v>
      </c>
      <c r="AD60" s="9">
        <v>-82.959468187331623</v>
      </c>
      <c r="AE60" s="9">
        <v>-91.112965261808355</v>
      </c>
      <c r="AF60" s="9">
        <v>-99.994935512188533</v>
      </c>
    </row>
    <row r="61" spans="1:32" x14ac:dyDescent="0.35">
      <c r="A61" s="4" t="s">
        <v>256</v>
      </c>
      <c r="B61" s="9"/>
      <c r="C61" s="9"/>
      <c r="D61" s="9">
        <v>0</v>
      </c>
      <c r="E61" s="9">
        <v>0</v>
      </c>
      <c r="F61" s="9">
        <v>0</v>
      </c>
      <c r="G61" s="9">
        <v>0</v>
      </c>
      <c r="H61" s="9">
        <v>-2.878965414879479E-4</v>
      </c>
      <c r="I61" s="9">
        <v>2.8849205205354317E-4</v>
      </c>
      <c r="J61" s="9">
        <v>0</v>
      </c>
      <c r="K61" s="9">
        <v>-2.9047306444237783E-4</v>
      </c>
      <c r="L61" s="9">
        <v>2.9204754535007638E-4</v>
      </c>
      <c r="M61" s="9">
        <v>0</v>
      </c>
      <c r="N61" s="9">
        <v>3.0384700694355499E-4</v>
      </c>
      <c r="O61" s="9">
        <v>0</v>
      </c>
      <c r="P61" s="9">
        <v>-1.1310052460207885E-14</v>
      </c>
      <c r="Q61" s="9">
        <v>1.1564597302137658E-14</v>
      </c>
      <c r="R61" s="9">
        <v>-0.40493566827565064</v>
      </c>
      <c r="S61" s="9">
        <v>-0.55416577482875884</v>
      </c>
      <c r="T61" s="9">
        <v>-0.74167608612267633</v>
      </c>
      <c r="U61" s="9">
        <v>-0.88228601374972226</v>
      </c>
      <c r="V61" s="9">
        <v>-0.96038920298210451</v>
      </c>
      <c r="W61" s="9">
        <v>-2.0168903538645608</v>
      </c>
      <c r="X61" s="9">
        <v>-3.0979519904492427</v>
      </c>
      <c r="Y61" s="9">
        <v>-4.1979831079026564</v>
      </c>
      <c r="Z61" s="9">
        <v>-5.3177695981329212</v>
      </c>
      <c r="AA61" s="9">
        <v>-6.4403349641498435</v>
      </c>
      <c r="AB61" s="9">
        <v>-7.865438526231487</v>
      </c>
      <c r="AC61" s="9">
        <v>-9.3025210698282894</v>
      </c>
      <c r="AD61" s="9">
        <v>-10.750423750577839</v>
      </c>
      <c r="AE61" s="9">
        <v>-12.195831706436618</v>
      </c>
      <c r="AF61" s="9">
        <v>-13.655711575513955</v>
      </c>
    </row>
    <row r="62" spans="1:32" x14ac:dyDescent="0.35">
      <c r="A62" s="4" t="s">
        <v>257</v>
      </c>
      <c r="B62" s="9"/>
      <c r="C62" s="9"/>
      <c r="D62" s="9">
        <v>0</v>
      </c>
      <c r="E62" s="9">
        <v>0</v>
      </c>
      <c r="F62" s="9">
        <v>0</v>
      </c>
      <c r="G62" s="9">
        <v>3.0582442620707273E-4</v>
      </c>
      <c r="H62" s="9">
        <v>3.310918415533976E-4</v>
      </c>
      <c r="I62" s="9">
        <v>-3.7282549531104697E-4</v>
      </c>
      <c r="J62" s="9">
        <v>0</v>
      </c>
      <c r="K62" s="9">
        <v>4.7231747292827232E-4</v>
      </c>
      <c r="L62" s="9">
        <v>-5.2688982208679794E-4</v>
      </c>
      <c r="M62" s="9">
        <v>-3.2753532978306517</v>
      </c>
      <c r="N62" s="9">
        <v>-10.85803168784814</v>
      </c>
      <c r="O62" s="9">
        <v>-19.385444952560317</v>
      </c>
      <c r="P62" s="9">
        <v>-28.115688113894677</v>
      </c>
      <c r="Q62" s="9">
        <v>-38.817875657471518</v>
      </c>
      <c r="R62" s="9">
        <v>-53.668830885115781</v>
      </c>
      <c r="S62" s="9">
        <v>-82.564258129251314</v>
      </c>
      <c r="T62" s="9">
        <v>-119.9135476446897</v>
      </c>
      <c r="U62" s="9">
        <v>-187.48443210355458</v>
      </c>
      <c r="V62" s="9">
        <v>-336.31791410230943</v>
      </c>
      <c r="W62" s="9">
        <v>-916.43061809250764</v>
      </c>
      <c r="X62" s="9">
        <v>5381.1013215859821</v>
      </c>
      <c r="Y62" s="9">
        <v>1169.3224980125417</v>
      </c>
      <c r="Z62" s="9">
        <v>828.70693668528918</v>
      </c>
      <c r="AA62" s="9">
        <v>956.56705173279738</v>
      </c>
      <c r="AB62" s="9">
        <v>1179.7671880683872</v>
      </c>
      <c r="AC62" s="9">
        <v>1469.2518170158201</v>
      </c>
      <c r="AD62" s="9">
        <v>972.81407574294599</v>
      </c>
      <c r="AE62" s="9">
        <v>739.83244773688136</v>
      </c>
      <c r="AF62" s="9">
        <v>597.69297432985695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EBE874-653D-433B-B22F-C9AC027EEDC4}">
  <sheetPr codeName="Sheet30">
    <tabColor theme="8" tint="0.59999389629810485"/>
  </sheetPr>
  <dimension ref="A1:BH141"/>
  <sheetViews>
    <sheetView showGridLines="0" topLeftCell="P1" workbookViewId="0">
      <selection activeCell="AD11" sqref="AD11"/>
    </sheetView>
  </sheetViews>
  <sheetFormatPr defaultRowHeight="14.5" x14ac:dyDescent="0.35"/>
  <cols>
    <col min="1" max="1" width="14.1796875" customWidth="1"/>
  </cols>
  <sheetData>
    <row r="1" spans="1:60" ht="20" thickBot="1" x14ac:dyDescent="0.5">
      <c r="A1" s="3" t="s">
        <v>114</v>
      </c>
    </row>
    <row r="2" spans="1:60" ht="15" thickTop="1" x14ac:dyDescent="0.35">
      <c r="B2" s="1">
        <v>2022</v>
      </c>
      <c r="C2" s="2">
        <v>2023</v>
      </c>
      <c r="D2" s="1">
        <v>2024</v>
      </c>
      <c r="E2" s="2">
        <v>2025</v>
      </c>
      <c r="F2" s="1">
        <v>2026</v>
      </c>
      <c r="G2" s="2">
        <v>2027</v>
      </c>
      <c r="H2" s="1">
        <v>2028</v>
      </c>
      <c r="I2" s="2">
        <v>2029</v>
      </c>
      <c r="J2" s="1">
        <v>2030</v>
      </c>
      <c r="K2" s="2">
        <v>2031</v>
      </c>
      <c r="L2" s="1">
        <v>2032</v>
      </c>
      <c r="M2" s="2">
        <v>2033</v>
      </c>
      <c r="N2" s="1">
        <v>2034</v>
      </c>
      <c r="O2" s="2">
        <v>2035</v>
      </c>
      <c r="P2" s="1">
        <v>2036</v>
      </c>
      <c r="Q2" s="2">
        <v>2037</v>
      </c>
      <c r="R2" s="1">
        <v>2038</v>
      </c>
      <c r="S2" s="2">
        <v>2039</v>
      </c>
      <c r="T2" s="1">
        <v>2040</v>
      </c>
      <c r="U2" s="2">
        <v>2041</v>
      </c>
      <c r="V2" s="1">
        <v>2042</v>
      </c>
      <c r="W2" s="2">
        <v>2043</v>
      </c>
      <c r="X2" s="1">
        <v>2044</v>
      </c>
      <c r="Y2" s="2">
        <v>2045</v>
      </c>
      <c r="Z2" s="1">
        <v>2046</v>
      </c>
      <c r="AA2" s="2">
        <v>2047</v>
      </c>
      <c r="AB2" s="1">
        <v>2048</v>
      </c>
      <c r="AC2" s="2">
        <v>2049</v>
      </c>
      <c r="AD2" s="1">
        <v>2050</v>
      </c>
    </row>
    <row r="3" spans="1:60" x14ac:dyDescent="0.35">
      <c r="A3" s="4" t="s">
        <v>115</v>
      </c>
      <c r="B3" s="15">
        <v>193552.29689999999</v>
      </c>
      <c r="C3" s="15">
        <v>197852.93216096956</v>
      </c>
      <c r="D3" s="15">
        <v>202398.28671267637</v>
      </c>
      <c r="E3" s="15">
        <v>206872.2198811454</v>
      </c>
      <c r="F3" s="15">
        <v>211311.6770325728</v>
      </c>
      <c r="G3" s="15">
        <v>215716.00405462732</v>
      </c>
      <c r="H3" s="15">
        <v>219997.03915629425</v>
      </c>
      <c r="I3" s="15">
        <v>224391.1280181786</v>
      </c>
      <c r="J3" s="15">
        <v>228814.55032480098</v>
      </c>
      <c r="K3" s="15">
        <v>233267.37299994176</v>
      </c>
      <c r="L3" s="15">
        <v>237835.21469802663</v>
      </c>
      <c r="M3" s="15">
        <v>242467.48360765717</v>
      </c>
      <c r="N3" s="15">
        <v>247233.61843943613</v>
      </c>
      <c r="O3" s="15">
        <v>252041.17504343833</v>
      </c>
      <c r="P3" s="15">
        <v>256821.21154048966</v>
      </c>
      <c r="Q3" s="15">
        <v>261623.48569296411</v>
      </c>
      <c r="R3" s="15">
        <v>266488.92381874472</v>
      </c>
      <c r="S3" s="15">
        <v>271388.18943869043</v>
      </c>
      <c r="T3" s="15">
        <v>276313.61368881323</v>
      </c>
      <c r="U3" s="15">
        <v>281275.90224568924</v>
      </c>
      <c r="V3" s="15">
        <v>286269.25270030583</v>
      </c>
      <c r="W3" s="15">
        <v>291298.80308177328</v>
      </c>
      <c r="X3" s="15">
        <v>296359.97413591755</v>
      </c>
      <c r="Y3" s="15">
        <v>301462.07781464409</v>
      </c>
      <c r="Z3" s="15">
        <v>306598.32840403443</v>
      </c>
      <c r="AA3" s="15">
        <v>311763.86638115271</v>
      </c>
      <c r="AB3" s="15">
        <v>316940.30008938548</v>
      </c>
      <c r="AC3" s="15">
        <v>322146.83686910389</v>
      </c>
      <c r="AD3" s="15">
        <v>327383.55920519703</v>
      </c>
    </row>
    <row r="4" spans="1:60" x14ac:dyDescent="0.35">
      <c r="A4" s="4" t="s">
        <v>117</v>
      </c>
      <c r="B4" s="15">
        <v>62075.722699999998</v>
      </c>
      <c r="C4" s="15">
        <v>63455.014220532656</v>
      </c>
      <c r="D4" s="15">
        <v>64912.791644226636</v>
      </c>
      <c r="E4" s="15">
        <v>66347.662938405614</v>
      </c>
      <c r="F4" s="15">
        <v>67771.477150297505</v>
      </c>
      <c r="G4" s="15">
        <v>69184.024494245736</v>
      </c>
      <c r="H4" s="15">
        <v>70557.029889151192</v>
      </c>
      <c r="I4" s="15">
        <v>71966.293669939172</v>
      </c>
      <c r="J4" s="15">
        <v>73384.965217054691</v>
      </c>
      <c r="K4" s="15">
        <v>74813.065994164659</v>
      </c>
      <c r="L4" s="15">
        <v>76278.055452462388</v>
      </c>
      <c r="M4" s="15">
        <v>77763.707882898918</v>
      </c>
      <c r="N4" s="15">
        <v>79292.293536011479</v>
      </c>
      <c r="O4" s="15">
        <v>80834.163900736632</v>
      </c>
      <c r="P4" s="15">
        <v>82367.208069363274</v>
      </c>
      <c r="Q4" s="15">
        <v>83907.384256331483</v>
      </c>
      <c r="R4" s="15">
        <v>85467.818272084914</v>
      </c>
      <c r="S4" s="15">
        <v>87039.101377108062</v>
      </c>
      <c r="T4" s="15">
        <v>88618.774028001193</v>
      </c>
      <c r="U4" s="15">
        <v>90210.269728892657</v>
      </c>
      <c r="V4" s="15">
        <v>91811.727542254826</v>
      </c>
      <c r="W4" s="15">
        <v>93424.795326962951</v>
      </c>
      <c r="X4" s="15">
        <v>95048.004433371272</v>
      </c>
      <c r="Y4" s="15">
        <v>96684.341372895753</v>
      </c>
      <c r="Z4" s="15">
        <v>98331.629844338881</v>
      </c>
      <c r="AA4" s="15">
        <v>99988.311310793302</v>
      </c>
      <c r="AB4" s="15">
        <v>101648.48723530433</v>
      </c>
      <c r="AC4" s="15">
        <v>103318.3177593623</v>
      </c>
      <c r="AD4" s="15">
        <v>104997.82933736318</v>
      </c>
    </row>
    <row r="5" spans="1:60" x14ac:dyDescent="0.35">
      <c r="A5" s="4" t="s">
        <v>119</v>
      </c>
      <c r="B5" s="15">
        <v>80409.804699999993</v>
      </c>
      <c r="C5" s="15">
        <v>81619.642580535728</v>
      </c>
      <c r="D5" s="15">
        <v>82276.055496846879</v>
      </c>
      <c r="E5" s="15">
        <v>83199.044742621612</v>
      </c>
      <c r="F5" s="15">
        <v>84106.488403724914</v>
      </c>
      <c r="G5" s="15">
        <v>84964.458691931301</v>
      </c>
      <c r="H5" s="15">
        <v>86679.610730207714</v>
      </c>
      <c r="I5" s="15">
        <v>88370.504568566161</v>
      </c>
      <c r="J5" s="15">
        <v>90069.28612608953</v>
      </c>
      <c r="K5" s="15">
        <v>91717.851290841179</v>
      </c>
      <c r="L5" s="15">
        <v>93392.30741471755</v>
      </c>
      <c r="M5" s="15">
        <v>95092.196837357274</v>
      </c>
      <c r="N5" s="15">
        <v>96671.649699166737</v>
      </c>
      <c r="O5" s="15">
        <v>98239.180499038732</v>
      </c>
      <c r="P5" s="15">
        <v>99923.157235481049</v>
      </c>
      <c r="Q5" s="15">
        <v>101608.06151278572</v>
      </c>
      <c r="R5" s="15">
        <v>103280.19489868317</v>
      </c>
      <c r="S5" s="15">
        <v>104950.13236999999</v>
      </c>
      <c r="T5" s="15">
        <v>106626.99409996816</v>
      </c>
      <c r="U5" s="15">
        <v>108300.35549457543</v>
      </c>
      <c r="V5" s="15">
        <v>109975.90278453864</v>
      </c>
      <c r="W5" s="15">
        <v>111653.33223694038</v>
      </c>
      <c r="X5" s="15">
        <v>113333.94935910401</v>
      </c>
      <c r="Y5" s="15">
        <v>115016.42583752472</v>
      </c>
      <c r="Z5" s="15">
        <v>116704.46441132914</v>
      </c>
      <c r="AA5" s="15">
        <v>118396.16564565001</v>
      </c>
      <c r="AB5" s="15">
        <v>120095.52949039514</v>
      </c>
      <c r="AC5" s="15">
        <v>121805.54571570297</v>
      </c>
      <c r="AD5" s="15">
        <v>123520.92103546266</v>
      </c>
    </row>
    <row r="6" spans="1:60" x14ac:dyDescent="0.35">
      <c r="A6" s="4" t="s">
        <v>121</v>
      </c>
      <c r="B6" s="15">
        <v>92163.695300000007</v>
      </c>
      <c r="C6" s="15">
        <v>93990.195413455396</v>
      </c>
      <c r="D6" s="15">
        <v>95465.869678505274</v>
      </c>
      <c r="E6" s="15">
        <v>96959.43320962548</v>
      </c>
      <c r="F6" s="15">
        <v>98343.73273350262</v>
      </c>
      <c r="G6" s="15">
        <v>99575.202789164818</v>
      </c>
      <c r="H6" s="15">
        <v>101221.47961687807</v>
      </c>
      <c r="I6" s="15">
        <v>102839.38350277834</v>
      </c>
      <c r="J6" s="15">
        <v>104497.22635241158</v>
      </c>
      <c r="K6" s="15">
        <v>106062.41715788592</v>
      </c>
      <c r="L6" s="15">
        <v>107687.67521344652</v>
      </c>
      <c r="M6" s="15">
        <v>109337.78422950969</v>
      </c>
      <c r="N6" s="15">
        <v>110905.8520620372</v>
      </c>
      <c r="O6" s="15">
        <v>112448.39719602725</v>
      </c>
      <c r="P6" s="15">
        <v>114100.36535439435</v>
      </c>
      <c r="Q6" s="15">
        <v>115750.08548687086</v>
      </c>
      <c r="R6" s="15">
        <v>117403.44813295676</v>
      </c>
      <c r="S6" s="15">
        <v>119058.87197266589</v>
      </c>
      <c r="T6" s="15">
        <v>120723.87457954203</v>
      </c>
      <c r="U6" s="15">
        <v>122389.22421220444</v>
      </c>
      <c r="V6" s="15">
        <v>124055.7860393796</v>
      </c>
      <c r="W6" s="15">
        <v>125725.05588516829</v>
      </c>
      <c r="X6" s="15">
        <v>127397.52601358634</v>
      </c>
      <c r="Y6" s="15">
        <v>129074.85458083382</v>
      </c>
      <c r="Z6" s="15">
        <v>130756.40306385656</v>
      </c>
      <c r="AA6" s="15">
        <v>132434.45228693628</v>
      </c>
      <c r="AB6" s="15">
        <v>134099.19308251876</v>
      </c>
      <c r="AC6" s="15">
        <v>135763.73954641345</v>
      </c>
      <c r="AD6" s="15">
        <v>137422.50091619152</v>
      </c>
    </row>
    <row r="7" spans="1:60" x14ac:dyDescent="0.35">
      <c r="A7" s="4" t="s">
        <v>123</v>
      </c>
      <c r="B7" s="15">
        <v>93808.671900000001</v>
      </c>
      <c r="C7" s="15">
        <v>95252.837642166109</v>
      </c>
      <c r="D7" s="15">
        <v>96435.153964115743</v>
      </c>
      <c r="E7" s="15">
        <v>97699.640633439412</v>
      </c>
      <c r="F7" s="15">
        <v>98900.261747219673</v>
      </c>
      <c r="G7" s="15">
        <v>99980.727326755688</v>
      </c>
      <c r="H7" s="15">
        <v>101501.85410845041</v>
      </c>
      <c r="I7" s="15">
        <v>103010.96337496403</v>
      </c>
      <c r="J7" s="15">
        <v>104571.97091175556</v>
      </c>
      <c r="K7" s="15">
        <v>106047.85788041572</v>
      </c>
      <c r="L7" s="15">
        <v>107588.8605128476</v>
      </c>
      <c r="M7" s="15">
        <v>109157.83962459253</v>
      </c>
      <c r="N7" s="15">
        <v>110645.79196808327</v>
      </c>
      <c r="O7" s="15">
        <v>112108.91659817322</v>
      </c>
      <c r="P7" s="15">
        <v>113681.70380002064</v>
      </c>
      <c r="Q7" s="15">
        <v>115251.84138839538</v>
      </c>
      <c r="R7" s="15">
        <v>116824.55649079727</v>
      </c>
      <c r="S7" s="15">
        <v>118398.42859829694</v>
      </c>
      <c r="T7" s="15">
        <v>119981.0011941561</v>
      </c>
      <c r="U7" s="15">
        <v>121563.01068540165</v>
      </c>
      <c r="V7" s="15">
        <v>123145.66383411703</v>
      </c>
      <c r="W7" s="15">
        <v>124730.68398789232</v>
      </c>
      <c r="X7" s="15">
        <v>126318.66774494738</v>
      </c>
      <c r="Y7" s="15">
        <v>127912.00089241503</v>
      </c>
      <c r="Z7" s="15">
        <v>129510.68345316871</v>
      </c>
      <c r="AA7" s="15">
        <v>131107.70559296641</v>
      </c>
      <c r="AB7" s="15">
        <v>132694.26615988801</v>
      </c>
      <c r="AC7" s="15">
        <v>134283.87712135038</v>
      </c>
      <c r="AD7" s="15">
        <v>135871.85111024891</v>
      </c>
    </row>
    <row r="8" spans="1:60" x14ac:dyDescent="0.35">
      <c r="A8" s="4" t="s">
        <v>125</v>
      </c>
      <c r="B8" s="15">
        <v>334392.84769999998</v>
      </c>
      <c r="C8" s="15">
        <v>341664.94673332718</v>
      </c>
      <c r="D8" s="15">
        <v>348617.84956813941</v>
      </c>
      <c r="E8" s="15">
        <v>355678.72013835871</v>
      </c>
      <c r="F8" s="15">
        <v>362633.11357287818</v>
      </c>
      <c r="G8" s="15">
        <v>369458.9627032135</v>
      </c>
      <c r="H8" s="15">
        <v>376953.30528408079</v>
      </c>
      <c r="I8" s="15">
        <v>384556.34638449823</v>
      </c>
      <c r="J8" s="15">
        <v>392194.05710860121</v>
      </c>
      <c r="K8" s="15">
        <v>399812.84956241783</v>
      </c>
      <c r="L8" s="15">
        <v>407604.39226580545</v>
      </c>
      <c r="M8" s="15">
        <v>415503.3329328305</v>
      </c>
      <c r="N8" s="15">
        <v>423457.62176856829</v>
      </c>
      <c r="O8" s="15">
        <v>431454.00004106772</v>
      </c>
      <c r="P8" s="15">
        <v>439530.23839970771</v>
      </c>
      <c r="Q8" s="15">
        <v>447637.17556055682</v>
      </c>
      <c r="R8" s="15">
        <v>455815.82863167237</v>
      </c>
      <c r="S8" s="15">
        <v>464037.86656016752</v>
      </c>
      <c r="T8" s="15">
        <v>472302.25520216848</v>
      </c>
      <c r="U8" s="15">
        <v>480612.74099596019</v>
      </c>
      <c r="V8" s="15">
        <v>488967.00523236196</v>
      </c>
      <c r="W8" s="15">
        <v>497371.30254295259</v>
      </c>
      <c r="X8" s="15">
        <v>505820.78619703185</v>
      </c>
      <c r="Y8" s="15">
        <v>514325.69871348329</v>
      </c>
      <c r="Z8" s="15">
        <v>522880.14227039029</v>
      </c>
      <c r="AA8" s="15">
        <v>531475.09003156587</v>
      </c>
      <c r="AB8" s="15">
        <v>540089.24373771565</v>
      </c>
      <c r="AC8" s="15">
        <v>548750.5627692322</v>
      </c>
      <c r="AD8" s="15">
        <v>557452.95938396547</v>
      </c>
    </row>
    <row r="9" spans="1:60" x14ac:dyDescent="0.3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60" x14ac:dyDescent="0.35">
      <c r="A10" s="4" t="s">
        <v>126</v>
      </c>
      <c r="B10" s="5">
        <v>100</v>
      </c>
      <c r="C10" s="5">
        <v>101.33548999999999</v>
      </c>
      <c r="D10" s="5">
        <v>102.52332434668199</v>
      </c>
      <c r="E10" s="5">
        <v>103.61971902957785</v>
      </c>
      <c r="F10" s="5">
        <v>104.60696937319562</v>
      </c>
      <c r="G10" s="5">
        <v>105.47320504159934</v>
      </c>
      <c r="H10" s="5">
        <v>106.41260741596261</v>
      </c>
      <c r="I10" s="5">
        <v>107.41201866292224</v>
      </c>
      <c r="J10" s="5">
        <v>108.46601843021553</v>
      </c>
      <c r="K10" s="5">
        <v>109.54287339983144</v>
      </c>
      <c r="L10" s="5">
        <v>110.66450478914699</v>
      </c>
      <c r="M10" s="5">
        <v>111.83358675064049</v>
      </c>
      <c r="N10" s="5">
        <v>113.02367504740612</v>
      </c>
      <c r="O10" s="5">
        <v>114.22812314291629</v>
      </c>
      <c r="P10" s="5">
        <v>115.46910889555325</v>
      </c>
      <c r="Q10" s="5">
        <v>116.74020439318639</v>
      </c>
      <c r="R10" s="5">
        <v>118.03842551016125</v>
      </c>
      <c r="S10" s="5">
        <v>119.35979486069219</v>
      </c>
      <c r="T10" s="5">
        <v>120.7029267603006</v>
      </c>
      <c r="U10" s="5">
        <v>122.06536104610748</v>
      </c>
      <c r="V10" s="5">
        <v>123.44544422463089</v>
      </c>
      <c r="W10" s="5">
        <v>124.84264914054295</v>
      </c>
      <c r="X10" s="5">
        <v>126.25655456338417</v>
      </c>
      <c r="Y10" s="5">
        <v>127.68763473239375</v>
      </c>
      <c r="Z10" s="5">
        <v>129.13614879832497</v>
      </c>
      <c r="AA10" s="5">
        <v>130.60115966559732</v>
      </c>
      <c r="AB10" s="5">
        <v>132.07981293521524</v>
      </c>
      <c r="AC10" s="5">
        <v>133.57407148289522</v>
      </c>
      <c r="AD10" s="5">
        <v>135.08490109062396</v>
      </c>
    </row>
    <row r="11" spans="1:60" x14ac:dyDescent="0.35">
      <c r="A11" s="4" t="s">
        <v>128</v>
      </c>
      <c r="B11" s="14">
        <v>2891.4</v>
      </c>
      <c r="C11" s="14">
        <v>2919.4488642059996</v>
      </c>
      <c r="D11" s="14">
        <v>2938.4249314894751</v>
      </c>
      <c r="E11" s="14">
        <v>2959.5495621644459</v>
      </c>
      <c r="F11" s="14">
        <v>2978.671567031538</v>
      </c>
      <c r="G11" s="14">
        <v>2996.2804010140644</v>
      </c>
      <c r="H11" s="14">
        <v>3024.3657656877335</v>
      </c>
      <c r="I11" s="14">
        <v>3050.9302219033361</v>
      </c>
      <c r="J11" s="14">
        <v>3076.4840507094427</v>
      </c>
      <c r="K11" s="14">
        <v>3099.5654338295717</v>
      </c>
      <c r="L11" s="14">
        <v>3123.3115145746833</v>
      </c>
      <c r="M11" s="14">
        <v>3146.6283155887045</v>
      </c>
      <c r="N11" s="14">
        <v>3167.8803600356423</v>
      </c>
      <c r="O11" s="14">
        <v>3188.2390282786437</v>
      </c>
      <c r="P11" s="14">
        <v>3209.3513558295631</v>
      </c>
      <c r="Q11" s="14">
        <v>3229.5984795697073</v>
      </c>
      <c r="R11" s="14">
        <v>3249.1928410970741</v>
      </c>
      <c r="S11" s="14">
        <v>3268.094663038944</v>
      </c>
      <c r="T11" s="14">
        <v>3286.4629890925544</v>
      </c>
      <c r="U11" s="14">
        <v>3304.2494582480426</v>
      </c>
      <c r="V11" s="14">
        <v>3321.5111548003815</v>
      </c>
      <c r="W11" s="14">
        <v>3338.3187651912372</v>
      </c>
      <c r="X11" s="14">
        <v>3354.6793313284365</v>
      </c>
      <c r="Y11" s="14">
        <v>3370.669343267627</v>
      </c>
      <c r="Z11" s="14">
        <v>3386.2695088288315</v>
      </c>
      <c r="AA11" s="14">
        <v>3401.424487114034</v>
      </c>
      <c r="AB11" s="14">
        <v>3416.0419387761822</v>
      </c>
      <c r="AC11" s="14">
        <v>3430.3849765457799</v>
      </c>
      <c r="AD11" s="14">
        <v>3444.403416271683</v>
      </c>
    </row>
    <row r="12" spans="1:60" x14ac:dyDescent="0.3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60" x14ac:dyDescent="0.35">
      <c r="A13" s="4" t="s">
        <v>130</v>
      </c>
      <c r="B13" s="6">
        <v>78.956653000000003</v>
      </c>
      <c r="C13" s="6">
        <v>57.488849999999999</v>
      </c>
      <c r="D13" s="6">
        <v>59.392063999999998</v>
      </c>
      <c r="E13" s="6">
        <v>62.469963999999997</v>
      </c>
      <c r="F13" s="6">
        <v>67.995593999999997</v>
      </c>
      <c r="G13" s="6">
        <v>82.558250000000015</v>
      </c>
      <c r="H13" s="6">
        <v>83.530749999999998</v>
      </c>
      <c r="I13" s="6">
        <v>86.091799999999992</v>
      </c>
      <c r="J13" s="6">
        <v>92.391069999999999</v>
      </c>
      <c r="K13" s="6">
        <v>97.456720000000004</v>
      </c>
      <c r="L13" s="6">
        <v>101.24916</v>
      </c>
      <c r="M13" s="6">
        <v>104.54179999999999</v>
      </c>
      <c r="N13" s="6">
        <v>108.63759999999999</v>
      </c>
      <c r="O13" s="6">
        <v>113.87790000000001</v>
      </c>
      <c r="P13" s="6">
        <v>114.0949</v>
      </c>
      <c r="Q13" s="6">
        <v>113.999</v>
      </c>
      <c r="R13" s="6">
        <v>114.81679999999997</v>
      </c>
      <c r="S13" s="6">
        <v>115.76059999999998</v>
      </c>
      <c r="T13" s="6">
        <v>116.54949999999999</v>
      </c>
      <c r="U13" s="6">
        <v>117.4691</v>
      </c>
      <c r="V13" s="6">
        <v>118.44539999999999</v>
      </c>
      <c r="W13" s="6">
        <v>119.51069999999999</v>
      </c>
      <c r="X13" s="6">
        <v>120.56389999999999</v>
      </c>
      <c r="Y13" s="6">
        <v>121.65959999999998</v>
      </c>
      <c r="Z13" s="6">
        <v>122.71649999999998</v>
      </c>
      <c r="AA13" s="6">
        <v>123.73859999999999</v>
      </c>
      <c r="AB13" s="6">
        <v>124.67329999999998</v>
      </c>
      <c r="AC13" s="6">
        <v>125.55839999999998</v>
      </c>
      <c r="AD13" s="6">
        <v>126.28169999999999</v>
      </c>
      <c r="AF13" s="6">
        <v>79</v>
      </c>
      <c r="AG13" s="6">
        <v>63</v>
      </c>
      <c r="AH13" s="6">
        <v>62</v>
      </c>
      <c r="AI13" s="6">
        <v>64.36</v>
      </c>
      <c r="AJ13" s="6">
        <v>66.81</v>
      </c>
      <c r="AK13" s="6">
        <v>69.350000000000009</v>
      </c>
      <c r="AL13" s="6">
        <v>71.98</v>
      </c>
      <c r="AM13" s="6">
        <v>74.72</v>
      </c>
      <c r="AN13" s="6">
        <v>77.56</v>
      </c>
      <c r="AO13" s="6">
        <v>76.09</v>
      </c>
      <c r="AP13" s="6">
        <v>74.64</v>
      </c>
      <c r="AQ13" s="6">
        <v>73.22</v>
      </c>
      <c r="AR13" s="6">
        <v>71.83</v>
      </c>
      <c r="AS13" s="6">
        <v>70.47</v>
      </c>
      <c r="AT13" s="6">
        <v>69.13</v>
      </c>
      <c r="AU13" s="6">
        <v>67.819999999999993</v>
      </c>
      <c r="AV13" s="6">
        <v>66.529999999999987</v>
      </c>
      <c r="AW13" s="6">
        <v>65.269999999999982</v>
      </c>
      <c r="AX13" s="6">
        <v>64.029999999999987</v>
      </c>
      <c r="AY13" s="6">
        <v>62.809999999999988</v>
      </c>
      <c r="AZ13" s="6">
        <v>61.61999999999999</v>
      </c>
      <c r="BA13" s="6">
        <v>60.449999999999989</v>
      </c>
      <c r="BB13" s="6">
        <v>59.29999999999999</v>
      </c>
      <c r="BC13" s="6">
        <v>58.169999999999987</v>
      </c>
      <c r="BD13" s="6">
        <v>57.059999999999988</v>
      </c>
      <c r="BE13" s="6">
        <v>55.97999999999999</v>
      </c>
      <c r="BF13" s="6">
        <v>54.919999999999987</v>
      </c>
      <c r="BG13" s="6">
        <v>53.879999999999988</v>
      </c>
      <c r="BH13" s="6">
        <v>52.859999999999985</v>
      </c>
    </row>
    <row r="14" spans="1:60" x14ac:dyDescent="0.35">
      <c r="A14" s="4" t="s">
        <v>132</v>
      </c>
      <c r="B14" s="6">
        <v>78.104737</v>
      </c>
      <c r="C14" s="6">
        <v>64.061849999999993</v>
      </c>
      <c r="D14" s="6">
        <v>62.186332999999998</v>
      </c>
      <c r="E14" s="6">
        <v>64.548276999999999</v>
      </c>
      <c r="F14" s="6">
        <v>67.033725000000004</v>
      </c>
      <c r="G14" s="6">
        <v>69.014720000000011</v>
      </c>
      <c r="H14" s="6">
        <v>72.267099999999999</v>
      </c>
      <c r="I14" s="6">
        <v>75.369649999999993</v>
      </c>
      <c r="J14" s="6">
        <v>78.315489999999997</v>
      </c>
      <c r="K14" s="6">
        <v>76.212880000000013</v>
      </c>
      <c r="L14" s="6">
        <v>74.479980000000012</v>
      </c>
      <c r="M14" s="6">
        <v>72.210199999999986</v>
      </c>
      <c r="N14" s="6">
        <v>70.210899999999995</v>
      </c>
      <c r="O14" s="6">
        <v>68.159100000000024</v>
      </c>
      <c r="P14" s="6">
        <v>67.650399999999991</v>
      </c>
      <c r="Q14" s="6">
        <v>66.994699999999995</v>
      </c>
      <c r="R14" s="6">
        <v>66.382999999999981</v>
      </c>
      <c r="S14" s="6">
        <v>65.764399999999995</v>
      </c>
      <c r="T14" s="6">
        <v>65.135500000000008</v>
      </c>
      <c r="U14" s="6">
        <v>65.119100000000003</v>
      </c>
      <c r="V14" s="6">
        <v>65.13</v>
      </c>
      <c r="W14" s="6">
        <v>65.14139999999999</v>
      </c>
      <c r="X14" s="6">
        <v>65.189599999999984</v>
      </c>
      <c r="Y14" s="6">
        <v>65.251499999999993</v>
      </c>
      <c r="Z14" s="6">
        <v>65.43119999999999</v>
      </c>
      <c r="AA14" s="6">
        <v>65.645099999999985</v>
      </c>
      <c r="AB14" s="6">
        <v>65.888899999999978</v>
      </c>
      <c r="AC14" s="6">
        <v>66.030299999999983</v>
      </c>
      <c r="AD14" s="6">
        <v>66.282899999999984</v>
      </c>
      <c r="AF14" s="6">
        <v>79</v>
      </c>
      <c r="AG14" s="6">
        <v>63</v>
      </c>
      <c r="AH14" s="6">
        <v>62</v>
      </c>
      <c r="AI14" s="6">
        <v>64.36</v>
      </c>
      <c r="AJ14" s="6">
        <v>66.81</v>
      </c>
      <c r="AK14" s="6">
        <v>69.350000000000009</v>
      </c>
      <c r="AL14" s="6">
        <v>71.98</v>
      </c>
      <c r="AM14" s="6">
        <v>74.72</v>
      </c>
      <c r="AN14" s="6">
        <v>77.56</v>
      </c>
      <c r="AO14" s="6">
        <v>76.09</v>
      </c>
      <c r="AP14" s="6">
        <v>74.64</v>
      </c>
      <c r="AQ14" s="6">
        <v>73.22</v>
      </c>
      <c r="AR14" s="6">
        <v>71.83</v>
      </c>
      <c r="AS14" s="6">
        <v>70.47</v>
      </c>
      <c r="AT14" s="6">
        <v>69.13</v>
      </c>
      <c r="AU14" s="6">
        <v>67.819999999999993</v>
      </c>
      <c r="AV14" s="6">
        <v>66.529999999999987</v>
      </c>
      <c r="AW14" s="6">
        <v>65.269999999999982</v>
      </c>
      <c r="AX14" s="6">
        <v>64.029999999999987</v>
      </c>
      <c r="AY14" s="6">
        <v>62.809999999999988</v>
      </c>
      <c r="AZ14" s="6">
        <v>61.61999999999999</v>
      </c>
      <c r="BA14" s="6">
        <v>60.449999999999989</v>
      </c>
      <c r="BB14" s="6">
        <v>59.29999999999999</v>
      </c>
      <c r="BC14" s="6">
        <v>58.169999999999987</v>
      </c>
      <c r="BD14" s="6">
        <v>57.059999999999988</v>
      </c>
      <c r="BE14" s="6">
        <v>55.97999999999999</v>
      </c>
      <c r="BF14" s="6">
        <v>54.919999999999987</v>
      </c>
      <c r="BG14" s="6">
        <v>53.879999999999988</v>
      </c>
      <c r="BH14" s="6">
        <v>52.859999999999985</v>
      </c>
    </row>
    <row r="15" spans="1:60" x14ac:dyDescent="0.35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60" ht="20" thickBot="1" x14ac:dyDescent="0.5">
      <c r="A16" s="3" t="s">
        <v>134</v>
      </c>
    </row>
    <row r="17" spans="1:41" ht="15" thickTop="1" x14ac:dyDescent="0.35">
      <c r="B17" s="1">
        <v>2022</v>
      </c>
      <c r="C17" s="2">
        <v>2023</v>
      </c>
      <c r="D17" s="1">
        <v>2024</v>
      </c>
      <c r="E17" s="2">
        <v>2025</v>
      </c>
      <c r="F17" s="1">
        <v>2026</v>
      </c>
      <c r="G17" s="2">
        <v>2027</v>
      </c>
      <c r="H17" s="1">
        <v>2028</v>
      </c>
      <c r="I17" s="2">
        <v>2029</v>
      </c>
      <c r="J17" s="1">
        <v>2030</v>
      </c>
      <c r="K17" s="2">
        <v>2031</v>
      </c>
      <c r="L17" s="1">
        <v>2032</v>
      </c>
      <c r="M17" s="2">
        <v>2033</v>
      </c>
      <c r="N17" s="1">
        <v>2034</v>
      </c>
      <c r="O17" s="2">
        <v>2035</v>
      </c>
      <c r="P17" s="1">
        <v>2036</v>
      </c>
      <c r="Q17" s="2">
        <v>2037</v>
      </c>
      <c r="R17" s="1">
        <v>2038</v>
      </c>
      <c r="S17" s="2">
        <v>2039</v>
      </c>
      <c r="T17" s="1">
        <v>2040</v>
      </c>
      <c r="U17" s="2">
        <v>2041</v>
      </c>
      <c r="V17" s="1">
        <v>2042</v>
      </c>
      <c r="W17" s="2">
        <v>2043</v>
      </c>
      <c r="X17" s="1">
        <v>2044</v>
      </c>
      <c r="Y17" s="2">
        <v>2045</v>
      </c>
      <c r="Z17" s="1">
        <v>2046</v>
      </c>
      <c r="AA17" s="2">
        <v>2047</v>
      </c>
      <c r="AB17" s="1">
        <v>2048</v>
      </c>
      <c r="AC17" s="2">
        <v>2049</v>
      </c>
      <c r="AD17" s="1">
        <v>2050</v>
      </c>
      <c r="AG17" t="s">
        <v>260</v>
      </c>
      <c r="AH17" t="s">
        <v>260</v>
      </c>
      <c r="AO17" s="16"/>
    </row>
    <row r="18" spans="1:41" x14ac:dyDescent="0.35">
      <c r="A18" t="s">
        <v>135</v>
      </c>
      <c r="B18" s="14">
        <v>1761.425293</v>
      </c>
      <c r="C18" s="14">
        <v>1782.9923604300213</v>
      </c>
      <c r="D18" s="14">
        <v>1804.671229642782</v>
      </c>
      <c r="E18" s="14">
        <v>1822.919884649807</v>
      </c>
      <c r="F18" s="14">
        <v>1836.3428093868349</v>
      </c>
      <c r="G18" s="14">
        <v>1842.2868857899673</v>
      </c>
      <c r="H18" s="14">
        <v>1856.8321829021318</v>
      </c>
      <c r="I18" s="14">
        <v>1870.6782091235962</v>
      </c>
      <c r="J18" s="14">
        <v>1882.5635818320452</v>
      </c>
      <c r="K18" s="14">
        <v>1889.5605435479117</v>
      </c>
      <c r="L18" s="14">
        <v>1898.8218466400031</v>
      </c>
      <c r="M18" s="14">
        <v>1910.716427463507</v>
      </c>
      <c r="N18" s="14">
        <v>1922.6954730338468</v>
      </c>
      <c r="O18" s="14">
        <v>1933.8137864648957</v>
      </c>
      <c r="P18" s="14">
        <v>1947.4482372570558</v>
      </c>
      <c r="Q18" s="14">
        <v>1959.7758961906111</v>
      </c>
      <c r="R18" s="14">
        <v>1971.976833792007</v>
      </c>
      <c r="S18" s="14">
        <v>1983.4077524649124</v>
      </c>
      <c r="T18" s="14">
        <v>1994.3926976293189</v>
      </c>
      <c r="U18" s="14">
        <v>2005.4005087967603</v>
      </c>
      <c r="V18" s="14">
        <v>2015.6852053061245</v>
      </c>
      <c r="W18" s="14">
        <v>2025.2539854853455</v>
      </c>
      <c r="X18" s="14">
        <v>2034.1729205018651</v>
      </c>
      <c r="Y18" s="14">
        <v>2042.4114428802727</v>
      </c>
      <c r="Z18" s="14">
        <v>2050.7369246448852</v>
      </c>
      <c r="AA18" s="14">
        <v>2058.5377228325419</v>
      </c>
      <c r="AB18" s="14">
        <v>2065.9748490883458</v>
      </c>
      <c r="AC18" s="14">
        <v>2073.4145691381523</v>
      </c>
      <c r="AD18" s="14">
        <v>2080.2248858977978</v>
      </c>
      <c r="AG18" t="s">
        <v>261</v>
      </c>
      <c r="AH18">
        <v>1761.425293</v>
      </c>
    </row>
    <row r="19" spans="1:41" x14ac:dyDescent="0.35">
      <c r="A19" t="s">
        <v>136</v>
      </c>
      <c r="B19" s="14">
        <v>1755.041504</v>
      </c>
      <c r="C19" s="14">
        <v>1775.84752102992</v>
      </c>
      <c r="D19" s="14">
        <v>1796.9220363162385</v>
      </c>
      <c r="E19" s="14">
        <v>1813.9655183847315</v>
      </c>
      <c r="F19" s="14">
        <v>1825.9065087388099</v>
      </c>
      <c r="G19" s="14">
        <v>1829.4070636611036</v>
      </c>
      <c r="H19" s="14">
        <v>1842.5973081189479</v>
      </c>
      <c r="I19" s="14">
        <v>1855.2442879847647</v>
      </c>
      <c r="J19" s="14">
        <v>1865.5809299548148</v>
      </c>
      <c r="K19" s="14">
        <v>1870.5080038140629</v>
      </c>
      <c r="L19" s="14">
        <v>1878.1549024047752</v>
      </c>
      <c r="M19" s="14">
        <v>1888.5182418699114</v>
      </c>
      <c r="N19" s="14">
        <v>1898.8533090300039</v>
      </c>
      <c r="O19" s="14">
        <v>1908.1443223169554</v>
      </c>
      <c r="P19" s="14">
        <v>1920.2254900349433</v>
      </c>
      <c r="Q19" s="14">
        <v>1930.9396569881621</v>
      </c>
      <c r="R19" s="14">
        <v>1941.5846762949825</v>
      </c>
      <c r="S19" s="14">
        <v>1951.4045708647393</v>
      </c>
      <c r="T19" s="14">
        <v>1960.7825724092638</v>
      </c>
      <c r="U19" s="14">
        <v>1970.2315051944011</v>
      </c>
      <c r="V19" s="14">
        <v>1978.8664782168466</v>
      </c>
      <c r="W19" s="14">
        <v>1986.8113302969155</v>
      </c>
      <c r="X19" s="14">
        <v>1994.0920600211284</v>
      </c>
      <c r="Y19" s="14">
        <v>2000.7194848053705</v>
      </c>
      <c r="Z19" s="14">
        <v>2007.4943011176238</v>
      </c>
      <c r="AA19" s="14">
        <v>2013.6830848488812</v>
      </c>
      <c r="AB19" s="14">
        <v>2019.4880297617292</v>
      </c>
      <c r="AC19" s="14">
        <v>2025.3549050216309</v>
      </c>
      <c r="AD19" s="14">
        <v>2030.548563111676</v>
      </c>
      <c r="AG19" t="s">
        <v>262</v>
      </c>
      <c r="AH19">
        <v>1755.041504</v>
      </c>
    </row>
    <row r="20" spans="1:41" x14ac:dyDescent="0.35">
      <c r="A20" t="s">
        <v>137</v>
      </c>
      <c r="B20" s="14">
        <v>7655.3994140000004</v>
      </c>
      <c r="C20" s="14">
        <v>7752.3887313357327</v>
      </c>
      <c r="D20" s="14">
        <v>7837.7332284012609</v>
      </c>
      <c r="E20" s="14">
        <v>7902.7033342247705</v>
      </c>
      <c r="F20" s="14">
        <v>7943.8507348102448</v>
      </c>
      <c r="G20" s="14">
        <v>7941.0486209020482</v>
      </c>
      <c r="H20" s="14">
        <v>7987.7114137557619</v>
      </c>
      <c r="I20" s="14">
        <v>8034.8969018817852</v>
      </c>
      <c r="J20" s="14">
        <v>8072.0538005107228</v>
      </c>
      <c r="K20" s="14">
        <v>8091.4741933082951</v>
      </c>
      <c r="L20" s="14">
        <v>8117.6531061690994</v>
      </c>
      <c r="M20" s="14">
        <v>8151.7668939355262</v>
      </c>
      <c r="N20" s="14">
        <v>8183.3275191950934</v>
      </c>
      <c r="O20" s="14">
        <v>8206.7008210886943</v>
      </c>
      <c r="P20" s="14">
        <v>8242.5340671518461</v>
      </c>
      <c r="Q20" s="14">
        <v>8272.252111604259</v>
      </c>
      <c r="R20" s="14">
        <v>8301.8393930093134</v>
      </c>
      <c r="S20" s="14">
        <v>8327.8688972237615</v>
      </c>
      <c r="T20" s="14">
        <v>8352.3195203060113</v>
      </c>
      <c r="U20" s="14">
        <v>8375.7293179343305</v>
      </c>
      <c r="V20" s="14">
        <v>8396.3294241917902</v>
      </c>
      <c r="W20" s="14">
        <v>8414.5200718893011</v>
      </c>
      <c r="X20" s="14">
        <v>8430.6576067735732</v>
      </c>
      <c r="Y20" s="14">
        <v>8444.662952416249</v>
      </c>
      <c r="Z20" s="14">
        <v>8458.4479357731434</v>
      </c>
      <c r="AA20" s="14">
        <v>8470.4481050285831</v>
      </c>
      <c r="AB20" s="14">
        <v>8481.4843365691049</v>
      </c>
      <c r="AC20" s="14">
        <v>8492.7235755377096</v>
      </c>
      <c r="AD20" s="14">
        <v>8502.3278267748137</v>
      </c>
      <c r="AG20" t="s">
        <v>263</v>
      </c>
      <c r="AH20">
        <v>7655.3994140000004</v>
      </c>
    </row>
    <row r="21" spans="1:41" x14ac:dyDescent="0.35">
      <c r="A21" t="s">
        <v>138</v>
      </c>
      <c r="B21" s="14">
        <v>516.20983899999999</v>
      </c>
      <c r="C21" s="14">
        <v>523.38066473650076</v>
      </c>
      <c r="D21" s="14">
        <v>529.43973801602226</v>
      </c>
      <c r="E21" s="14">
        <v>535.51691204883912</v>
      </c>
      <c r="F21" s="14">
        <v>539.96449781712533</v>
      </c>
      <c r="G21" s="14">
        <v>540.4153953870134</v>
      </c>
      <c r="H21" s="14">
        <v>547.59800236556271</v>
      </c>
      <c r="I21" s="14">
        <v>553.7945666005312</v>
      </c>
      <c r="J21" s="14">
        <v>557.89032045619547</v>
      </c>
      <c r="K21" s="14">
        <v>559.57552301048781</v>
      </c>
      <c r="L21" s="14">
        <v>562.23586255773944</v>
      </c>
      <c r="M21" s="14">
        <v>565.52880491407791</v>
      </c>
      <c r="N21" s="14">
        <v>568.3514213875726</v>
      </c>
      <c r="O21" s="14">
        <v>570.62441786009947</v>
      </c>
      <c r="P21" s="14">
        <v>575.01928153279528</v>
      </c>
      <c r="Q21" s="14">
        <v>579.03318062676374</v>
      </c>
      <c r="R21" s="14">
        <v>583.17076644490487</v>
      </c>
      <c r="S21" s="14">
        <v>587.09719106659418</v>
      </c>
      <c r="T21" s="14">
        <v>590.97426349695968</v>
      </c>
      <c r="U21" s="14">
        <v>594.70873033362182</v>
      </c>
      <c r="V21" s="14">
        <v>598.25350361494998</v>
      </c>
      <c r="W21" s="14">
        <v>601.59057362318424</v>
      </c>
      <c r="X21" s="14">
        <v>604.77299978946235</v>
      </c>
      <c r="Y21" s="14">
        <v>607.76873074845946</v>
      </c>
      <c r="Z21" s="14">
        <v>610.74330893661238</v>
      </c>
      <c r="AA21" s="14">
        <v>613.60985097940556</v>
      </c>
      <c r="AB21" s="14">
        <v>616.44151931140982</v>
      </c>
      <c r="AC21" s="14">
        <v>619.23106513225855</v>
      </c>
      <c r="AD21" s="14">
        <v>621.90338156307939</v>
      </c>
      <c r="AG21" t="s">
        <v>264</v>
      </c>
      <c r="AH21">
        <v>516.20983899999999</v>
      </c>
    </row>
    <row r="22" spans="1:41" x14ac:dyDescent="0.35">
      <c r="A22" t="s">
        <v>139</v>
      </c>
      <c r="B22" s="14">
        <v>435.99707000000001</v>
      </c>
      <c r="C22" s="14">
        <v>441.53331719515302</v>
      </c>
      <c r="D22" s="14">
        <v>446.12725059390993</v>
      </c>
      <c r="E22" s="14">
        <v>450.7129033773146</v>
      </c>
      <c r="F22" s="14">
        <v>454.11167078900547</v>
      </c>
      <c r="G22" s="14">
        <v>454.04982591090589</v>
      </c>
      <c r="H22" s="14">
        <v>458.60335540001853</v>
      </c>
      <c r="I22" s="14">
        <v>462.29130141710527</v>
      </c>
      <c r="J22" s="14">
        <v>464.33547958536349</v>
      </c>
      <c r="K22" s="14">
        <v>464.9688146060987</v>
      </c>
      <c r="L22" s="14">
        <v>466.02370330485996</v>
      </c>
      <c r="M22" s="14">
        <v>467.26642075304079</v>
      </c>
      <c r="N22" s="14">
        <v>468.21924240225513</v>
      </c>
      <c r="O22" s="14">
        <v>468.68896931061795</v>
      </c>
      <c r="P22" s="14">
        <v>470.70111198543441</v>
      </c>
      <c r="Q22" s="14">
        <v>472.41990063090486</v>
      </c>
      <c r="R22" s="14">
        <v>474.22682643943489</v>
      </c>
      <c r="S22" s="14">
        <v>475.86319826901507</v>
      </c>
      <c r="T22" s="14">
        <v>477.44285470746098</v>
      </c>
      <c r="U22" s="14">
        <v>478.84862790000454</v>
      </c>
      <c r="V22" s="14">
        <v>480.12155120755114</v>
      </c>
      <c r="W22" s="14">
        <v>481.24185243149225</v>
      </c>
      <c r="X22" s="14">
        <v>482.25125240454872</v>
      </c>
      <c r="Y22" s="14">
        <v>483.13015531205605</v>
      </c>
      <c r="Z22" s="14">
        <v>483.92010693510218</v>
      </c>
      <c r="AA22" s="14">
        <v>484.63232119168504</v>
      </c>
      <c r="AB22" s="14">
        <v>485.30412336164414</v>
      </c>
      <c r="AC22" s="14">
        <v>485.912869441824</v>
      </c>
      <c r="AD22" s="14">
        <v>486.4796770857705</v>
      </c>
      <c r="AG22" t="s">
        <v>265</v>
      </c>
      <c r="AH22">
        <v>435.99707000000001</v>
      </c>
    </row>
    <row r="23" spans="1:41" x14ac:dyDescent="0.35">
      <c r="A23" t="s">
        <v>140</v>
      </c>
      <c r="B23" s="14">
        <v>2506.5527339999999</v>
      </c>
      <c r="C23" s="14">
        <v>2542.5360530834837</v>
      </c>
      <c r="D23" s="14">
        <v>2571.4357891308573</v>
      </c>
      <c r="E23" s="14">
        <v>2602.2847900059023</v>
      </c>
      <c r="F23" s="14">
        <v>2627.6128278670299</v>
      </c>
      <c r="G23" s="14">
        <v>2636.2047276722305</v>
      </c>
      <c r="H23" s="14">
        <v>2673.1572002014304</v>
      </c>
      <c r="I23" s="14">
        <v>2705.9891842500242</v>
      </c>
      <c r="J23" s="14">
        <v>2729.495111077606</v>
      </c>
      <c r="K23" s="14">
        <v>2744.6738333903086</v>
      </c>
      <c r="L23" s="14">
        <v>2762.1790611855504</v>
      </c>
      <c r="M23" s="14">
        <v>2780.7913694881654</v>
      </c>
      <c r="N23" s="14">
        <v>2797.239444551637</v>
      </c>
      <c r="O23" s="14">
        <v>2811.0247160650929</v>
      </c>
      <c r="P23" s="14">
        <v>2833.6520314068121</v>
      </c>
      <c r="Q23" s="14">
        <v>2854.8233791942648</v>
      </c>
      <c r="R23" s="14">
        <v>2876.2186531719994</v>
      </c>
      <c r="S23" s="14">
        <v>2896.6850772911212</v>
      </c>
      <c r="T23" s="14">
        <v>2916.8413996997942</v>
      </c>
      <c r="U23" s="14">
        <v>2935.8850488406383</v>
      </c>
      <c r="V23" s="14">
        <v>2954.1256439313838</v>
      </c>
      <c r="W23" s="14">
        <v>2971.4312369073546</v>
      </c>
      <c r="X23" s="14">
        <v>2988.0898232792665</v>
      </c>
      <c r="Y23" s="14">
        <v>3003.884895966019</v>
      </c>
      <c r="Z23" s="14">
        <v>3019.129341463406</v>
      </c>
      <c r="AA23" s="14">
        <v>3033.9642259695006</v>
      </c>
      <c r="AB23" s="14">
        <v>3048.9076223491643</v>
      </c>
      <c r="AC23" s="14">
        <v>3063.4252094165136</v>
      </c>
      <c r="AD23" s="14">
        <v>3077.6267585393348</v>
      </c>
      <c r="AG23" t="s">
        <v>266</v>
      </c>
      <c r="AH23">
        <v>2506.5527339999999</v>
      </c>
    </row>
    <row r="24" spans="1:41" x14ac:dyDescent="0.35">
      <c r="A24" t="s">
        <v>141</v>
      </c>
      <c r="B24" s="14">
        <v>3336.7739259999998</v>
      </c>
      <c r="C24" s="14">
        <v>3391.0652398403749</v>
      </c>
      <c r="D24" s="14">
        <v>3440.6687248491876</v>
      </c>
      <c r="E24" s="14">
        <v>3487.48590418821</v>
      </c>
      <c r="F24" s="14">
        <v>3533.7693758684632</v>
      </c>
      <c r="G24" s="14">
        <v>3568.9009448594529</v>
      </c>
      <c r="H24" s="14">
        <v>3617.7099479615395</v>
      </c>
      <c r="I24" s="14">
        <v>3663.5040057958208</v>
      </c>
      <c r="J24" s="14">
        <v>3706.290801780312</v>
      </c>
      <c r="K24" s="14">
        <v>3755.157134114545</v>
      </c>
      <c r="L24" s="14">
        <v>3809.4833678894938</v>
      </c>
      <c r="M24" s="14">
        <v>3857.210480264097</v>
      </c>
      <c r="N24" s="14">
        <v>3900.9736189310775</v>
      </c>
      <c r="O24" s="14">
        <v>3939.6235293137779</v>
      </c>
      <c r="P24" s="14">
        <v>3980.4431505880571</v>
      </c>
      <c r="Q24" s="14">
        <v>4017.8339607807152</v>
      </c>
      <c r="R24" s="14">
        <v>4058.2385044405146</v>
      </c>
      <c r="S24" s="14">
        <v>4097.3290810106882</v>
      </c>
      <c r="T24" s="14">
        <v>4136.4144455001378</v>
      </c>
      <c r="U24" s="14">
        <v>4175.3970079739984</v>
      </c>
      <c r="V24" s="14">
        <v>4214.6182239826712</v>
      </c>
      <c r="W24" s="14">
        <v>4255.259071031438</v>
      </c>
      <c r="X24" s="14">
        <v>4296.5834663160804</v>
      </c>
      <c r="Y24" s="14">
        <v>4340.967173523125</v>
      </c>
      <c r="Z24" s="14">
        <v>4385.0683613290985</v>
      </c>
      <c r="AA24" s="14">
        <v>4427.8274698752039</v>
      </c>
      <c r="AB24" s="14">
        <v>4462.7665708744953</v>
      </c>
      <c r="AC24" s="14">
        <v>4496.5673417439702</v>
      </c>
      <c r="AD24" s="14">
        <v>4530.2371433765411</v>
      </c>
      <c r="AG24" t="s">
        <v>267</v>
      </c>
      <c r="AH24">
        <v>3336.7739259999998</v>
      </c>
    </row>
    <row r="25" spans="1:41" x14ac:dyDescent="0.35">
      <c r="A25" t="s">
        <v>142</v>
      </c>
      <c r="B25" s="14">
        <v>365.82318099999998</v>
      </c>
      <c r="C25" s="14">
        <v>375.67520166982911</v>
      </c>
      <c r="D25" s="14">
        <v>384.88762166773722</v>
      </c>
      <c r="E25" s="14">
        <v>394.3139813875261</v>
      </c>
      <c r="F25" s="14">
        <v>403.54451680922489</v>
      </c>
      <c r="G25" s="14">
        <v>412.93427133524528</v>
      </c>
      <c r="H25" s="14">
        <v>423.25263161394327</v>
      </c>
      <c r="I25" s="14">
        <v>433.97759934746165</v>
      </c>
      <c r="J25" s="14">
        <v>445.03231073563956</v>
      </c>
      <c r="K25" s="14">
        <v>456.11103408555476</v>
      </c>
      <c r="L25" s="14">
        <v>467.4245946194265</v>
      </c>
      <c r="M25" s="14">
        <v>479.00700213442019</v>
      </c>
      <c r="N25" s="14">
        <v>490.61238378213289</v>
      </c>
      <c r="O25" s="14">
        <v>502.3959120158122</v>
      </c>
      <c r="P25" s="14">
        <v>514.44542580919062</v>
      </c>
      <c r="Q25" s="14">
        <v>526.76407875290454</v>
      </c>
      <c r="R25" s="14">
        <v>539.2373253736946</v>
      </c>
      <c r="S25" s="14">
        <v>551.90794657919798</v>
      </c>
      <c r="T25" s="14">
        <v>564.77137547170867</v>
      </c>
      <c r="U25" s="14">
        <v>577.79121942187055</v>
      </c>
      <c r="V25" s="14">
        <v>590.97601059522412</v>
      </c>
      <c r="W25" s="14">
        <v>604.30441075738031</v>
      </c>
      <c r="X25" s="14">
        <v>617.77423521228013</v>
      </c>
      <c r="Y25" s="14">
        <v>631.34902092456423</v>
      </c>
      <c r="Z25" s="14">
        <v>645.03489992095024</v>
      </c>
      <c r="AA25" s="14">
        <v>658.8450326247679</v>
      </c>
      <c r="AB25" s="14">
        <v>672.84944263823991</v>
      </c>
      <c r="AC25" s="14">
        <v>686.9849328689611</v>
      </c>
      <c r="AD25" s="14">
        <v>701.22544354240176</v>
      </c>
      <c r="AG25" t="s">
        <v>268</v>
      </c>
      <c r="AH25">
        <v>365.82318099999998</v>
      </c>
    </row>
    <row r="26" spans="1:41" x14ac:dyDescent="0.35">
      <c r="A26" t="s">
        <v>143</v>
      </c>
      <c r="B26" s="14">
        <v>1850.0629879999999</v>
      </c>
      <c r="C26" s="14">
        <v>1884.7076375258853</v>
      </c>
      <c r="D26" s="14">
        <v>1917.4977810035607</v>
      </c>
      <c r="E26" s="14">
        <v>1949.2147282995845</v>
      </c>
      <c r="F26" s="14">
        <v>1994.6476099512099</v>
      </c>
      <c r="G26" s="14">
        <v>2042.9041195787593</v>
      </c>
      <c r="H26" s="14">
        <v>2083.3895762589236</v>
      </c>
      <c r="I26" s="14">
        <v>2120.0557744283774</v>
      </c>
      <c r="J26" s="14">
        <v>2156.4340234673714</v>
      </c>
      <c r="K26" s="14">
        <v>2223.3958284074824</v>
      </c>
      <c r="L26" s="14">
        <v>2297.1785519544364</v>
      </c>
      <c r="M26" s="14">
        <v>2348.3904722845773</v>
      </c>
      <c r="N26" s="14">
        <v>2391.6396054174065</v>
      </c>
      <c r="O26" s="14">
        <v>2426.0368837144015</v>
      </c>
      <c r="P26" s="14">
        <v>2453.9185978078663</v>
      </c>
      <c r="Q26" s="14">
        <v>2476.1452108993708</v>
      </c>
      <c r="R26" s="14">
        <v>2505.7631266105018</v>
      </c>
      <c r="S26" s="14">
        <v>2533.7848250790748</v>
      </c>
      <c r="T26" s="14">
        <v>2562.4480125342993</v>
      </c>
      <c r="U26" s="14">
        <v>2591.5023293244194</v>
      </c>
      <c r="V26" s="14">
        <v>2622.6985752145938</v>
      </c>
      <c r="W26" s="14">
        <v>2658.9943630668463</v>
      </c>
      <c r="X26" s="14">
        <v>2698.2193161119358</v>
      </c>
      <c r="Y26" s="14">
        <v>2746.6029754226606</v>
      </c>
      <c r="Z26" s="14">
        <v>2794.3070745409918</v>
      </c>
      <c r="AA26" s="14">
        <v>2839.4845930300485</v>
      </c>
      <c r="AB26" s="14">
        <v>2864.9556500697518</v>
      </c>
      <c r="AC26" s="14">
        <v>2887.5497503597926</v>
      </c>
      <c r="AD26" s="14">
        <v>2910.8024954875</v>
      </c>
      <c r="AG26" t="s">
        <v>269</v>
      </c>
      <c r="AH26">
        <v>1850.0629879999999</v>
      </c>
    </row>
    <row r="27" spans="1:41" x14ac:dyDescent="0.35">
      <c r="A27" t="s">
        <v>144</v>
      </c>
      <c r="B27" s="14">
        <v>172.309662</v>
      </c>
      <c r="C27" s="14">
        <v>173.27266106969572</v>
      </c>
      <c r="D27" s="14">
        <v>172.69997933032087</v>
      </c>
      <c r="E27" s="14">
        <v>171.64599481046753</v>
      </c>
      <c r="F27" s="14">
        <v>169.10621768365496</v>
      </c>
      <c r="G27" s="14">
        <v>168.25651474484644</v>
      </c>
      <c r="H27" s="14">
        <v>168.85164813288984</v>
      </c>
      <c r="I27" s="14">
        <v>169.58712032221169</v>
      </c>
      <c r="J27" s="14">
        <v>171.42775109134084</v>
      </c>
      <c r="K27" s="14">
        <v>172.34298499736488</v>
      </c>
      <c r="L27" s="14">
        <v>174.47017999259037</v>
      </c>
      <c r="M27" s="14">
        <v>176.98045694232377</v>
      </c>
      <c r="N27" s="14">
        <v>178.35092280870234</v>
      </c>
      <c r="O27" s="14">
        <v>179.79345717554526</v>
      </c>
      <c r="P27" s="14">
        <v>180.73510563022188</v>
      </c>
      <c r="Q27" s="14">
        <v>181.80306394733768</v>
      </c>
      <c r="R27" s="14">
        <v>182.8546601380057</v>
      </c>
      <c r="S27" s="14">
        <v>183.95455468984161</v>
      </c>
      <c r="T27" s="14">
        <v>185.0768319952756</v>
      </c>
      <c r="U27" s="14">
        <v>185.97867253145387</v>
      </c>
      <c r="V27" s="14">
        <v>186.89606998710374</v>
      </c>
      <c r="W27" s="14">
        <v>187.8355759723612</v>
      </c>
      <c r="X27" s="14">
        <v>188.77764839844872</v>
      </c>
      <c r="Y27" s="14">
        <v>189.72656756477079</v>
      </c>
      <c r="Z27" s="14">
        <v>190.63986003485434</v>
      </c>
      <c r="AA27" s="14">
        <v>191.56368363899583</v>
      </c>
      <c r="AB27" s="14">
        <v>192.51162311802554</v>
      </c>
      <c r="AC27" s="14">
        <v>193.51695154092377</v>
      </c>
      <c r="AD27" s="14">
        <v>194.48811442706241</v>
      </c>
      <c r="AG27" t="s">
        <v>270</v>
      </c>
      <c r="AH27">
        <v>172.309662</v>
      </c>
    </row>
    <row r="28" spans="1:41" x14ac:dyDescent="0.35">
      <c r="A28" t="s">
        <v>145</v>
      </c>
      <c r="B28" s="14">
        <v>456.812592</v>
      </c>
      <c r="C28" s="14">
        <v>463.49982585302882</v>
      </c>
      <c r="D28" s="14">
        <v>469.6701209347147</v>
      </c>
      <c r="E28" s="14">
        <v>474.96015640783867</v>
      </c>
      <c r="F28" s="14">
        <v>478.49993471191351</v>
      </c>
      <c r="G28" s="14">
        <v>483.95823131716577</v>
      </c>
      <c r="H28" s="14">
        <v>489.78281381853725</v>
      </c>
      <c r="I28" s="14">
        <v>495.64291825103192</v>
      </c>
      <c r="J28" s="14">
        <v>502.6653853739798</v>
      </c>
      <c r="K28" s="14">
        <v>508.59829465101035</v>
      </c>
      <c r="L28" s="14">
        <v>515.78560231170059</v>
      </c>
      <c r="M28" s="14">
        <v>523.19723510267875</v>
      </c>
      <c r="N28" s="14">
        <v>529.35144722002099</v>
      </c>
      <c r="O28" s="14">
        <v>535.42019688667494</v>
      </c>
      <c r="P28" s="14">
        <v>540.52629049050643</v>
      </c>
      <c r="Q28" s="14">
        <v>545.53110989836455</v>
      </c>
      <c r="R28" s="14">
        <v>550.33780632892353</v>
      </c>
      <c r="S28" s="14">
        <v>554.99075838684882</v>
      </c>
      <c r="T28" s="14">
        <v>559.45861713881334</v>
      </c>
      <c r="U28" s="14">
        <v>563.43895820006765</v>
      </c>
      <c r="V28" s="14">
        <v>567.23090238875409</v>
      </c>
      <c r="W28" s="14">
        <v>570.85553621656334</v>
      </c>
      <c r="X28" s="14">
        <v>574.28733131797037</v>
      </c>
      <c r="Y28" s="14">
        <v>577.54816924243369</v>
      </c>
      <c r="Z28" s="14">
        <v>580.57590198938851</v>
      </c>
      <c r="AA28" s="14">
        <v>583.43439066586939</v>
      </c>
      <c r="AB28" s="14">
        <v>586.12947831839176</v>
      </c>
      <c r="AC28" s="14">
        <v>588.74266626193685</v>
      </c>
      <c r="AD28" s="14">
        <v>591.1454840434717</v>
      </c>
      <c r="AG28" t="s">
        <v>271</v>
      </c>
      <c r="AH28">
        <v>456.812592</v>
      </c>
    </row>
    <row r="29" spans="1:41" x14ac:dyDescent="0.35">
      <c r="A29" t="s">
        <v>146</v>
      </c>
      <c r="B29" s="14">
        <v>626.30883800000004</v>
      </c>
      <c r="C29" s="14">
        <v>619.61384704531531</v>
      </c>
      <c r="D29" s="14">
        <v>610.98907013998337</v>
      </c>
      <c r="E29" s="14">
        <v>602.83322143831276</v>
      </c>
      <c r="F29" s="14">
        <v>593.58015347248966</v>
      </c>
      <c r="G29" s="14">
        <v>581.73888234888227</v>
      </c>
      <c r="H29" s="14">
        <v>572.76142974258607</v>
      </c>
      <c r="I29" s="14">
        <v>562.91153688301688</v>
      </c>
      <c r="J29" s="14">
        <v>556.94658849128234</v>
      </c>
      <c r="K29" s="14">
        <v>550.19528194559109</v>
      </c>
      <c r="L29" s="14">
        <v>544.46587839657889</v>
      </c>
      <c r="M29" s="14">
        <v>539.04637393619498</v>
      </c>
      <c r="N29" s="14">
        <v>533.23151898663309</v>
      </c>
      <c r="O29" s="14">
        <v>527.39466013350159</v>
      </c>
      <c r="P29" s="14">
        <v>521.87837568583529</v>
      </c>
      <c r="Q29" s="14">
        <v>516.413421899166</v>
      </c>
      <c r="R29" s="14">
        <v>510.94315780367253</v>
      </c>
      <c r="S29" s="14">
        <v>505.51883195748138</v>
      </c>
      <c r="T29" s="14">
        <v>500.12388443094795</v>
      </c>
      <c r="U29" s="14">
        <v>494.73174875856728</v>
      </c>
      <c r="V29" s="14">
        <v>489.37504074888392</v>
      </c>
      <c r="W29" s="14">
        <v>484.05773624362695</v>
      </c>
      <c r="X29" s="14">
        <v>478.77187416962016</v>
      </c>
      <c r="Y29" s="14">
        <v>473.52065637654033</v>
      </c>
      <c r="Z29" s="14">
        <v>468.30245874327085</v>
      </c>
      <c r="AA29" s="14">
        <v>463.12237792612802</v>
      </c>
      <c r="AB29" s="14">
        <v>457.98324783499515</v>
      </c>
      <c r="AC29" s="14">
        <v>452.8957409264201</v>
      </c>
      <c r="AD29" s="14">
        <v>447.83906939982842</v>
      </c>
      <c r="AG29" t="s">
        <v>272</v>
      </c>
      <c r="AH29">
        <v>626.30883800000004</v>
      </c>
    </row>
    <row r="30" spans="1:41" x14ac:dyDescent="0.35">
      <c r="A30" t="s">
        <v>147</v>
      </c>
      <c r="B30" s="14">
        <v>163.597061</v>
      </c>
      <c r="C30" s="14">
        <v>166.47172311706757</v>
      </c>
      <c r="D30" s="14">
        <v>168.98737720812343</v>
      </c>
      <c r="E30" s="14">
        <v>171.624982887801</v>
      </c>
      <c r="F30" s="14">
        <v>174.23198354036501</v>
      </c>
      <c r="G30" s="14">
        <v>177.06576221345892</v>
      </c>
      <c r="H30" s="14">
        <v>180.09231187382113</v>
      </c>
      <c r="I30" s="14">
        <v>183.1191593779468</v>
      </c>
      <c r="J30" s="14">
        <v>186.04208908802164</v>
      </c>
      <c r="K30" s="14">
        <v>188.84440386753667</v>
      </c>
      <c r="L30" s="14">
        <v>191.57577378731517</v>
      </c>
      <c r="M30" s="14">
        <v>194.28860168960784</v>
      </c>
      <c r="N30" s="14">
        <v>196.898325045223</v>
      </c>
      <c r="O30" s="14">
        <v>199.49941098856789</v>
      </c>
      <c r="P30" s="14">
        <v>202.09308288088917</v>
      </c>
      <c r="Q30" s="14">
        <v>204.68518938984431</v>
      </c>
      <c r="R30" s="14">
        <v>207.22035874007011</v>
      </c>
      <c r="S30" s="14">
        <v>209.73068833195492</v>
      </c>
      <c r="T30" s="14">
        <v>212.21538876969242</v>
      </c>
      <c r="U30" s="14">
        <v>214.65938851599745</v>
      </c>
      <c r="V30" s="14">
        <v>217.07376998833115</v>
      </c>
      <c r="W30" s="14">
        <v>219.44981605986942</v>
      </c>
      <c r="X30" s="14">
        <v>221.79174060689712</v>
      </c>
      <c r="Y30" s="14">
        <v>224.08435747120248</v>
      </c>
      <c r="Z30" s="14">
        <v>226.33969930384291</v>
      </c>
      <c r="AA30" s="14">
        <v>228.56680272609796</v>
      </c>
      <c r="AB30" s="14">
        <v>230.79936782808159</v>
      </c>
      <c r="AC30" s="14">
        <v>233.00020135987984</v>
      </c>
      <c r="AD30" s="14">
        <v>235.16375268963117</v>
      </c>
      <c r="AG30" t="s">
        <v>273</v>
      </c>
      <c r="AH30">
        <v>163.597061</v>
      </c>
    </row>
    <row r="31" spans="1:41" x14ac:dyDescent="0.35">
      <c r="A31" t="s">
        <v>148</v>
      </c>
      <c r="B31" s="14">
        <v>1142.709961</v>
      </c>
      <c r="C31" s="14">
        <v>1163.3689001139228</v>
      </c>
      <c r="D31" s="14">
        <v>1177.3209506592091</v>
      </c>
      <c r="E31" s="14">
        <v>1192.7050035214729</v>
      </c>
      <c r="F31" s="14">
        <v>1205.8644756368265</v>
      </c>
      <c r="G31" s="14">
        <v>1218.4629859189374</v>
      </c>
      <c r="H31" s="14">
        <v>1238.6061286169549</v>
      </c>
      <c r="I31" s="14">
        <v>1258.4284095175021</v>
      </c>
      <c r="J31" s="14">
        <v>1278.2602345087703</v>
      </c>
      <c r="K31" s="14">
        <v>1296.0828891325025</v>
      </c>
      <c r="L31" s="14">
        <v>1315.3748237206619</v>
      </c>
      <c r="M31" s="14">
        <v>1335.0737455432202</v>
      </c>
      <c r="N31" s="14">
        <v>1353.4539728128627</v>
      </c>
      <c r="O31" s="14">
        <v>1371.8032897038759</v>
      </c>
      <c r="P31" s="14">
        <v>1391.1768560233768</v>
      </c>
      <c r="Q31" s="14">
        <v>1410.7950929293329</v>
      </c>
      <c r="R31" s="14">
        <v>1430.0879979841602</v>
      </c>
      <c r="S31" s="14">
        <v>1449.4373746144854</v>
      </c>
      <c r="T31" s="14">
        <v>1468.7799714349785</v>
      </c>
      <c r="U31" s="14">
        <v>1488.0136451609196</v>
      </c>
      <c r="V31" s="14">
        <v>1507.2233061144889</v>
      </c>
      <c r="W31" s="14">
        <v>1526.3650421021428</v>
      </c>
      <c r="X31" s="14">
        <v>1545.4395681237806</v>
      </c>
      <c r="Y31" s="14">
        <v>1564.3750664322172</v>
      </c>
      <c r="Z31" s="14">
        <v>1583.2034154192754</v>
      </c>
      <c r="AA31" s="14">
        <v>1601.9734001514616</v>
      </c>
      <c r="AB31" s="14">
        <v>1620.8233405590238</v>
      </c>
      <c r="AC31" s="14">
        <v>1639.5723766332744</v>
      </c>
      <c r="AD31" s="14">
        <v>1658.1734892034165</v>
      </c>
      <c r="AG31" t="s">
        <v>274</v>
      </c>
      <c r="AH31">
        <v>1142.709961</v>
      </c>
    </row>
    <row r="32" spans="1:41" x14ac:dyDescent="0.35">
      <c r="A32" t="s">
        <v>149</v>
      </c>
      <c r="B32" s="14">
        <v>3008.857422</v>
      </c>
      <c r="C32" s="14">
        <v>3044.0950539262685</v>
      </c>
      <c r="D32" s="14">
        <v>3080.8856823385158</v>
      </c>
      <c r="E32" s="14">
        <v>3109.9476461711583</v>
      </c>
      <c r="F32" s="14">
        <v>3129.4138658707429</v>
      </c>
      <c r="G32" s="14">
        <v>3132.5441246783575</v>
      </c>
      <c r="H32" s="14">
        <v>3153.2918415284571</v>
      </c>
      <c r="I32" s="14">
        <v>3172.8104657641707</v>
      </c>
      <c r="J32" s="14">
        <v>3188.0714620077638</v>
      </c>
      <c r="K32" s="14">
        <v>3193.4422465962352</v>
      </c>
      <c r="L32" s="14">
        <v>3203.9432746701405</v>
      </c>
      <c r="M32" s="14">
        <v>3219.8012239475534</v>
      </c>
      <c r="N32" s="14">
        <v>3236.0968955260496</v>
      </c>
      <c r="O32" s="14">
        <v>3250.4404096009348</v>
      </c>
      <c r="P32" s="14">
        <v>3270.1251092258822</v>
      </c>
      <c r="Q32" s="14">
        <v>3287.0063779734855</v>
      </c>
      <c r="R32" s="14">
        <v>3303.8838080517644</v>
      </c>
      <c r="S32" s="14">
        <v>3319.1715392083815</v>
      </c>
      <c r="T32" s="14">
        <v>3333.6357585585133</v>
      </c>
      <c r="U32" s="14">
        <v>3348.3259579103224</v>
      </c>
      <c r="V32" s="14">
        <v>3361.5421018155307</v>
      </c>
      <c r="W32" s="14">
        <v>3373.4443139354294</v>
      </c>
      <c r="X32" s="14">
        <v>3384.1153953959288</v>
      </c>
      <c r="Y32" s="14">
        <v>3393.5979236219059</v>
      </c>
      <c r="Z32" s="14">
        <v>3403.4259189526319</v>
      </c>
      <c r="AA32" s="14">
        <v>3412.1876305698652</v>
      </c>
      <c r="AB32" s="14">
        <v>3420.0951706724527</v>
      </c>
      <c r="AC32" s="14">
        <v>3428.1771291683658</v>
      </c>
      <c r="AD32" s="14">
        <v>3435.0592290369427</v>
      </c>
      <c r="AG32" t="s">
        <v>275</v>
      </c>
      <c r="AH32">
        <v>3008.857422</v>
      </c>
    </row>
    <row r="33" spans="1:34" x14ac:dyDescent="0.35">
      <c r="A33" t="s">
        <v>150</v>
      </c>
      <c r="B33" s="14">
        <v>3564.9916990000002</v>
      </c>
      <c r="C33" s="14">
        <v>3606.4108420564921</v>
      </c>
      <c r="D33" s="14">
        <v>3645.3669313313017</v>
      </c>
      <c r="E33" s="14">
        <v>3673.6788923255026</v>
      </c>
      <c r="F33" s="14">
        <v>3691.8051178745477</v>
      </c>
      <c r="G33" s="14">
        <v>3691.0112269334732</v>
      </c>
      <c r="H33" s="14">
        <v>3712.2866216567531</v>
      </c>
      <c r="I33" s="14">
        <v>3735.6755122878394</v>
      </c>
      <c r="J33" s="14">
        <v>3750.0370179407892</v>
      </c>
      <c r="K33" s="14">
        <v>3756.8006972074577</v>
      </c>
      <c r="L33" s="14">
        <v>3765.6181714198519</v>
      </c>
      <c r="M33" s="14">
        <v>3778.0755894545432</v>
      </c>
      <c r="N33" s="14">
        <v>3790.1008262482183</v>
      </c>
      <c r="O33" s="14">
        <v>3797.9706295048481</v>
      </c>
      <c r="P33" s="14">
        <v>3811.486733442011</v>
      </c>
      <c r="Q33" s="14">
        <v>3821.6760952711234</v>
      </c>
      <c r="R33" s="14">
        <v>3831.8886074334723</v>
      </c>
      <c r="S33" s="14">
        <v>3840.1861023862371</v>
      </c>
      <c r="T33" s="14">
        <v>3847.616939298076</v>
      </c>
      <c r="U33" s="14">
        <v>3854.5224497998811</v>
      </c>
      <c r="V33" s="14">
        <v>3859.9340451385019</v>
      </c>
      <c r="W33" s="14">
        <v>3864.0762947597013</v>
      </c>
      <c r="X33" s="14">
        <v>3867.1387815649723</v>
      </c>
      <c r="Y33" s="14">
        <v>3869.1058515923055</v>
      </c>
      <c r="Z33" s="14">
        <v>3870.9396336561967</v>
      </c>
      <c r="AA33" s="14">
        <v>3871.8217124123971</v>
      </c>
      <c r="AB33" s="14">
        <v>3872.1342338583763</v>
      </c>
      <c r="AC33" s="14">
        <v>3872.5380389897405</v>
      </c>
      <c r="AD33" s="14">
        <v>3872.1297824757871</v>
      </c>
      <c r="AG33" t="s">
        <v>276</v>
      </c>
      <c r="AH33">
        <v>3564.9916990000002</v>
      </c>
    </row>
    <row r="34" spans="1:34" x14ac:dyDescent="0.35">
      <c r="A34" t="s">
        <v>151</v>
      </c>
      <c r="B34" s="14">
        <v>3782.001953</v>
      </c>
      <c r="C34" s="14">
        <v>3866.8417118106727</v>
      </c>
      <c r="D34" s="14">
        <v>3939.4687328419009</v>
      </c>
      <c r="E34" s="14">
        <v>4014.914286438303</v>
      </c>
      <c r="F34" s="14">
        <v>4085.5494764624696</v>
      </c>
      <c r="G34" s="14">
        <v>4150.9158167561836</v>
      </c>
      <c r="H34" s="14">
        <v>4241.2438958446146</v>
      </c>
      <c r="I34" s="14">
        <v>4332.0680132521784</v>
      </c>
      <c r="J34" s="14">
        <v>4420.1263929643574</v>
      </c>
      <c r="K34" s="14">
        <v>4504.0531008381295</v>
      </c>
      <c r="L34" s="14">
        <v>4590.9574542028713</v>
      </c>
      <c r="M34" s="14">
        <v>4678.9853906212475</v>
      </c>
      <c r="N34" s="14">
        <v>4765.7997534573733</v>
      </c>
      <c r="O34" s="14">
        <v>4852.822303795554</v>
      </c>
      <c r="P34" s="14">
        <v>4943.0362704231138</v>
      </c>
      <c r="Q34" s="14">
        <v>5034.0306479108249</v>
      </c>
      <c r="R34" s="14">
        <v>5124.1745313198999</v>
      </c>
      <c r="S34" s="14">
        <v>5214.547547858976</v>
      </c>
      <c r="T34" s="14">
        <v>5304.75087716086</v>
      </c>
      <c r="U34" s="14">
        <v>5395.1793739385585</v>
      </c>
      <c r="V34" s="14">
        <v>5485.6193053018278</v>
      </c>
      <c r="W34" s="14">
        <v>5575.8933993995279</v>
      </c>
      <c r="X34" s="14">
        <v>5665.9457505678502</v>
      </c>
      <c r="Y34" s="14">
        <v>5755.451262184145</v>
      </c>
      <c r="Z34" s="14">
        <v>5844.6434903942136</v>
      </c>
      <c r="AA34" s="14">
        <v>5933.7596920139995</v>
      </c>
      <c r="AB34" s="14">
        <v>6023.6852267705026</v>
      </c>
      <c r="AC34" s="14">
        <v>6113.6230637858453</v>
      </c>
      <c r="AD34" s="14">
        <v>6203.3649367391581</v>
      </c>
      <c r="AG34" t="s">
        <v>277</v>
      </c>
      <c r="AH34">
        <v>3782.001953</v>
      </c>
    </row>
    <row r="35" spans="1:34" x14ac:dyDescent="0.35">
      <c r="A35" t="s">
        <v>152</v>
      </c>
      <c r="B35" s="14">
        <v>1901.3889160000001</v>
      </c>
      <c r="C35" s="14">
        <v>1947.2568813762343</v>
      </c>
      <c r="D35" s="14">
        <v>1989.2749850882587</v>
      </c>
      <c r="E35" s="14">
        <v>2032.5936360910393</v>
      </c>
      <c r="F35" s="14">
        <v>2074.0122031323936</v>
      </c>
      <c r="G35" s="14">
        <v>2112.7404404027052</v>
      </c>
      <c r="H35" s="14">
        <v>2161.9108824943296</v>
      </c>
      <c r="I35" s="14">
        <v>2211.4411255766277</v>
      </c>
      <c r="J35" s="14">
        <v>2259.624004820691</v>
      </c>
      <c r="K35" s="14">
        <v>2306.1767785680067</v>
      </c>
      <c r="L35" s="14">
        <v>2354.2707115789754</v>
      </c>
      <c r="M35" s="14">
        <v>2403.0933421686291</v>
      </c>
      <c r="N35" s="14">
        <v>2451.8919974307105</v>
      </c>
      <c r="O35" s="14">
        <v>2501.1149552251304</v>
      </c>
      <c r="P35" s="14">
        <v>2551.8838371437678</v>
      </c>
      <c r="Q35" s="14">
        <v>2603.2734186677849</v>
      </c>
      <c r="R35" s="14">
        <v>2654.4542947334771</v>
      </c>
      <c r="S35" s="14">
        <v>2705.9910557565868</v>
      </c>
      <c r="T35" s="14">
        <v>2757.6292124744837</v>
      </c>
      <c r="U35" s="14">
        <v>2809.6008714273839</v>
      </c>
      <c r="V35" s="14">
        <v>2861.7981983369364</v>
      </c>
      <c r="W35" s="14">
        <v>2914.1364808670414</v>
      </c>
      <c r="X35" s="14">
        <v>2966.5880233861676</v>
      </c>
      <c r="Y35" s="14">
        <v>3018.992504160482</v>
      </c>
      <c r="Z35" s="14">
        <v>3071.4535369052787</v>
      </c>
      <c r="AA35" s="14">
        <v>3124.1059291616775</v>
      </c>
      <c r="AB35" s="14">
        <v>3177.3906798894591</v>
      </c>
      <c r="AC35" s="14">
        <v>3230.819139649936</v>
      </c>
      <c r="AD35" s="14">
        <v>3284.3195661110553</v>
      </c>
      <c r="AG35" t="s">
        <v>278</v>
      </c>
      <c r="AH35">
        <v>1901.3889160000001</v>
      </c>
    </row>
    <row r="36" spans="1:34" x14ac:dyDescent="0.35">
      <c r="A36" t="s">
        <v>153</v>
      </c>
      <c r="B36" s="14">
        <v>1177.8149410000001</v>
      </c>
      <c r="C36" s="14">
        <v>1200.2375929392877</v>
      </c>
      <c r="D36" s="14">
        <v>1222.2231850954718</v>
      </c>
      <c r="E36" s="14">
        <v>1244.0623578560317</v>
      </c>
      <c r="F36" s="14">
        <v>1266.1256793663727</v>
      </c>
      <c r="G36" s="14">
        <v>1289.8174230786763</v>
      </c>
      <c r="H36" s="14">
        <v>1313.1445450655081</v>
      </c>
      <c r="I36" s="14">
        <v>1336.7605305073296</v>
      </c>
      <c r="J36" s="14">
        <v>1360.2142613671867</v>
      </c>
      <c r="K36" s="14">
        <v>1382.9137890037346</v>
      </c>
      <c r="L36" s="14">
        <v>1405.4581878834524</v>
      </c>
      <c r="M36" s="14">
        <v>1428.1665974625416</v>
      </c>
      <c r="N36" s="14">
        <v>1450.5523947944682</v>
      </c>
      <c r="O36" s="14">
        <v>1472.9724227188906</v>
      </c>
      <c r="P36" s="14">
        <v>1495.2565806104778</v>
      </c>
      <c r="Q36" s="14">
        <v>1517.4452911127892</v>
      </c>
      <c r="R36" s="14">
        <v>1539.413498336758</v>
      </c>
      <c r="S36" s="14">
        <v>1561.1483235784249</v>
      </c>
      <c r="T36" s="14">
        <v>1582.7127776016782</v>
      </c>
      <c r="U36" s="14">
        <v>1604.1605932647919</v>
      </c>
      <c r="V36" s="14">
        <v>1625.2389426281727</v>
      </c>
      <c r="W36" s="14">
        <v>1646.0322496601575</v>
      </c>
      <c r="X36" s="14">
        <v>1666.4769578202865</v>
      </c>
      <c r="Y36" s="14">
        <v>1686.5263420998222</v>
      </c>
      <c r="Z36" s="14">
        <v>1706.3899120518054</v>
      </c>
      <c r="AA36" s="14">
        <v>1725.8345663776181</v>
      </c>
      <c r="AB36" s="14">
        <v>1745.1100674825766</v>
      </c>
      <c r="AC36" s="14">
        <v>1764.2191972325177</v>
      </c>
      <c r="AD36" s="14">
        <v>1782.8341796701968</v>
      </c>
      <c r="AG36" t="s">
        <v>279</v>
      </c>
      <c r="AH36">
        <v>1177.8149410000001</v>
      </c>
    </row>
    <row r="37" spans="1:34" x14ac:dyDescent="0.35">
      <c r="A37" t="s">
        <v>108</v>
      </c>
      <c r="B37" s="14">
        <v>2056.029297</v>
      </c>
      <c r="C37" s="14">
        <v>2098.6300184309102</v>
      </c>
      <c r="D37" s="14">
        <v>2135.8129155084634</v>
      </c>
      <c r="E37" s="14">
        <v>2174.6586536531481</v>
      </c>
      <c r="F37" s="14">
        <v>2213.8496995116893</v>
      </c>
      <c r="G37" s="14">
        <v>2255.3602669174134</v>
      </c>
      <c r="H37" s="14">
        <v>2302.1662096088035</v>
      </c>
      <c r="I37" s="14">
        <v>2349.5648190485763</v>
      </c>
      <c r="J37" s="14">
        <v>2397.2170480131463</v>
      </c>
      <c r="K37" s="14">
        <v>2446.5167754923559</v>
      </c>
      <c r="L37" s="14">
        <v>2497.7306897604481</v>
      </c>
      <c r="M37" s="14">
        <v>2548.3779242759279</v>
      </c>
      <c r="N37" s="14">
        <v>2597.4647798533306</v>
      </c>
      <c r="O37" s="14">
        <v>2646.02931909577</v>
      </c>
      <c r="P37" s="14">
        <v>2694.5082806626515</v>
      </c>
      <c r="Q37" s="14">
        <v>2742.7205784268922</v>
      </c>
      <c r="R37" s="14">
        <v>2791.0750164966162</v>
      </c>
      <c r="S37" s="14">
        <v>2839.4013639772484</v>
      </c>
      <c r="T37" s="14">
        <v>2887.8602912957022</v>
      </c>
      <c r="U37" s="14">
        <v>2936.2746915072166</v>
      </c>
      <c r="V37" s="14">
        <v>2984.968990108765</v>
      </c>
      <c r="W37" s="14">
        <v>3034.1938152277494</v>
      </c>
      <c r="X37" s="14">
        <v>3083.8908757273643</v>
      </c>
      <c r="Y37" s="14">
        <v>3134.5212709577936</v>
      </c>
      <c r="Z37" s="14">
        <v>3185.4327923449441</v>
      </c>
      <c r="AA37" s="14">
        <v>3236.4560991828876</v>
      </c>
      <c r="AB37" s="14">
        <v>3286.2269683673417</v>
      </c>
      <c r="AC37" s="14">
        <v>3335.4474186541543</v>
      </c>
      <c r="AD37" s="14">
        <v>3384.3730955699407</v>
      </c>
      <c r="AG37" t="s">
        <v>280</v>
      </c>
      <c r="AH37">
        <v>2056.029297</v>
      </c>
    </row>
    <row r="38" spans="1:34" x14ac:dyDescent="0.35">
      <c r="A38" t="s">
        <v>154</v>
      </c>
      <c r="B38" s="14">
        <v>816.71167000000003</v>
      </c>
      <c r="C38" s="14">
        <v>836.25443686676203</v>
      </c>
      <c r="D38" s="14">
        <v>853.6040404175493</v>
      </c>
      <c r="E38" s="14">
        <v>872.15251477420645</v>
      </c>
      <c r="F38" s="14">
        <v>890.81718909713481</v>
      </c>
      <c r="G38" s="14">
        <v>911.4817426777779</v>
      </c>
      <c r="H38" s="14">
        <v>933.71405845612867</v>
      </c>
      <c r="I38" s="14">
        <v>956.09807895090341</v>
      </c>
      <c r="J38" s="14">
        <v>978.30460415223297</v>
      </c>
      <c r="K38" s="14">
        <v>1000.4213319992233</v>
      </c>
      <c r="L38" s="14">
        <v>1022.9569229659711</v>
      </c>
      <c r="M38" s="14">
        <v>1045.5958803324388</v>
      </c>
      <c r="N38" s="14">
        <v>1067.660358277978</v>
      </c>
      <c r="O38" s="14">
        <v>1089.9441382118127</v>
      </c>
      <c r="P38" s="14">
        <v>1112.3760605315224</v>
      </c>
      <c r="Q38" s="14">
        <v>1135.0596331578811</v>
      </c>
      <c r="R38" s="14">
        <v>1157.7063429586472</v>
      </c>
      <c r="S38" s="14">
        <v>1180.5120002085894</v>
      </c>
      <c r="T38" s="14">
        <v>1203.4824027086481</v>
      </c>
      <c r="U38" s="14">
        <v>1226.4779427184037</v>
      </c>
      <c r="V38" s="14">
        <v>1249.6408372012006</v>
      </c>
      <c r="W38" s="14">
        <v>1272.9641337867238</v>
      </c>
      <c r="X38" s="14">
        <v>1296.4592328040253</v>
      </c>
      <c r="Y38" s="14">
        <v>1320.121039907855</v>
      </c>
      <c r="Z38" s="14">
        <v>1343.8870469772121</v>
      </c>
      <c r="AA38" s="14">
        <v>1367.7917066027287</v>
      </c>
      <c r="AB38" s="14">
        <v>1391.780995007322</v>
      </c>
      <c r="AC38" s="14">
        <v>1415.7434275764626</v>
      </c>
      <c r="AD38" s="14">
        <v>1439.6961074789433</v>
      </c>
      <c r="AG38" t="s">
        <v>281</v>
      </c>
      <c r="AH38">
        <v>816.71167000000003</v>
      </c>
    </row>
    <row r="39" spans="1:34" x14ac:dyDescent="0.35">
      <c r="A39" t="s">
        <v>155</v>
      </c>
      <c r="B39" s="14">
        <v>1194.0349120000001</v>
      </c>
      <c r="C39" s="14">
        <v>1183.4980673366122</v>
      </c>
      <c r="D39" s="14">
        <v>1155.2308077473108</v>
      </c>
      <c r="E39" s="14">
        <v>1128.9231986548043</v>
      </c>
      <c r="F39" s="14">
        <v>1093.9847190412361</v>
      </c>
      <c r="G39" s="14">
        <v>1049.4684022524821</v>
      </c>
      <c r="H39" s="14">
        <v>1032.8897400084193</v>
      </c>
      <c r="I39" s="14">
        <v>1014.4147510958106</v>
      </c>
      <c r="J39" s="14">
        <v>995.21979229262547</v>
      </c>
      <c r="K39" s="14">
        <v>965.82816521080576</v>
      </c>
      <c r="L39" s="14">
        <v>943.11159701659801</v>
      </c>
      <c r="M39" s="14">
        <v>921.08032148797088</v>
      </c>
      <c r="N39" s="14">
        <v>891.9860652650982</v>
      </c>
      <c r="O39" s="14">
        <v>860.49645960025748</v>
      </c>
      <c r="P39" s="14">
        <v>837.59133459038799</v>
      </c>
      <c r="Q39" s="14">
        <v>814.92946344171048</v>
      </c>
      <c r="R39" s="14">
        <v>790.37140107500181</v>
      </c>
      <c r="S39" s="14">
        <v>766.44567320735985</v>
      </c>
      <c r="T39" s="14">
        <v>742.21426331520718</v>
      </c>
      <c r="U39" s="14">
        <v>717.37999672895933</v>
      </c>
      <c r="V39" s="14">
        <v>691.89865924514675</v>
      </c>
      <c r="W39" s="14">
        <v>665.69057588092937</v>
      </c>
      <c r="X39" s="14">
        <v>638.81931009491973</v>
      </c>
      <c r="Y39" s="14">
        <v>611.18456167759257</v>
      </c>
      <c r="Z39" s="14">
        <v>582.79082161419285</v>
      </c>
      <c r="AA39" s="14">
        <v>553.52627190224689</v>
      </c>
      <c r="AB39" s="14">
        <v>523.2716329326139</v>
      </c>
      <c r="AC39" s="14">
        <v>491.9168827243119</v>
      </c>
      <c r="AD39" s="14">
        <v>459.43954629308735</v>
      </c>
      <c r="AG39" t="s">
        <v>282</v>
      </c>
      <c r="AH39">
        <v>1194.0349120000001</v>
      </c>
    </row>
    <row r="40" spans="1:34" x14ac:dyDescent="0.35">
      <c r="A40" t="s">
        <v>156</v>
      </c>
      <c r="B40" s="14">
        <v>1650.8249510000001</v>
      </c>
      <c r="C40" s="14">
        <v>1705.5776970673219</v>
      </c>
      <c r="D40" s="14">
        <v>1736.5380256555666</v>
      </c>
      <c r="E40" s="14">
        <v>1767.3867554123249</v>
      </c>
      <c r="F40" s="14">
        <v>1784.6534700796039</v>
      </c>
      <c r="G40" s="14">
        <v>1768.5179362001772</v>
      </c>
      <c r="H40" s="14">
        <v>1769.1254567742133</v>
      </c>
      <c r="I40" s="14">
        <v>1753.201664685316</v>
      </c>
      <c r="J40" s="14">
        <v>1777.2533123626347</v>
      </c>
      <c r="K40" s="14">
        <v>1793.1035327585432</v>
      </c>
      <c r="L40" s="14">
        <v>1819.6570650441045</v>
      </c>
      <c r="M40" s="14">
        <v>1849.4899786940896</v>
      </c>
      <c r="N40" s="14">
        <v>1873.942085702404</v>
      </c>
      <c r="O40" s="14">
        <v>1898.3378133509123</v>
      </c>
      <c r="P40" s="14">
        <v>1928.3820465876918</v>
      </c>
      <c r="Q40" s="14">
        <v>1960.1860803292441</v>
      </c>
      <c r="R40" s="14">
        <v>1991.9422709422258</v>
      </c>
      <c r="S40" s="14">
        <v>2024.7354173545207</v>
      </c>
      <c r="T40" s="14">
        <v>2058.4187132840889</v>
      </c>
      <c r="U40" s="14">
        <v>2092.4303773674246</v>
      </c>
      <c r="V40" s="14">
        <v>2127.2199617936863</v>
      </c>
      <c r="W40" s="14">
        <v>2162.7302827818967</v>
      </c>
      <c r="X40" s="14">
        <v>2198.8580433366833</v>
      </c>
      <c r="Y40" s="14">
        <v>2235.5380739007996</v>
      </c>
      <c r="Z40" s="14">
        <v>2272.6234150087398</v>
      </c>
      <c r="AA40" s="14">
        <v>2310.2012431759094</v>
      </c>
      <c r="AB40" s="14">
        <v>2348.2315450209467</v>
      </c>
      <c r="AC40" s="14">
        <v>2386.6284183062021</v>
      </c>
      <c r="AD40" s="14">
        <v>2425.1669780164852</v>
      </c>
      <c r="AG40" t="s">
        <v>283</v>
      </c>
      <c r="AH40">
        <v>1650.8249510000001</v>
      </c>
    </row>
    <row r="41" spans="1:34" x14ac:dyDescent="0.35">
      <c r="A41" t="s">
        <v>157</v>
      </c>
      <c r="B41" s="14">
        <v>745.046875</v>
      </c>
      <c r="C41" s="14">
        <v>759.40392828124993</v>
      </c>
      <c r="D41" s="14">
        <v>771.48285528370593</v>
      </c>
      <c r="E41" s="14">
        <v>782.88429180880178</v>
      </c>
      <c r="F41" s="14">
        <v>792.57945259013275</v>
      </c>
      <c r="G41" s="14">
        <v>800.84946437229394</v>
      </c>
      <c r="H41" s="14">
        <v>811.19595894230531</v>
      </c>
      <c r="I41" s="14">
        <v>821.26752460974535</v>
      </c>
      <c r="J41" s="14">
        <v>830.78445481167557</v>
      </c>
      <c r="K41" s="14">
        <v>838.81189299060429</v>
      </c>
      <c r="L41" s="14">
        <v>847.02645335173167</v>
      </c>
      <c r="M41" s="14">
        <v>855.43767167118585</v>
      </c>
      <c r="N41" s="14">
        <v>863.23949420499832</v>
      </c>
      <c r="O41" s="14">
        <v>870.72714725378307</v>
      </c>
      <c r="P41" s="14">
        <v>878.75854290007953</v>
      </c>
      <c r="Q41" s="14">
        <v>886.74592201233008</v>
      </c>
      <c r="R41" s="14">
        <v>894.63411224093841</v>
      </c>
      <c r="S41" s="14">
        <v>902.42206322213599</v>
      </c>
      <c r="T41" s="14">
        <v>910.14030766868302</v>
      </c>
      <c r="U41" s="14">
        <v>917.72959453680596</v>
      </c>
      <c r="V41" s="14">
        <v>925.18323828960297</v>
      </c>
      <c r="W41" s="14">
        <v>932.4740522806203</v>
      </c>
      <c r="X41" s="14">
        <v>939.60972604303299</v>
      </c>
      <c r="Y41" s="14">
        <v>946.54793580549654</v>
      </c>
      <c r="Z41" s="14">
        <v>953.37361602182159</v>
      </c>
      <c r="AA41" s="14">
        <v>960.07037924537133</v>
      </c>
      <c r="AB41" s="14">
        <v>966.73208679076777</v>
      </c>
      <c r="AC41" s="14">
        <v>973.31892553143746</v>
      </c>
      <c r="AD41" s="14">
        <v>979.75622330836029</v>
      </c>
      <c r="AG41" t="s">
        <v>284</v>
      </c>
      <c r="AH41">
        <v>745.046875</v>
      </c>
    </row>
    <row r="42" spans="1:34" x14ac:dyDescent="0.35">
      <c r="A42" t="s">
        <v>158</v>
      </c>
      <c r="B42" s="14">
        <v>2603.5036620000001</v>
      </c>
      <c r="C42" s="14">
        <v>2663.1796108381668</v>
      </c>
      <c r="D42" s="14">
        <v>2716.7361528121223</v>
      </c>
      <c r="E42" s="14">
        <v>2770.4827024912806</v>
      </c>
      <c r="F42" s="14">
        <v>2822.0422167294541</v>
      </c>
      <c r="G42" s="14">
        <v>2876.5296434416232</v>
      </c>
      <c r="H42" s="14">
        <v>2936.4586867271569</v>
      </c>
      <c r="I42" s="14">
        <v>2998.0996528954583</v>
      </c>
      <c r="J42" s="14">
        <v>3059.4713524101594</v>
      </c>
      <c r="K42" s="14">
        <v>3118.9089261619729</v>
      </c>
      <c r="L42" s="14">
        <v>3178.8325233603227</v>
      </c>
      <c r="M42" s="14">
        <v>3239.3969121283931</v>
      </c>
      <c r="N42" s="14">
        <v>3298.3730483709119</v>
      </c>
      <c r="O42" s="14">
        <v>3357.306728812679</v>
      </c>
      <c r="P42" s="14">
        <v>3416.9338392390837</v>
      </c>
      <c r="Q42" s="14">
        <v>3477.249555369332</v>
      </c>
      <c r="R42" s="14">
        <v>3537.4890789415949</v>
      </c>
      <c r="S42" s="14">
        <v>3598.0381570123905</v>
      </c>
      <c r="T42" s="14">
        <v>3658.9255979206164</v>
      </c>
      <c r="U42" s="14">
        <v>3719.8082904072162</v>
      </c>
      <c r="V42" s="14">
        <v>3780.8797309382926</v>
      </c>
      <c r="W42" s="14">
        <v>3842.0434004336544</v>
      </c>
      <c r="X42" s="14">
        <v>3903.3209190358511</v>
      </c>
      <c r="Y42" s="14">
        <v>3964.51406174776</v>
      </c>
      <c r="Z42" s="14">
        <v>4025.6880995261531</v>
      </c>
      <c r="AA42" s="14">
        <v>4086.9715520340501</v>
      </c>
      <c r="AB42" s="14">
        <v>4148.8082490106353</v>
      </c>
      <c r="AC42" s="14">
        <v>4210.8383257840678</v>
      </c>
      <c r="AD42" s="14">
        <v>4272.899766448636</v>
      </c>
      <c r="AG42" t="s">
        <v>285</v>
      </c>
      <c r="AH42">
        <v>2603.5036620000001</v>
      </c>
    </row>
    <row r="43" spans="1:34" x14ac:dyDescent="0.35">
      <c r="A43" t="s">
        <v>159</v>
      </c>
      <c r="B43" s="14">
        <v>1892.3614500000001</v>
      </c>
      <c r="C43" s="14">
        <v>1936.5993728527951</v>
      </c>
      <c r="D43" s="14">
        <v>1967.3295253611607</v>
      </c>
      <c r="E43" s="14">
        <v>1999.6010086963274</v>
      </c>
      <c r="F43" s="14">
        <v>2024.1021198558838</v>
      </c>
      <c r="G43" s="14">
        <v>2034.7389789059384</v>
      </c>
      <c r="H43" s="14">
        <v>2078.3987801241187</v>
      </c>
      <c r="I43" s="14">
        <v>2121.9819711838095</v>
      </c>
      <c r="J43" s="14">
        <v>2162.7620085078224</v>
      </c>
      <c r="K43" s="14">
        <v>2199.2962494603398</v>
      </c>
      <c r="L43" s="14">
        <v>2241.7802750407905</v>
      </c>
      <c r="M43" s="14">
        <v>2285.9946832273927</v>
      </c>
      <c r="N43" s="14">
        <v>2329.5202505955103</v>
      </c>
      <c r="O43" s="14">
        <v>2372.8078617961264</v>
      </c>
      <c r="P43" s="14">
        <v>2420.4514708531306</v>
      </c>
      <c r="Q43" s="14">
        <v>2468.7583572181234</v>
      </c>
      <c r="R43" s="14">
        <v>2516.4532874245633</v>
      </c>
      <c r="S43" s="14">
        <v>2564.4868444842659</v>
      </c>
      <c r="T43" s="14">
        <v>2612.2899050601904</v>
      </c>
      <c r="U43" s="14">
        <v>2660.7214986710155</v>
      </c>
      <c r="V43" s="14">
        <v>2709.3759841400133</v>
      </c>
      <c r="W43" s="14">
        <v>2758.2685703370089</v>
      </c>
      <c r="X43" s="14">
        <v>2807.254316838766</v>
      </c>
      <c r="Y43" s="14">
        <v>2856.3321404328999</v>
      </c>
      <c r="Z43" s="14">
        <v>2905.5018987979538</v>
      </c>
      <c r="AA43" s="14">
        <v>2954.8753831144177</v>
      </c>
      <c r="AB43" s="14">
        <v>3004.6405078542161</v>
      </c>
      <c r="AC43" s="14">
        <v>3054.5547978268937</v>
      </c>
      <c r="AD43" s="14">
        <v>3104.6039836447671</v>
      </c>
      <c r="AG43" t="s">
        <v>286</v>
      </c>
      <c r="AH43">
        <v>1892.3614500000001</v>
      </c>
    </row>
    <row r="44" spans="1:34" x14ac:dyDescent="0.35">
      <c r="A44" t="s">
        <v>160</v>
      </c>
      <c r="B44" s="14">
        <v>216.24118000000001</v>
      </c>
      <c r="C44" s="14">
        <v>225.79666150302003</v>
      </c>
      <c r="D44" s="14">
        <v>228.35830204810566</v>
      </c>
      <c r="E44" s="14">
        <v>233.06184366705091</v>
      </c>
      <c r="F44" s="14">
        <v>236.20848153695286</v>
      </c>
      <c r="G44" s="14">
        <v>240.11536982157406</v>
      </c>
      <c r="H44" s="14">
        <v>250.74887897412245</v>
      </c>
      <c r="I44" s="14">
        <v>261.24061326860607</v>
      </c>
      <c r="J44" s="14">
        <v>271.28116112303297</v>
      </c>
      <c r="K44" s="14">
        <v>279.40453985228163</v>
      </c>
      <c r="L44" s="14">
        <v>289.23700913331533</v>
      </c>
      <c r="M44" s="14">
        <v>299.52650003842933</v>
      </c>
      <c r="N44" s="14">
        <v>308.5131936190823</v>
      </c>
      <c r="O44" s="14">
        <v>317.62821592455805</v>
      </c>
      <c r="P44" s="14">
        <v>328.16302272494949</v>
      </c>
      <c r="Q44" s="14">
        <v>339.15631990472394</v>
      </c>
      <c r="R44" s="14">
        <v>350.09034658650035</v>
      </c>
      <c r="S44" s="14">
        <v>361.29782386080859</v>
      </c>
      <c r="T44" s="14">
        <v>372.80490664229865</v>
      </c>
      <c r="U44" s="14">
        <v>384.45479901143585</v>
      </c>
      <c r="V44" s="14">
        <v>396.37382047230801</v>
      </c>
      <c r="W44" s="14">
        <v>408.52414465292003</v>
      </c>
      <c r="X44" s="14">
        <v>420.92215795209023</v>
      </c>
      <c r="Y44" s="14">
        <v>433.50789884372091</v>
      </c>
      <c r="Z44" s="14">
        <v>446.30357809073149</v>
      </c>
      <c r="AA44" s="14">
        <v>459.35568160163706</v>
      </c>
      <c r="AB44" s="14">
        <v>472.76638698372426</v>
      </c>
      <c r="AC44" s="14">
        <v>486.39222340617567</v>
      </c>
      <c r="AD44" s="14">
        <v>500.20371970357274</v>
      </c>
      <c r="AG44" t="s">
        <v>287</v>
      </c>
      <c r="AH44">
        <v>216.24118000000001</v>
      </c>
    </row>
    <row r="45" spans="1:34" x14ac:dyDescent="0.35">
      <c r="A45" t="s">
        <v>161</v>
      </c>
      <c r="B45" s="14">
        <v>3290.9101559999999</v>
      </c>
      <c r="C45" s="14">
        <v>3364.8009617326679</v>
      </c>
      <c r="D45" s="14">
        <v>3392.9966478716033</v>
      </c>
      <c r="E45" s="14">
        <v>3427.4182595645962</v>
      </c>
      <c r="F45" s="14">
        <v>3437.5916938135483</v>
      </c>
      <c r="G45" s="14">
        <v>3405.4384892887156</v>
      </c>
      <c r="H45" s="14">
        <v>3485.1080416579271</v>
      </c>
      <c r="I45" s="14">
        <v>3558.7717248020381</v>
      </c>
      <c r="J45" s="14">
        <v>3621.0050335851688</v>
      </c>
      <c r="K45" s="14">
        <v>3669.245511044604</v>
      </c>
      <c r="L45" s="14">
        <v>3736.793018581975</v>
      </c>
      <c r="M45" s="14">
        <v>3807.6627928965895</v>
      </c>
      <c r="N45" s="14">
        <v>3875.3961640205894</v>
      </c>
      <c r="O45" s="14">
        <v>3940.8361036462406</v>
      </c>
      <c r="P45" s="14">
        <v>4018.7357931578472</v>
      </c>
      <c r="Q45" s="14">
        <v>4096.3371794501463</v>
      </c>
      <c r="R45" s="14">
        <v>4170.5578935371677</v>
      </c>
      <c r="S45" s="14">
        <v>4244.7959093210766</v>
      </c>
      <c r="T45" s="14">
        <v>4317.4150287785596</v>
      </c>
      <c r="U45" s="14">
        <v>4391.6378692458065</v>
      </c>
      <c r="V45" s="14">
        <v>4465.8802640805543</v>
      </c>
      <c r="W45" s="14">
        <v>4540.3255949067243</v>
      </c>
      <c r="X45" s="14">
        <v>4614.530406267083</v>
      </c>
      <c r="Y45" s="14">
        <v>4688.6757579289015</v>
      </c>
      <c r="Z45" s="14">
        <v>4762.7680877259972</v>
      </c>
      <c r="AA45" s="14">
        <v>4837.1225180043402</v>
      </c>
      <c r="AB45" s="14">
        <v>4912.1351628767952</v>
      </c>
      <c r="AC45" s="14">
        <v>4987.3301279501138</v>
      </c>
      <c r="AD45" s="14">
        <v>5062.731078489528</v>
      </c>
      <c r="AG45" t="s">
        <v>288</v>
      </c>
      <c r="AH45">
        <v>3290.9101559999999</v>
      </c>
    </row>
    <row r="46" spans="1:34" x14ac:dyDescent="0.35">
      <c r="A46" t="s">
        <v>162</v>
      </c>
      <c r="B46" s="14">
        <v>1018.303589</v>
      </c>
      <c r="C46" s="14">
        <v>1037.7021705400909</v>
      </c>
      <c r="D46" s="14">
        <v>1054.600527766034</v>
      </c>
      <c r="E46" s="14">
        <v>1072.6765917320495</v>
      </c>
      <c r="F46" s="14">
        <v>1091.0089564877278</v>
      </c>
      <c r="G46" s="14">
        <v>1110.6353348077766</v>
      </c>
      <c r="H46" s="14">
        <v>1132.9950896222608</v>
      </c>
      <c r="I46" s="14">
        <v>1155.8166698139953</v>
      </c>
      <c r="J46" s="14">
        <v>1178.8042452332579</v>
      </c>
      <c r="K46" s="14">
        <v>1201.8077849160134</v>
      </c>
      <c r="L46" s="14">
        <v>1224.7927193448677</v>
      </c>
      <c r="M46" s="14">
        <v>1247.9904159285315</v>
      </c>
      <c r="N46" s="14">
        <v>1270.7550091054839</v>
      </c>
      <c r="O46" s="14">
        <v>1293.6937890013496</v>
      </c>
      <c r="P46" s="14">
        <v>1316.996965853252</v>
      </c>
      <c r="Q46" s="14">
        <v>1340.5248532488272</v>
      </c>
      <c r="R46" s="14">
        <v>1364.0132616224823</v>
      </c>
      <c r="S46" s="14">
        <v>1387.5999153437845</v>
      </c>
      <c r="T46" s="14">
        <v>1411.3060885774923</v>
      </c>
      <c r="U46" s="14">
        <v>1435.0240753102989</v>
      </c>
      <c r="V46" s="14">
        <v>1458.8164874741285</v>
      </c>
      <c r="W46" s="14">
        <v>1482.6458171520721</v>
      </c>
      <c r="X46" s="14">
        <v>1506.5282759747577</v>
      </c>
      <c r="Y46" s="14">
        <v>1530.397258020819</v>
      </c>
      <c r="Z46" s="14">
        <v>1554.2924216883787</v>
      </c>
      <c r="AA46" s="14">
        <v>1578.2485753546196</v>
      </c>
      <c r="AB46" s="14">
        <v>1602.4091936704356</v>
      </c>
      <c r="AC46" s="14">
        <v>1626.6353773058615</v>
      </c>
      <c r="AD46" s="14">
        <v>1650.8855828378128</v>
      </c>
      <c r="AG46" t="s">
        <v>289</v>
      </c>
      <c r="AH46">
        <v>1018.303589</v>
      </c>
    </row>
    <row r="47" spans="1:34" x14ac:dyDescent="0.35">
      <c r="A47" t="s">
        <v>163</v>
      </c>
      <c r="B47" s="14">
        <v>2938.0812989999999</v>
      </c>
      <c r="C47" s="14">
        <v>3002.0921010287934</v>
      </c>
      <c r="D47" s="14">
        <v>3063.4188384686095</v>
      </c>
      <c r="E47" s="14">
        <v>3126.9115636565939</v>
      </c>
      <c r="F47" s="14">
        <v>3191.800294352126</v>
      </c>
      <c r="G47" s="14">
        <v>3260.6732802836855</v>
      </c>
      <c r="H47" s="14">
        <v>3332.6148191358966</v>
      </c>
      <c r="I47" s="14">
        <v>3405.7523839566529</v>
      </c>
      <c r="J47" s="14">
        <v>3480.0287782736023</v>
      </c>
      <c r="K47" s="14">
        <v>3555.4719741549175</v>
      </c>
      <c r="L47" s="14">
        <v>3631.1562394271614</v>
      </c>
      <c r="M47" s="14">
        <v>3707.5757380640257</v>
      </c>
      <c r="N47" s="14">
        <v>3783.9636625105068</v>
      </c>
      <c r="O47" s="14">
        <v>3861.3415570488182</v>
      </c>
      <c r="P47" s="14">
        <v>3939.3746363069063</v>
      </c>
      <c r="Q47" s="14">
        <v>4018.2243711522979</v>
      </c>
      <c r="R47" s="14">
        <v>4097.2949903278331</v>
      </c>
      <c r="S47" s="14">
        <v>4176.86855633499</v>
      </c>
      <c r="T47" s="14">
        <v>4256.9291020753972</v>
      </c>
      <c r="U47" s="14">
        <v>4337.2582056173806</v>
      </c>
      <c r="V47" s="14">
        <v>4417.9429188390186</v>
      </c>
      <c r="W47" s="14">
        <v>4498.8575433975557</v>
      </c>
      <c r="X47" s="14">
        <v>4579.9971385072568</v>
      </c>
      <c r="Y47" s="14">
        <v>4661.1487338053257</v>
      </c>
      <c r="Z47" s="14">
        <v>4742.3436141738475</v>
      </c>
      <c r="AA47" s="14">
        <v>4823.6667451727844</v>
      </c>
      <c r="AB47" s="14">
        <v>4905.5282287717628</v>
      </c>
      <c r="AC47" s="14">
        <v>4987.5707356338562</v>
      </c>
      <c r="AD47" s="14">
        <v>5069.7020604516856</v>
      </c>
      <c r="AG47" t="s">
        <v>290</v>
      </c>
      <c r="AH47">
        <v>2938.0812989999999</v>
      </c>
    </row>
    <row r="48" spans="1:34" x14ac:dyDescent="0.35">
      <c r="A48" t="s">
        <v>164</v>
      </c>
      <c r="B48" s="14">
        <v>1853.2238769999999</v>
      </c>
      <c r="C48" s="14">
        <v>1889.9347594242683</v>
      </c>
      <c r="D48" s="14">
        <v>1922.2887415643283</v>
      </c>
      <c r="E48" s="14">
        <v>1955.3713308066503</v>
      </c>
      <c r="F48" s="14">
        <v>1987.8727309187859</v>
      </c>
      <c r="G48" s="14">
        <v>2020.6559328480062</v>
      </c>
      <c r="H48" s="14">
        <v>2059.1837795196188</v>
      </c>
      <c r="I48" s="14">
        <v>2099.4717101659203</v>
      </c>
      <c r="J48" s="14">
        <v>2140.844529527963</v>
      </c>
      <c r="K48" s="14">
        <v>2182.8074372356937</v>
      </c>
      <c r="L48" s="14">
        <v>2225.6046512538555</v>
      </c>
      <c r="M48" s="14">
        <v>2269.2897095905269</v>
      </c>
      <c r="N48" s="14">
        <v>2312.9351855040522</v>
      </c>
      <c r="O48" s="14">
        <v>2357.1807104286709</v>
      </c>
      <c r="P48" s="14">
        <v>2402.4583803868686</v>
      </c>
      <c r="Q48" s="14">
        <v>2448.5344089267946</v>
      </c>
      <c r="R48" s="14">
        <v>2494.7962834887348</v>
      </c>
      <c r="S48" s="14">
        <v>2541.4325083345034</v>
      </c>
      <c r="T48" s="14">
        <v>2588.3557391656359</v>
      </c>
      <c r="U48" s="14">
        <v>2635.4754612192764</v>
      </c>
      <c r="V48" s="14">
        <v>2682.8107088831434</v>
      </c>
      <c r="W48" s="14">
        <v>2730.2707034475698</v>
      </c>
      <c r="X48" s="14">
        <v>2777.8295618579932</v>
      </c>
      <c r="Y48" s="14">
        <v>2825.333225195327</v>
      </c>
      <c r="Z48" s="14">
        <v>2872.7934552454803</v>
      </c>
      <c r="AA48" s="14">
        <v>2920.2801565019972</v>
      </c>
      <c r="AB48" s="14">
        <v>2968.1087969332029</v>
      </c>
      <c r="AC48" s="14">
        <v>3016.0529551409445</v>
      </c>
      <c r="AD48" s="14">
        <v>3064.0365480254636</v>
      </c>
      <c r="AG48" t="s">
        <v>291</v>
      </c>
      <c r="AH48">
        <v>1853.2238769999999</v>
      </c>
    </row>
    <row r="49" spans="1:34" x14ac:dyDescent="0.35">
      <c r="A49" t="s">
        <v>165</v>
      </c>
      <c r="B49" s="14">
        <v>1156.033447</v>
      </c>
      <c r="C49" s="14">
        <v>1178.6793330033172</v>
      </c>
      <c r="D49" s="14">
        <v>1198.9512031157747</v>
      </c>
      <c r="E49" s="14">
        <v>1219.754804916638</v>
      </c>
      <c r="F49" s="14">
        <v>1240.5996826797802</v>
      </c>
      <c r="G49" s="14">
        <v>1262.3426808383626</v>
      </c>
      <c r="H49" s="14">
        <v>1287.1468308769599</v>
      </c>
      <c r="I49" s="14">
        <v>1313.2437328729904</v>
      </c>
      <c r="J49" s="14">
        <v>1340.1782305098423</v>
      </c>
      <c r="K49" s="14">
        <v>1367.5016502556539</v>
      </c>
      <c r="L49" s="14">
        <v>1395.167849642306</v>
      </c>
      <c r="M49" s="14">
        <v>1423.2170016754396</v>
      </c>
      <c r="N49" s="14">
        <v>1451.1284219037973</v>
      </c>
      <c r="O49" s="14">
        <v>1479.2832155455746</v>
      </c>
      <c r="P49" s="14">
        <v>1507.7895948224239</v>
      </c>
      <c r="Q49" s="14">
        <v>1536.6233568021319</v>
      </c>
      <c r="R49" s="14">
        <v>1565.4645479106223</v>
      </c>
      <c r="S49" s="14">
        <v>1594.4096743085802</v>
      </c>
      <c r="T49" s="14">
        <v>1623.4379751619442</v>
      </c>
      <c r="U49" s="14">
        <v>1652.4845274135419</v>
      </c>
      <c r="V49" s="14">
        <v>1681.5879196618962</v>
      </c>
      <c r="W49" s="14">
        <v>1710.7158811299039</v>
      </c>
      <c r="X49" s="14">
        <v>1739.8699011761198</v>
      </c>
      <c r="Y49" s="14">
        <v>1768.9800124666776</v>
      </c>
      <c r="Z49" s="14">
        <v>1798.0567369315925</v>
      </c>
      <c r="AA49" s="14">
        <v>1827.152711242946</v>
      </c>
      <c r="AB49" s="14">
        <v>1856.4437963568814</v>
      </c>
      <c r="AC49" s="14">
        <v>1885.7995564642931</v>
      </c>
      <c r="AD49" s="14">
        <v>1915.1610783985309</v>
      </c>
      <c r="AG49" t="s">
        <v>292</v>
      </c>
      <c r="AH49">
        <v>1156.033447</v>
      </c>
    </row>
    <row r="50" spans="1:34" x14ac:dyDescent="0.35">
      <c r="A50" t="s">
        <v>166</v>
      </c>
      <c r="B50" s="14">
        <v>87.488990999999999</v>
      </c>
      <c r="C50" s="14">
        <v>87.488990999999999</v>
      </c>
      <c r="D50" s="14">
        <v>87.488990999999999</v>
      </c>
      <c r="E50" s="14">
        <v>87.488990999999999</v>
      </c>
      <c r="F50" s="14">
        <v>87.488990999999999</v>
      </c>
      <c r="G50" s="14">
        <v>87.488990999999999</v>
      </c>
      <c r="H50" s="14">
        <v>87.488990999999999</v>
      </c>
      <c r="I50" s="14">
        <v>87.488990999999999</v>
      </c>
      <c r="J50" s="14">
        <v>87.488990999999999</v>
      </c>
      <c r="K50" s="14">
        <v>87.488990999999999</v>
      </c>
      <c r="L50" s="14">
        <v>87.488990999999999</v>
      </c>
      <c r="M50" s="14">
        <v>87.488990999999999</v>
      </c>
      <c r="N50" s="14">
        <v>87.488990999999999</v>
      </c>
      <c r="O50" s="14">
        <v>87.488990999999999</v>
      </c>
      <c r="P50" s="14">
        <v>87.488990999999999</v>
      </c>
      <c r="Q50" s="14">
        <v>87.488990999999999</v>
      </c>
      <c r="R50" s="14">
        <v>87.488990999999999</v>
      </c>
      <c r="S50" s="14">
        <v>87.488990999999999</v>
      </c>
      <c r="T50" s="14">
        <v>87.488990999999999</v>
      </c>
      <c r="U50" s="14">
        <v>87.488990999999999</v>
      </c>
      <c r="V50" s="14">
        <v>87.488990999999999</v>
      </c>
      <c r="W50" s="14">
        <v>87.488990999999999</v>
      </c>
      <c r="X50" s="14">
        <v>87.488990999999999</v>
      </c>
      <c r="Y50" s="14">
        <v>87.488990999999999</v>
      </c>
      <c r="Z50" s="14">
        <v>87.488990999999999</v>
      </c>
      <c r="AA50" s="14">
        <v>87.488990999999999</v>
      </c>
      <c r="AB50" s="14">
        <v>87.488990999999999</v>
      </c>
      <c r="AC50" s="14">
        <v>87.488990999999999</v>
      </c>
      <c r="AD50" s="14">
        <v>87.488990999999999</v>
      </c>
      <c r="AG50" t="s">
        <v>293</v>
      </c>
      <c r="AH50">
        <v>87.488990999999999</v>
      </c>
    </row>
    <row r="51" spans="1:34" x14ac:dyDescent="0.35">
      <c r="A51" t="s">
        <v>167</v>
      </c>
      <c r="B51" s="14">
        <v>155.145355</v>
      </c>
      <c r="C51" s="14">
        <v>148.16381402499999</v>
      </c>
      <c r="D51" s="14">
        <v>142.97808053412498</v>
      </c>
      <c r="E51" s="14">
        <v>138.68873811810124</v>
      </c>
      <c r="F51" s="14">
        <v>135.22151966514872</v>
      </c>
      <c r="G51" s="14">
        <v>132.51708927184575</v>
      </c>
      <c r="H51" s="14">
        <v>130.52933293276806</v>
      </c>
      <c r="I51" s="14">
        <v>129.22403960344039</v>
      </c>
      <c r="J51" s="14">
        <v>129.22403960344039</v>
      </c>
      <c r="K51" s="14">
        <v>129.22403960344039</v>
      </c>
      <c r="L51" s="14">
        <v>129.22403960344039</v>
      </c>
      <c r="M51" s="14">
        <v>129.22403960344039</v>
      </c>
      <c r="N51" s="14">
        <v>129.22403960344039</v>
      </c>
      <c r="O51" s="14">
        <v>129.22403960344039</v>
      </c>
      <c r="P51" s="14">
        <v>129.22403960344039</v>
      </c>
      <c r="Q51" s="14">
        <v>129.22403960344039</v>
      </c>
      <c r="R51" s="14">
        <v>129.22403960344039</v>
      </c>
      <c r="S51" s="14">
        <v>129.22403960344039</v>
      </c>
      <c r="T51" s="14">
        <v>129.22403960344039</v>
      </c>
      <c r="U51" s="14">
        <v>129.22403960344039</v>
      </c>
      <c r="V51" s="14">
        <v>129.22403960344039</v>
      </c>
      <c r="W51" s="14">
        <v>129.22403960344039</v>
      </c>
      <c r="X51" s="14">
        <v>129.22403960344039</v>
      </c>
      <c r="Y51" s="14">
        <v>129.22403960344039</v>
      </c>
      <c r="Z51" s="14">
        <v>129.22403960344039</v>
      </c>
      <c r="AA51" s="14">
        <v>129.22403960344039</v>
      </c>
      <c r="AB51" s="14">
        <v>129.22403960344039</v>
      </c>
      <c r="AC51" s="14">
        <v>129.22403960344039</v>
      </c>
      <c r="AD51" s="14">
        <v>129.22403960344039</v>
      </c>
      <c r="AG51" t="s">
        <v>294</v>
      </c>
      <c r="AH51">
        <v>155.145355</v>
      </c>
    </row>
    <row r="52" spans="1:34" x14ac:dyDescent="0.35">
      <c r="A52" t="s">
        <v>168</v>
      </c>
      <c r="B52" s="14">
        <v>597.13091999999995</v>
      </c>
      <c r="C52" s="14">
        <v>690.35320783763996</v>
      </c>
      <c r="D52" s="14">
        <v>790.86725419238473</v>
      </c>
      <c r="E52" s="14">
        <v>890.85027420189442</v>
      </c>
      <c r="F52" s="14">
        <v>999.70505090717234</v>
      </c>
      <c r="G52" s="14">
        <v>1125.8638295114538</v>
      </c>
      <c r="H52" s="14">
        <v>1214.881941987521</v>
      </c>
      <c r="I52" s="14">
        <v>1306.2256350243194</v>
      </c>
      <c r="J52" s="14">
        <v>1396.3998767577152</v>
      </c>
      <c r="K52" s="14">
        <v>1502.785439208428</v>
      </c>
      <c r="L52" s="14">
        <v>1601.5976393570679</v>
      </c>
      <c r="M52" s="14">
        <v>1700.3459035690312</v>
      </c>
      <c r="N52" s="14">
        <v>1812.5289451104436</v>
      </c>
      <c r="O52" s="14">
        <v>1930.4064025499124</v>
      </c>
      <c r="P52" s="14">
        <v>2032.1448042241407</v>
      </c>
      <c r="Q52" s="14">
        <v>2134.0046400345127</v>
      </c>
      <c r="R52" s="14">
        <v>2240.6988968232463</v>
      </c>
      <c r="S52" s="14">
        <v>2349.8182442598622</v>
      </c>
      <c r="T52" s="14">
        <v>2460.6897184787754</v>
      </c>
      <c r="U52" s="14">
        <v>2574.0357307741479</v>
      </c>
      <c r="V52" s="14">
        <v>2690.322428176185</v>
      </c>
      <c r="W52" s="14">
        <v>2810.0229439730279</v>
      </c>
      <c r="X52" s="14">
        <v>2933.1238670980092</v>
      </c>
      <c r="Y52" s="14">
        <v>3060.2659873651069</v>
      </c>
      <c r="Z52" s="14">
        <v>3191.5189594036037</v>
      </c>
      <c r="AA52" s="14">
        <v>3327.3723469485371</v>
      </c>
      <c r="AB52" s="14">
        <v>3468.0107266742452</v>
      </c>
      <c r="AC52" s="14">
        <v>3614.4845873228405</v>
      </c>
      <c r="AD52" s="14">
        <v>3767.2189709416716</v>
      </c>
      <c r="AG52" t="s">
        <v>295</v>
      </c>
      <c r="AH52">
        <v>597.13091999999995</v>
      </c>
    </row>
    <row r="53" spans="1:34" x14ac:dyDescent="0.35">
      <c r="A53" t="s">
        <v>169</v>
      </c>
      <c r="B53" s="14">
        <v>2167.0878910000001</v>
      </c>
      <c r="C53" s="14">
        <v>2167.0878910000001</v>
      </c>
      <c r="D53" s="14">
        <v>2167.0878910000001</v>
      </c>
      <c r="E53" s="14">
        <v>2167.0878910000001</v>
      </c>
      <c r="F53" s="14">
        <v>2167.0878910000001</v>
      </c>
      <c r="G53" s="14">
        <v>2167.0878910000001</v>
      </c>
      <c r="H53" s="14">
        <v>2167.0878910000001</v>
      </c>
      <c r="I53" s="14">
        <v>2167.0878910000001</v>
      </c>
      <c r="J53" s="14">
        <v>2167.0878910000001</v>
      </c>
      <c r="K53" s="14">
        <v>2167.0878910000001</v>
      </c>
      <c r="L53" s="14">
        <v>2167.0878910000001</v>
      </c>
      <c r="M53" s="14">
        <v>2167.0878910000001</v>
      </c>
      <c r="N53" s="14">
        <v>2167.0878910000001</v>
      </c>
      <c r="O53" s="14">
        <v>2167.0878910000001</v>
      </c>
      <c r="P53" s="14">
        <v>2167.0878910000001</v>
      </c>
      <c r="Q53" s="14">
        <v>2167.0878910000001</v>
      </c>
      <c r="R53" s="14">
        <v>2167.0878910000001</v>
      </c>
      <c r="S53" s="14">
        <v>2167.0878910000001</v>
      </c>
      <c r="T53" s="14">
        <v>2167.0878910000001</v>
      </c>
      <c r="U53" s="14">
        <v>2167.0878910000001</v>
      </c>
      <c r="V53" s="14">
        <v>2167.0878910000001</v>
      </c>
      <c r="W53" s="14">
        <v>2167.0878910000001</v>
      </c>
      <c r="X53" s="14">
        <v>2167.0878910000001</v>
      </c>
      <c r="Y53" s="14">
        <v>2167.0878910000001</v>
      </c>
      <c r="Z53" s="14">
        <v>2167.0878910000001</v>
      </c>
      <c r="AA53" s="14">
        <v>2167.0878910000001</v>
      </c>
      <c r="AB53" s="14">
        <v>2167.0878910000001</v>
      </c>
      <c r="AC53" s="14">
        <v>2167.0878910000001</v>
      </c>
      <c r="AD53" s="14">
        <v>2167.0878910000001</v>
      </c>
      <c r="AG53" t="s">
        <v>296</v>
      </c>
      <c r="AH53">
        <v>2167.0878910000001</v>
      </c>
    </row>
    <row r="54" spans="1:34" x14ac:dyDescent="0.35">
      <c r="A54" t="s">
        <v>170</v>
      </c>
      <c r="B54" s="14">
        <v>173.65542600000001</v>
      </c>
      <c r="C54" s="14">
        <v>200.83579962209402</v>
      </c>
      <c r="D54" s="14">
        <v>230.08231210626184</v>
      </c>
      <c r="E54" s="14">
        <v>259.1987685386851</v>
      </c>
      <c r="F54" s="14">
        <v>290.88193001101132</v>
      </c>
      <c r="G54" s="14">
        <v>327.62206306298214</v>
      </c>
      <c r="H54" s="14">
        <v>353.64193836026942</v>
      </c>
      <c r="I54" s="14">
        <v>380.34423874326291</v>
      </c>
      <c r="J54" s="14">
        <v>406.71091847450981</v>
      </c>
      <c r="K54" s="14">
        <v>437.7811110382678</v>
      </c>
      <c r="L54" s="14">
        <v>466.69134382712406</v>
      </c>
      <c r="M54" s="14">
        <v>495.60105248097341</v>
      </c>
      <c r="N54" s="14">
        <v>528.41118027805555</v>
      </c>
      <c r="O54" s="14">
        <v>562.89428992175897</v>
      </c>
      <c r="P54" s="14">
        <v>592.70635359402422</v>
      </c>
      <c r="Q54" s="14">
        <v>622.56796655952769</v>
      </c>
      <c r="R54" s="14">
        <v>653.84876952571778</v>
      </c>
      <c r="S54" s="14">
        <v>685.85257447793913</v>
      </c>
      <c r="T54" s="14">
        <v>718.38448247263625</v>
      </c>
      <c r="U54" s="14">
        <v>751.65071270249666</v>
      </c>
      <c r="V54" s="14">
        <v>785.79174038444182</v>
      </c>
      <c r="W54" s="14">
        <v>820.94617694906481</v>
      </c>
      <c r="X54" s="14">
        <v>857.11082631449574</v>
      </c>
      <c r="Y54" s="14">
        <v>894.47331576653619</v>
      </c>
      <c r="Z54" s="14">
        <v>933.05409661150475</v>
      </c>
      <c r="AA54" s="14">
        <v>972.99795587662379</v>
      </c>
      <c r="AB54" s="14">
        <v>1014.3598070815524</v>
      </c>
      <c r="AC54" s="14">
        <v>1057.4483915826468</v>
      </c>
      <c r="AD54" s="14">
        <v>1102.3880448178045</v>
      </c>
      <c r="AG54" t="s">
        <v>297</v>
      </c>
      <c r="AH54">
        <v>173.65542600000001</v>
      </c>
    </row>
    <row r="55" spans="1:34" x14ac:dyDescent="0.35">
      <c r="A55" t="s">
        <v>171</v>
      </c>
      <c r="B55" s="14">
        <v>2053.1286620000001</v>
      </c>
      <c r="C55" s="14">
        <v>2157.146935341505</v>
      </c>
      <c r="D55" s="14">
        <v>2273.1818104257663</v>
      </c>
      <c r="E55" s="14">
        <v>2390.1022348904726</v>
      </c>
      <c r="F55" s="14">
        <v>2519.4079608491647</v>
      </c>
      <c r="G55" s="14">
        <v>2671.5139412550839</v>
      </c>
      <c r="H55" s="14">
        <v>2778.8283891239066</v>
      </c>
      <c r="I55" s="14">
        <v>2890.1902147008859</v>
      </c>
      <c r="J55" s="14">
        <v>3002.3110978139061</v>
      </c>
      <c r="K55" s="14">
        <v>3134.5421857260335</v>
      </c>
      <c r="L55" s="14">
        <v>3257.4259564872696</v>
      </c>
      <c r="M55" s="14">
        <v>3380.2533912859399</v>
      </c>
      <c r="N55" s="14">
        <v>3519.7500262628669</v>
      </c>
      <c r="O55" s="14">
        <v>3666.3370556066366</v>
      </c>
      <c r="P55" s="14">
        <v>3792.9180757188669</v>
      </c>
      <c r="Q55" s="14">
        <v>3919.6679155142024</v>
      </c>
      <c r="R55" s="14">
        <v>4052.4360830488745</v>
      </c>
      <c r="S55" s="14">
        <v>4188.2372686279259</v>
      </c>
      <c r="T55" s="14">
        <v>4326.2371736868545</v>
      </c>
      <c r="U55" s="14">
        <v>4467.3274487611516</v>
      </c>
      <c r="V55" s="14">
        <v>4612.092981669236</v>
      </c>
      <c r="W55" s="14">
        <v>4761.1226197673177</v>
      </c>
      <c r="X55" s="14">
        <v>4914.4007730513213</v>
      </c>
      <c r="Y55" s="14">
        <v>5072.7245826761746</v>
      </c>
      <c r="Z55" s="14">
        <v>5236.1804505414575</v>
      </c>
      <c r="AA55" s="14">
        <v>5405.3792439119843</v>
      </c>
      <c r="AB55" s="14">
        <v>5580.5513690694406</v>
      </c>
      <c r="AC55" s="14">
        <v>5763.0052638606176</v>
      </c>
      <c r="AD55" s="14">
        <v>5953.2697300459222</v>
      </c>
      <c r="AG55" t="s">
        <v>298</v>
      </c>
      <c r="AH55">
        <v>2053.1286620000001</v>
      </c>
    </row>
    <row r="56" spans="1:34" x14ac:dyDescent="0.35">
      <c r="A56" t="s">
        <v>172</v>
      </c>
      <c r="B56" s="14">
        <v>535.37127699999996</v>
      </c>
      <c r="C56" s="14">
        <v>551.26875231062104</v>
      </c>
      <c r="D56" s="14">
        <v>566.34915004507991</v>
      </c>
      <c r="E56" s="14">
        <v>581.41449051559903</v>
      </c>
      <c r="F56" s="14">
        <v>596.40254210080445</v>
      </c>
      <c r="G56" s="14">
        <v>611.62834115911267</v>
      </c>
      <c r="H56" s="14">
        <v>625.23817268091705</v>
      </c>
      <c r="I56" s="14">
        <v>638.35754525828077</v>
      </c>
      <c r="J56" s="14">
        <v>653.07072914016624</v>
      </c>
      <c r="K56" s="14">
        <v>668.62902904169118</v>
      </c>
      <c r="L56" s="14">
        <v>684.40091803033818</v>
      </c>
      <c r="M56" s="14">
        <v>700.42479672418244</v>
      </c>
      <c r="N56" s="14">
        <v>717.19983052076725</v>
      </c>
      <c r="O56" s="14">
        <v>734.50708167094535</v>
      </c>
      <c r="P56" s="14">
        <v>750.8300325469188</v>
      </c>
      <c r="Q56" s="14">
        <v>767.20931462392662</v>
      </c>
      <c r="R56" s="14">
        <v>783.98887282313501</v>
      </c>
      <c r="S56" s="14">
        <v>801.06273929325175</v>
      </c>
      <c r="T56" s="14">
        <v>818.36825786275165</v>
      </c>
      <c r="U56" s="14">
        <v>835.90891759130454</v>
      </c>
      <c r="V56" s="14">
        <v>853.77321066004015</v>
      </c>
      <c r="W56" s="14">
        <v>872.00570832832739</v>
      </c>
      <c r="X56" s="14">
        <v>890.601230058429</v>
      </c>
      <c r="Y56" s="14">
        <v>909.61512101956134</v>
      </c>
      <c r="Z56" s="14">
        <v>929.0449548120996</v>
      </c>
      <c r="AA56" s="14">
        <v>948.93943056995045</v>
      </c>
      <c r="AB56" s="14">
        <v>969.30936438656499</v>
      </c>
      <c r="AC56" s="14">
        <v>990.25507351065778</v>
      </c>
      <c r="AD56" s="14">
        <v>1011.7943096656028</v>
      </c>
      <c r="AG56" t="s">
        <v>299</v>
      </c>
      <c r="AH56">
        <v>535.37127699999996</v>
      </c>
    </row>
    <row r="57" spans="1:34" x14ac:dyDescent="0.35">
      <c r="A57" t="s">
        <v>173</v>
      </c>
      <c r="B57" s="14">
        <v>2292.6328130000002</v>
      </c>
      <c r="C57" s="14">
        <v>2341.037169580869</v>
      </c>
      <c r="D57" s="14">
        <v>2388.0838230593508</v>
      </c>
      <c r="E57" s="14">
        <v>2434.7028014112038</v>
      </c>
      <c r="F57" s="14">
        <v>2479.7452901778715</v>
      </c>
      <c r="G57" s="14">
        <v>2524.3008576027296</v>
      </c>
      <c r="H57" s="14">
        <v>2571.2079209988751</v>
      </c>
      <c r="I57" s="14">
        <v>2618.6384792759573</v>
      </c>
      <c r="J57" s="14">
        <v>2667.2595255122178</v>
      </c>
      <c r="K57" s="14">
        <v>2715.4336999803518</v>
      </c>
      <c r="L57" s="14">
        <v>2765.4734406602197</v>
      </c>
      <c r="M57" s="14">
        <v>2816.3752979036999</v>
      </c>
      <c r="N57" s="14">
        <v>2867.5984052718536</v>
      </c>
      <c r="O57" s="14">
        <v>2919.0901492762773</v>
      </c>
      <c r="P57" s="14">
        <v>2970.1894061573885</v>
      </c>
      <c r="Q57" s="14">
        <v>3021.4082433339881</v>
      </c>
      <c r="R57" s="14">
        <v>3073.2000148779221</v>
      </c>
      <c r="S57" s="14">
        <v>3125.3039698901671</v>
      </c>
      <c r="T57" s="14">
        <v>3177.6609371761492</v>
      </c>
      <c r="U57" s="14">
        <v>3230.2048318367315</v>
      </c>
      <c r="V57" s="14">
        <v>3283.0723022374705</v>
      </c>
      <c r="W57" s="14">
        <v>3336.3303011243665</v>
      </c>
      <c r="X57" s="14">
        <v>3389.9361209716221</v>
      </c>
      <c r="Y57" s="14">
        <v>3443.9920423566355</v>
      </c>
      <c r="Z57" s="14">
        <v>3498.4525773208293</v>
      </c>
      <c r="AA57" s="14">
        <v>3553.3013168280654</v>
      </c>
      <c r="AB57" s="14">
        <v>3608.4066243096981</v>
      </c>
      <c r="AC57" s="14">
        <v>3664.0446460499297</v>
      </c>
      <c r="AD57" s="14">
        <v>3720.1136892461086</v>
      </c>
      <c r="AG57" t="s">
        <v>300</v>
      </c>
      <c r="AH57">
        <v>2292.6328130000002</v>
      </c>
    </row>
    <row r="58" spans="1:34" x14ac:dyDescent="0.35">
      <c r="A58" t="s">
        <v>174</v>
      </c>
      <c r="B58" s="14">
        <v>23387.443359000001</v>
      </c>
      <c r="C58" s="14">
        <v>23800.346332758807</v>
      </c>
      <c r="D58" s="14">
        <v>24129.893068186084</v>
      </c>
      <c r="E58" s="14">
        <v>24491.465037877009</v>
      </c>
      <c r="F58" s="14">
        <v>24838.692783451508</v>
      </c>
      <c r="G58" s="14">
        <v>25157.840179287519</v>
      </c>
      <c r="H58" s="14">
        <v>25635.142270521013</v>
      </c>
      <c r="I58" s="14">
        <v>26120.928216547389</v>
      </c>
      <c r="J58" s="14">
        <v>26611.087434530898</v>
      </c>
      <c r="K58" s="14">
        <v>27089.413747840357</v>
      </c>
      <c r="L58" s="14">
        <v>27589.110491715772</v>
      </c>
      <c r="M58" s="14">
        <v>28095.09753704489</v>
      </c>
      <c r="N58" s="14">
        <v>28587.309598345146</v>
      </c>
      <c r="O58" s="14">
        <v>29074.974795321396</v>
      </c>
      <c r="P58" s="14">
        <v>29582.461035388857</v>
      </c>
      <c r="Q58" s="14">
        <v>30090.078317279505</v>
      </c>
      <c r="R58" s="14">
        <v>30599.295721650662</v>
      </c>
      <c r="S58" s="14">
        <v>31108.278286825451</v>
      </c>
      <c r="T58" s="14">
        <v>31617.8909908924</v>
      </c>
      <c r="U58" s="14">
        <v>32128.851918250715</v>
      </c>
      <c r="V58" s="14">
        <v>32640.664529308448</v>
      </c>
      <c r="W58" s="14">
        <v>33154.190312148698</v>
      </c>
      <c r="X58" s="14">
        <v>33668.892539649649</v>
      </c>
      <c r="Y58" s="14">
        <v>34186.231907967631</v>
      </c>
      <c r="Z58" s="14">
        <v>34705.066093765286</v>
      </c>
      <c r="AA58" s="14">
        <v>35224.163649356167</v>
      </c>
      <c r="AB58" s="14">
        <v>35740.391379719302</v>
      </c>
      <c r="AC58" s="14">
        <v>36258.073078658846</v>
      </c>
      <c r="AD58" s="14">
        <v>36777.172659311393</v>
      </c>
      <c r="AG58" t="s">
        <v>301</v>
      </c>
      <c r="AH58">
        <v>23387.443359000001</v>
      </c>
    </row>
    <row r="59" spans="1:34" x14ac:dyDescent="0.35">
      <c r="A59" t="s">
        <v>175</v>
      </c>
      <c r="B59" s="14">
        <v>13664.914062</v>
      </c>
      <c r="C59" s="14">
        <v>13920.192421066438</v>
      </c>
      <c r="D59" s="14">
        <v>14151.337216218246</v>
      </c>
      <c r="E59" s="14">
        <v>14385.769683675839</v>
      </c>
      <c r="F59" s="14">
        <v>14610.52287917481</v>
      </c>
      <c r="G59" s="14">
        <v>14824.176938393848</v>
      </c>
      <c r="H59" s="14">
        <v>15077.831947569011</v>
      </c>
      <c r="I59" s="14">
        <v>15336.680627528902</v>
      </c>
      <c r="J59" s="14">
        <v>15597.301442436688</v>
      </c>
      <c r="K59" s="14">
        <v>15850.671805718352</v>
      </c>
      <c r="L59" s="14">
        <v>16111.269530741807</v>
      </c>
      <c r="M59" s="14">
        <v>16376.655973579142</v>
      </c>
      <c r="N59" s="14">
        <v>16638.856061709728</v>
      </c>
      <c r="O59" s="14">
        <v>16900.483770538445</v>
      </c>
      <c r="P59" s="14">
        <v>17169.483700568973</v>
      </c>
      <c r="Q59" s="14">
        <v>17440.172629747034</v>
      </c>
      <c r="R59" s="14">
        <v>17711.037694876897</v>
      </c>
      <c r="S59" s="14">
        <v>17982.4062144378</v>
      </c>
      <c r="T59" s="14">
        <v>18254.271424550156</v>
      </c>
      <c r="U59" s="14">
        <v>18526.440786063056</v>
      </c>
      <c r="V59" s="14">
        <v>18798.90174012737</v>
      </c>
      <c r="W59" s="14">
        <v>19071.58920931879</v>
      </c>
      <c r="X59" s="14">
        <v>19344.452157613279</v>
      </c>
      <c r="Y59" s="14">
        <v>19617.390770885908</v>
      </c>
      <c r="Z59" s="14">
        <v>19890.545281718802</v>
      </c>
      <c r="AA59" s="14">
        <v>20163.716063454343</v>
      </c>
      <c r="AB59" s="14">
        <v>20436.912236026481</v>
      </c>
      <c r="AC59" s="14">
        <v>20709.93507766123</v>
      </c>
      <c r="AD59" s="14">
        <v>20982.399125529959</v>
      </c>
      <c r="AG59" t="s">
        <v>302</v>
      </c>
      <c r="AH59">
        <v>13664.914062</v>
      </c>
    </row>
    <row r="60" spans="1:34" x14ac:dyDescent="0.35">
      <c r="A60" t="s">
        <v>176</v>
      </c>
      <c r="B60" s="14">
        <v>24104.832031000002</v>
      </c>
      <c r="C60" s="14">
        <v>24573.909651840058</v>
      </c>
      <c r="D60" s="14">
        <v>25002.368053574715</v>
      </c>
      <c r="E60" s="14">
        <v>25433.746410787069</v>
      </c>
      <c r="F60" s="14">
        <v>25840.526120757277</v>
      </c>
      <c r="G60" s="14">
        <v>26220.557570310026</v>
      </c>
      <c r="H60" s="14">
        <v>26672.767794390624</v>
      </c>
      <c r="I60" s="14">
        <v>27131.037952419607</v>
      </c>
      <c r="J60" s="14">
        <v>27591.245470583726</v>
      </c>
      <c r="K60" s="14">
        <v>28030.528448845434</v>
      </c>
      <c r="L60" s="14">
        <v>28492.740650755521</v>
      </c>
      <c r="M60" s="14">
        <v>28963.024732292502</v>
      </c>
      <c r="N60" s="14">
        <v>29424.857539463745</v>
      </c>
      <c r="O60" s="14">
        <v>29883.594010989738</v>
      </c>
      <c r="P60" s="14">
        <v>30361.044192503319</v>
      </c>
      <c r="Q60" s="14">
        <v>30841.717208054612</v>
      </c>
      <c r="R60" s="14">
        <v>31323.350716490757</v>
      </c>
      <c r="S60" s="14">
        <v>31806.347387533831</v>
      </c>
      <c r="T60" s="14">
        <v>32291.018870294549</v>
      </c>
      <c r="U60" s="14">
        <v>32777.231199628346</v>
      </c>
      <c r="V60" s="14">
        <v>33264.838401846493</v>
      </c>
      <c r="W60" s="14">
        <v>33754.154195286137</v>
      </c>
      <c r="X60" s="14">
        <v>34245.061112240706</v>
      </c>
      <c r="Y60" s="14">
        <v>34738.210539293643</v>
      </c>
      <c r="Z60" s="14">
        <v>35233.191827446979</v>
      </c>
      <c r="AA60" s="14">
        <v>35729.37029799536</v>
      </c>
      <c r="AB60" s="14">
        <v>36224.936664028559</v>
      </c>
      <c r="AC60" s="14">
        <v>36721.432023452064</v>
      </c>
      <c r="AD60" s="14">
        <v>37218.893590930566</v>
      </c>
      <c r="AG60" t="s">
        <v>303</v>
      </c>
      <c r="AH60">
        <v>24104.832031000002</v>
      </c>
    </row>
    <row r="61" spans="1:34" x14ac:dyDescent="0.35">
      <c r="A61" t="s">
        <v>177</v>
      </c>
      <c r="B61" s="14">
        <v>2374.7719729999999</v>
      </c>
      <c r="C61" s="14">
        <v>2431.7546264921348</v>
      </c>
      <c r="D61" s="14">
        <v>2487.3557233250267</v>
      </c>
      <c r="E61" s="14">
        <v>2545.6140716056007</v>
      </c>
      <c r="F61" s="14">
        <v>2605.7788965037771</v>
      </c>
      <c r="G61" s="14">
        <v>2670.9496872832265</v>
      </c>
      <c r="H61" s="14">
        <v>2738.5129621928681</v>
      </c>
      <c r="I61" s="14">
        <v>2807.6311123995424</v>
      </c>
      <c r="J61" s="14">
        <v>2877.7303614352668</v>
      </c>
      <c r="K61" s="14">
        <v>2948.6747602626942</v>
      </c>
      <c r="L61" s="14">
        <v>3019.8091799142235</v>
      </c>
      <c r="M61" s="14">
        <v>3091.7020790413594</v>
      </c>
      <c r="N61" s="14">
        <v>3163.752650142379</v>
      </c>
      <c r="O61" s="14">
        <v>3236.9568244624329</v>
      </c>
      <c r="P61" s="14">
        <v>3310.9436229034886</v>
      </c>
      <c r="Q61" s="14">
        <v>3385.9937752869287</v>
      </c>
      <c r="R61" s="14">
        <v>3461.5295402241618</v>
      </c>
      <c r="S61" s="14">
        <v>3537.8427666208981</v>
      </c>
      <c r="T61" s="14">
        <v>3614.9401437596539</v>
      </c>
      <c r="U61" s="14">
        <v>3692.6067712543154</v>
      </c>
      <c r="V61" s="14">
        <v>3770.9432083424131</v>
      </c>
      <c r="W61" s="14">
        <v>3849.8219129029153</v>
      </c>
      <c r="X61" s="14">
        <v>3929.2591382537544</v>
      </c>
      <c r="Y61" s="14">
        <v>4009.0305643526681</v>
      </c>
      <c r="Z61" s="14">
        <v>4089.2015539663666</v>
      </c>
      <c r="AA61" s="14">
        <v>4169.8831363067447</v>
      </c>
      <c r="AB61" s="14">
        <v>4251.550297531312</v>
      </c>
      <c r="AC61" s="14">
        <v>4333.7995141222627</v>
      </c>
      <c r="AD61" s="14">
        <v>4416.5300133270512</v>
      </c>
      <c r="AG61" t="s">
        <v>304</v>
      </c>
      <c r="AH61">
        <v>2374.7719729999999</v>
      </c>
    </row>
    <row r="62" spans="1:34" x14ac:dyDescent="0.35">
      <c r="A62" t="s">
        <v>178</v>
      </c>
      <c r="B62" s="14">
        <v>5858.6538090000004</v>
      </c>
      <c r="C62" s="14">
        <v>6003.1164946223225</v>
      </c>
      <c r="D62" s="14">
        <v>6150.9840594945608</v>
      </c>
      <c r="E62" s="14">
        <v>6303.6096571596117</v>
      </c>
      <c r="F62" s="14">
        <v>6459.1531165329225</v>
      </c>
      <c r="G62" s="14">
        <v>6622.2519000478724</v>
      </c>
      <c r="H62" s="14">
        <v>6783.6924679931899</v>
      </c>
      <c r="I62" s="14">
        <v>6946.7880374164233</v>
      </c>
      <c r="J62" s="14">
        <v>7110.307786350364</v>
      </c>
      <c r="K62" s="14">
        <v>7274.4983027219887</v>
      </c>
      <c r="L62" s="14">
        <v>7440.1117134312481</v>
      </c>
      <c r="M62" s="14">
        <v>7608.0365228257351</v>
      </c>
      <c r="N62" s="14">
        <v>7778.7852081148185</v>
      </c>
      <c r="O62" s="14">
        <v>7952.7281799105149</v>
      </c>
      <c r="P62" s="14">
        <v>8127.4671140251448</v>
      </c>
      <c r="Q62" s="14">
        <v>8303.8209591988198</v>
      </c>
      <c r="R62" s="14">
        <v>8481.5443176601693</v>
      </c>
      <c r="S62" s="14">
        <v>8660.8433163810751</v>
      </c>
      <c r="T62" s="14">
        <v>8841.5353565750647</v>
      </c>
      <c r="U62" s="14">
        <v>9023.4128120880996</v>
      </c>
      <c r="V62" s="14">
        <v>9206.5691430065835</v>
      </c>
      <c r="W62" s="14">
        <v>9390.8616408267171</v>
      </c>
      <c r="X62" s="14">
        <v>9576.2673003738873</v>
      </c>
      <c r="Y62" s="14">
        <v>9762.5678349422815</v>
      </c>
      <c r="Z62" s="14">
        <v>9949.8617225988655</v>
      </c>
      <c r="AA62" s="14">
        <v>10138.204645118285</v>
      </c>
      <c r="AB62" s="14">
        <v>10327.963449101893</v>
      </c>
      <c r="AC62" s="14">
        <v>10518.556719387965</v>
      </c>
      <c r="AD62" s="14">
        <v>10709.76830271136</v>
      </c>
      <c r="AG62" t="s">
        <v>305</v>
      </c>
      <c r="AH62">
        <v>5858.6538090000004</v>
      </c>
    </row>
    <row r="63" spans="1:34" x14ac:dyDescent="0.35">
      <c r="A63" t="s">
        <v>179</v>
      </c>
      <c r="B63" s="14">
        <v>5936.5595700000003</v>
      </c>
      <c r="C63" s="14">
        <v>6031.2862827787048</v>
      </c>
      <c r="D63" s="14">
        <v>6107.1278983987622</v>
      </c>
      <c r="E63" s="14">
        <v>6181.5627946500263</v>
      </c>
      <c r="F63" s="14">
        <v>6247.0873602733163</v>
      </c>
      <c r="G63" s="14">
        <v>6294.4404074059357</v>
      </c>
      <c r="H63" s="14">
        <v>6378.6455428440895</v>
      </c>
      <c r="I63" s="14">
        <v>6460.301135896254</v>
      </c>
      <c r="J63" s="14">
        <v>6542.0833800357923</v>
      </c>
      <c r="K63" s="14">
        <v>6620.3260430526816</v>
      </c>
      <c r="L63" s="14">
        <v>6708.9192461608127</v>
      </c>
      <c r="M63" s="14">
        <v>6795.3381767544597</v>
      </c>
      <c r="N63" s="14">
        <v>6874.6187077288369</v>
      </c>
      <c r="O63" s="14">
        <v>6949.1787598472511</v>
      </c>
      <c r="P63" s="14">
        <v>7031.8719023358062</v>
      </c>
      <c r="Q63" s="14">
        <v>7112.921961069319</v>
      </c>
      <c r="R63" s="14">
        <v>7195.0349547722944</v>
      </c>
      <c r="S63" s="14">
        <v>7276.4295072016512</v>
      </c>
      <c r="T63" s="14">
        <v>7357.983001475417</v>
      </c>
      <c r="U63" s="14">
        <v>7439.7324000167091</v>
      </c>
      <c r="V63" s="14">
        <v>7521.6594771789341</v>
      </c>
      <c r="W63" s="14">
        <v>7604.5519254471856</v>
      </c>
      <c r="X63" s="14">
        <v>7687.9229095714409</v>
      </c>
      <c r="Y63" s="14">
        <v>7773.3019062359781</v>
      </c>
      <c r="Z63" s="14">
        <v>7858.6488745154957</v>
      </c>
      <c r="AA63" s="14">
        <v>7943.0829838881773</v>
      </c>
      <c r="AB63" s="14">
        <v>8022.3648014902801</v>
      </c>
      <c r="AC63" s="14">
        <v>8100.9320718446197</v>
      </c>
      <c r="AD63" s="14">
        <v>8179.2420809874066</v>
      </c>
      <c r="AG63" t="s">
        <v>306</v>
      </c>
      <c r="AH63">
        <v>5936.5595700000003</v>
      </c>
    </row>
    <row r="64" spans="1:34" x14ac:dyDescent="0.35">
      <c r="A64" t="s">
        <v>180</v>
      </c>
      <c r="B64" s="14">
        <v>828.34167500000001</v>
      </c>
      <c r="C64" s="14">
        <v>849.19385132144498</v>
      </c>
      <c r="D64" s="14">
        <v>868.61627341132851</v>
      </c>
      <c r="E64" s="14">
        <v>888.70728095370521</v>
      </c>
      <c r="F64" s="14">
        <v>908.44413660276564</v>
      </c>
      <c r="G64" s="14">
        <v>928.60405634901326</v>
      </c>
      <c r="H64" s="14">
        <v>950.42123721131077</v>
      </c>
      <c r="I64" s="14">
        <v>972.64560229588881</v>
      </c>
      <c r="J64" s="14">
        <v>994.98124137789125</v>
      </c>
      <c r="K64" s="14">
        <v>1016.886151399322</v>
      </c>
      <c r="L64" s="14">
        <v>1039.4111965389684</v>
      </c>
      <c r="M64" s="14">
        <v>1062.3836391581547</v>
      </c>
      <c r="N64" s="14">
        <v>1085.3576853549498</v>
      </c>
      <c r="O64" s="14">
        <v>1108.6312272735531</v>
      </c>
      <c r="P64" s="14">
        <v>1132.421788232107</v>
      </c>
      <c r="Q64" s="14">
        <v>1156.5924253644907</v>
      </c>
      <c r="R64" s="14">
        <v>1180.9464450876631</v>
      </c>
      <c r="S64" s="14">
        <v>1205.5809879321919</v>
      </c>
      <c r="T64" s="14">
        <v>1230.4861210970926</v>
      </c>
      <c r="U64" s="14">
        <v>1255.6141242732403</v>
      </c>
      <c r="V64" s="14">
        <v>1280.9946059356498</v>
      </c>
      <c r="W64" s="14">
        <v>1306.6038657991337</v>
      </c>
      <c r="X64" s="14">
        <v>1332.452671397011</v>
      </c>
      <c r="Y64" s="14">
        <v>1358.5041198018296</v>
      </c>
      <c r="Z64" s="14">
        <v>1384.791853772055</v>
      </c>
      <c r="AA64" s="14">
        <v>1411.3313896495965</v>
      </c>
      <c r="AB64" s="14">
        <v>1438.1931188556584</v>
      </c>
      <c r="AC64" s="14">
        <v>1465.2691177884826</v>
      </c>
      <c r="AD64" s="14">
        <v>1492.5518426540571</v>
      </c>
      <c r="AG64" t="s">
        <v>307</v>
      </c>
      <c r="AH64">
        <v>828.34167500000001</v>
      </c>
    </row>
    <row r="65" spans="1:34" x14ac:dyDescent="0.35">
      <c r="A65" t="s">
        <v>181</v>
      </c>
      <c r="B65" s="14">
        <v>403.78109699999999</v>
      </c>
      <c r="C65" s="14">
        <v>410.9588712927108</v>
      </c>
      <c r="D65" s="14">
        <v>416.90577492741335</v>
      </c>
      <c r="E65" s="14">
        <v>422.81137030099262</v>
      </c>
      <c r="F65" s="14">
        <v>428.12382604427643</v>
      </c>
      <c r="G65" s="14">
        <v>432.44316732523714</v>
      </c>
      <c r="H65" s="14">
        <v>438.78473015247812</v>
      </c>
      <c r="I65" s="14">
        <v>445.02898789033202</v>
      </c>
      <c r="J65" s="14">
        <v>451.44799700586464</v>
      </c>
      <c r="K65" s="14">
        <v>457.50855093126927</v>
      </c>
      <c r="L65" s="14">
        <v>464.1178567105876</v>
      </c>
      <c r="M65" s="14">
        <v>470.77186801046162</v>
      </c>
      <c r="N65" s="14">
        <v>477.09786498685219</v>
      </c>
      <c r="O65" s="14">
        <v>483.25171179838509</v>
      </c>
      <c r="P65" s="14">
        <v>489.87728606782559</v>
      </c>
      <c r="Q65" s="14">
        <v>496.47823553440372</v>
      </c>
      <c r="R65" s="14">
        <v>503.12354706920814</v>
      </c>
      <c r="S65" s="14">
        <v>509.76271508397866</v>
      </c>
      <c r="T65" s="14">
        <v>516.43469340408376</v>
      </c>
      <c r="U65" s="14">
        <v>523.13310959488138</v>
      </c>
      <c r="V65" s="14">
        <v>529.85505617330978</v>
      </c>
      <c r="W65" s="14">
        <v>536.62633886367655</v>
      </c>
      <c r="X65" s="14">
        <v>543.43269269528787</v>
      </c>
      <c r="Y65" s="14">
        <v>550.3203216723158</v>
      </c>
      <c r="Z65" s="14">
        <v>557.23162949610196</v>
      </c>
      <c r="AA65" s="14">
        <v>564.13060285456731</v>
      </c>
      <c r="AB65" s="14">
        <v>570.88476932336425</v>
      </c>
      <c r="AC65" s="14">
        <v>577.63433995107437</v>
      </c>
      <c r="AD65" s="14">
        <v>584.38214878351482</v>
      </c>
      <c r="AG65" t="s">
        <v>308</v>
      </c>
      <c r="AH65">
        <v>403.78109699999999</v>
      </c>
    </row>
    <row r="66" spans="1:34" x14ac:dyDescent="0.35">
      <c r="A66" t="s">
        <v>182</v>
      </c>
      <c r="B66" s="14">
        <v>664.20715299999995</v>
      </c>
      <c r="C66" s="14">
        <v>677.90808604850747</v>
      </c>
      <c r="D66" s="14">
        <v>687.99434150678019</v>
      </c>
      <c r="E66" s="14">
        <v>698.60046227544876</v>
      </c>
      <c r="F66" s="14">
        <v>707.62756786883335</v>
      </c>
      <c r="G66" s="14">
        <v>715.06331835199899</v>
      </c>
      <c r="H66" s="14">
        <v>727.79544977324736</v>
      </c>
      <c r="I66" s="14">
        <v>740.37284683850373</v>
      </c>
      <c r="J66" s="14">
        <v>752.87367217094845</v>
      </c>
      <c r="K66" s="14">
        <v>764.09901862301729</v>
      </c>
      <c r="L66" s="14">
        <v>776.47704067520078</v>
      </c>
      <c r="M66" s="14">
        <v>789.1747697213624</v>
      </c>
      <c r="N66" s="14">
        <v>801.18892966316946</v>
      </c>
      <c r="O66" s="14">
        <v>813.14042516474092</v>
      </c>
      <c r="P66" s="14">
        <v>826.19441892225052</v>
      </c>
      <c r="Q66" s="14">
        <v>839.50507196662318</v>
      </c>
      <c r="R66" s="14">
        <v>852.80157304896659</v>
      </c>
      <c r="S66" s="14">
        <v>866.27737294597171</v>
      </c>
      <c r="T66" s="14">
        <v>879.91526425599739</v>
      </c>
      <c r="U66" s="14">
        <v>893.70204059093965</v>
      </c>
      <c r="V66" s="14">
        <v>907.64307746252587</v>
      </c>
      <c r="W66" s="14">
        <v>921.72761044566607</v>
      </c>
      <c r="X66" s="14">
        <v>935.95456828565591</v>
      </c>
      <c r="Y66" s="14">
        <v>950.30761878123008</v>
      </c>
      <c r="Z66" s="14">
        <v>964.78593547640958</v>
      </c>
      <c r="AA66" s="14">
        <v>979.39346988967714</v>
      </c>
      <c r="AB66" s="14">
        <v>994.14558402989041</v>
      </c>
      <c r="AC66" s="14">
        <v>1008.9949377894281</v>
      </c>
      <c r="AD66" s="14">
        <v>1023.9293745621309</v>
      </c>
      <c r="AG66" t="s">
        <v>309</v>
      </c>
      <c r="AH66">
        <v>664.20715299999995</v>
      </c>
    </row>
    <row r="67" spans="1:34" x14ac:dyDescent="0.35">
      <c r="A67" t="s">
        <v>183</v>
      </c>
      <c r="B67" s="14">
        <v>2646.8623050000001</v>
      </c>
      <c r="C67" s="14">
        <v>2720.7494662440749</v>
      </c>
      <c r="D67" s="14">
        <v>2779.3742712180756</v>
      </c>
      <c r="E67" s="14">
        <v>2843.3690858754449</v>
      </c>
      <c r="F67" s="14">
        <v>2904.2942396154062</v>
      </c>
      <c r="G67" s="14">
        <v>2967.2227446228489</v>
      </c>
      <c r="H67" s="14">
        <v>3046.461241128904</v>
      </c>
      <c r="I67" s="14">
        <v>3126.8600950974128</v>
      </c>
      <c r="J67" s="14">
        <v>3207.3736156860759</v>
      </c>
      <c r="K67" s="14">
        <v>3283.2241528487125</v>
      </c>
      <c r="L67" s="14">
        <v>3362.587560361033</v>
      </c>
      <c r="M67" s="14">
        <v>3444.2301775503306</v>
      </c>
      <c r="N67" s="14">
        <v>3523.1023597701978</v>
      </c>
      <c r="O67" s="14">
        <v>3602.991171949639</v>
      </c>
      <c r="P67" s="14">
        <v>3688.0992279178472</v>
      </c>
      <c r="Q67" s="14">
        <v>3775.5495927606216</v>
      </c>
      <c r="R67" s="14">
        <v>3863.154425071365</v>
      </c>
      <c r="S67" s="14">
        <v>3952.1657524948764</v>
      </c>
      <c r="T67" s="14">
        <v>4042.7086842348085</v>
      </c>
      <c r="U67" s="14">
        <v>4134.3176758321752</v>
      </c>
      <c r="V67" s="14">
        <v>4227.226543234081</v>
      </c>
      <c r="W67" s="14">
        <v>4321.209625524496</v>
      </c>
      <c r="X67" s="14">
        <v>4416.4395790098806</v>
      </c>
      <c r="Y67" s="14">
        <v>4512.530704794146</v>
      </c>
      <c r="Z67" s="14">
        <v>4609.8673458557678</v>
      </c>
      <c r="AA67" s="14">
        <v>4708.6120873642021</v>
      </c>
      <c r="AB67" s="14">
        <v>4809.5473086525672</v>
      </c>
      <c r="AC67" s="14">
        <v>4911.7025744430784</v>
      </c>
      <c r="AD67" s="14">
        <v>5015.0718109735208</v>
      </c>
      <c r="AG67" t="s">
        <v>310</v>
      </c>
      <c r="AH67">
        <v>2646.8623050000001</v>
      </c>
    </row>
    <row r="68" spans="1:34" x14ac:dyDescent="0.35">
      <c r="A68" t="s">
        <v>184</v>
      </c>
      <c r="B68" s="14">
        <v>6755.451172</v>
      </c>
      <c r="C68" s="14">
        <v>6880.1946311616839</v>
      </c>
      <c r="D68" s="14">
        <v>6985.7512652124296</v>
      </c>
      <c r="E68" s="14">
        <v>7093.2473071063914</v>
      </c>
      <c r="F68" s="14">
        <v>7193.2677687344376</v>
      </c>
      <c r="G68" s="14">
        <v>7285.8587921268099</v>
      </c>
      <c r="H68" s="14">
        <v>7404.5119169001109</v>
      </c>
      <c r="I68" s="14">
        <v>7523.6838339466594</v>
      </c>
      <c r="J68" s="14">
        <v>7643.5391268949634</v>
      </c>
      <c r="K68" s="14">
        <v>7756.8828755459508</v>
      </c>
      <c r="L68" s="14">
        <v>7876.32878788162</v>
      </c>
      <c r="M68" s="14">
        <v>7997.8723555718152</v>
      </c>
      <c r="N68" s="14">
        <v>8114.9100204743108</v>
      </c>
      <c r="O68" s="14">
        <v>8231.167467391635</v>
      </c>
      <c r="P68" s="14">
        <v>8354.8374661222078</v>
      </c>
      <c r="Q68" s="14">
        <v>8479.9235862137502</v>
      </c>
      <c r="R68" s="14">
        <v>8605.1534017502381</v>
      </c>
      <c r="S68" s="14">
        <v>8731.133708067202</v>
      </c>
      <c r="T68" s="14">
        <v>8858.1743228596915</v>
      </c>
      <c r="U68" s="14">
        <v>8985.9534874669425</v>
      </c>
      <c r="V68" s="14">
        <v>9114.4984507005065</v>
      </c>
      <c r="W68" s="14">
        <v>9243.8067516704396</v>
      </c>
      <c r="X68" s="14">
        <v>9373.8939197060226</v>
      </c>
      <c r="Y68" s="14">
        <v>9504.7759761705256</v>
      </c>
      <c r="Z68" s="14">
        <v>9636.3962129333395</v>
      </c>
      <c r="AA68" s="14">
        <v>9768.5458960390224</v>
      </c>
      <c r="AB68" s="14">
        <v>9900.8803872926619</v>
      </c>
      <c r="AC68" s="14">
        <v>10033.591788003932</v>
      </c>
      <c r="AD68" s="14">
        <v>10166.614137851753</v>
      </c>
      <c r="AG68" t="s">
        <v>311</v>
      </c>
      <c r="AH68">
        <v>6755.451172</v>
      </c>
    </row>
    <row r="69" spans="1:34" x14ac:dyDescent="0.35">
      <c r="A69" t="s">
        <v>185</v>
      </c>
      <c r="B69" s="14">
        <v>7044.0419920000004</v>
      </c>
      <c r="C69" s="14">
        <v>7179.2516736322414</v>
      </c>
      <c r="D69" s="14">
        <v>7310.4144479340011</v>
      </c>
      <c r="E69" s="14">
        <v>7443.1357532776874</v>
      </c>
      <c r="F69" s="14">
        <v>7575.6920465349613</v>
      </c>
      <c r="G69" s="14">
        <v>7708.7590773323482</v>
      </c>
      <c r="H69" s="14">
        <v>7845.6419705167227</v>
      </c>
      <c r="I69" s="14">
        <v>7983.5071603510369</v>
      </c>
      <c r="J69" s="14">
        <v>8122.6788505731392</v>
      </c>
      <c r="K69" s="14">
        <v>8262.3393784620093</v>
      </c>
      <c r="L69" s="14">
        <v>8402.3827259911886</v>
      </c>
      <c r="M69" s="14">
        <v>8543.8687682376076</v>
      </c>
      <c r="N69" s="14">
        <v>8686.041307701711</v>
      </c>
      <c r="O69" s="14">
        <v>8829.4530613166498</v>
      </c>
      <c r="P69" s="14">
        <v>8973.6963041981562</v>
      </c>
      <c r="Q69" s="14">
        <v>9118.739054932541</v>
      </c>
      <c r="R69" s="14">
        <v>9264.2185059410294</v>
      </c>
      <c r="S69" s="14">
        <v>9410.3133789360181</v>
      </c>
      <c r="T69" s="14">
        <v>9556.932648599206</v>
      </c>
      <c r="U69" s="14">
        <v>9703.9641460113762</v>
      </c>
      <c r="V69" s="14">
        <v>9851.417822002848</v>
      </c>
      <c r="W69" s="14">
        <v>9999.2334207130898</v>
      </c>
      <c r="X69" s="14">
        <v>10147.397061924505</v>
      </c>
      <c r="Y69" s="14">
        <v>10295.795640777207</v>
      </c>
      <c r="Z69" s="14">
        <v>10444.559591990796</v>
      </c>
      <c r="AA69" s="14">
        <v>10593.684924933321</v>
      </c>
      <c r="AB69" s="14">
        <v>10743.427720715747</v>
      </c>
      <c r="AC69" s="14">
        <v>10893.523075059093</v>
      </c>
      <c r="AD69" s="14">
        <v>11043.800315231842</v>
      </c>
      <c r="AG69" t="s">
        <v>312</v>
      </c>
      <c r="AH69">
        <v>7044.0419920000004</v>
      </c>
    </row>
    <row r="70" spans="1:34" x14ac:dyDescent="0.35">
      <c r="A70" t="s">
        <v>186</v>
      </c>
      <c r="B70" s="14">
        <v>23573.167968999998</v>
      </c>
      <c r="C70" s="14">
        <v>24044.331949146792</v>
      </c>
      <c r="D70" s="14">
        <v>24503.352672655172</v>
      </c>
      <c r="E70" s="14">
        <v>24966.997760921349</v>
      </c>
      <c r="F70" s="14">
        <v>25425.546635197981</v>
      </c>
      <c r="G70" s="14">
        <v>25879.298568113714</v>
      </c>
      <c r="H70" s="14">
        <v>26350.208636578536</v>
      </c>
      <c r="I70" s="14">
        <v>26829.052532985032</v>
      </c>
      <c r="J70" s="14">
        <v>27314.854235915554</v>
      </c>
      <c r="K70" s="14">
        <v>27799.919611893212</v>
      </c>
      <c r="L70" s="14">
        <v>28290.880092199055</v>
      </c>
      <c r="M70" s="14">
        <v>28789.008934334441</v>
      </c>
      <c r="N70" s="14">
        <v>29290.355130421412</v>
      </c>
      <c r="O70" s="14">
        <v>29795.130465561528</v>
      </c>
      <c r="P70" s="14">
        <v>30304.070027582926</v>
      </c>
      <c r="Q70" s="14">
        <v>30815.681520230595</v>
      </c>
      <c r="R70" s="14">
        <v>31329.428236263273</v>
      </c>
      <c r="S70" s="14">
        <v>31845.34559574394</v>
      </c>
      <c r="T70" s="14">
        <v>32362.969396660839</v>
      </c>
      <c r="U70" s="14">
        <v>32882.045535407764</v>
      </c>
      <c r="V70" s="14">
        <v>33402.630792119788</v>
      </c>
      <c r="W70" s="14">
        <v>33924.600342455931</v>
      </c>
      <c r="X70" s="14">
        <v>34447.849985677938</v>
      </c>
      <c r="Y70" s="14">
        <v>34972.311612139885</v>
      </c>
      <c r="Z70" s="14">
        <v>35498.06086429867</v>
      </c>
      <c r="AA70" s="14">
        <v>36024.841438106603</v>
      </c>
      <c r="AB70" s="14">
        <v>36552.403626062805</v>
      </c>
      <c r="AC70" s="14">
        <v>37080.34461259548</v>
      </c>
      <c r="AD70" s="14">
        <v>37608.450296636984</v>
      </c>
      <c r="AG70" t="s">
        <v>313</v>
      </c>
      <c r="AH70">
        <v>23573.167968999998</v>
      </c>
    </row>
    <row r="71" spans="1:34" x14ac:dyDescent="0.35">
      <c r="A71" t="s">
        <v>187</v>
      </c>
      <c r="B71" s="14">
        <v>21520.464843999998</v>
      </c>
      <c r="C71" s="14">
        <v>21930.651360066091</v>
      </c>
      <c r="D71" s="14">
        <v>22351.851450087521</v>
      </c>
      <c r="E71" s="14">
        <v>22785.504190440955</v>
      </c>
      <c r="F71" s="14">
        <v>23226.107484971511</v>
      </c>
      <c r="G71" s="14">
        <v>23670.302145400092</v>
      </c>
      <c r="H71" s="14">
        <v>24116.163057701491</v>
      </c>
      <c r="I71" s="14">
        <v>24559.50736450536</v>
      </c>
      <c r="J71" s="14">
        <v>25001.62516013045</v>
      </c>
      <c r="K71" s="14">
        <v>25442.128793826789</v>
      </c>
      <c r="L71" s="14">
        <v>25880.435611835321</v>
      </c>
      <c r="M71" s="14">
        <v>26317.607930190439</v>
      </c>
      <c r="N71" s="14">
        <v>26753.543314989285</v>
      </c>
      <c r="O71" s="14">
        <v>27188.796711180847</v>
      </c>
      <c r="P71" s="14">
        <v>27622.776127645706</v>
      </c>
      <c r="Q71" s="14">
        <v>28054.083678657989</v>
      </c>
      <c r="R71" s="14">
        <v>28482.289990295551</v>
      </c>
      <c r="S71" s="14">
        <v>28907.214426431772</v>
      </c>
      <c r="T71" s="14">
        <v>29328.505278761146</v>
      </c>
      <c r="U71" s="14">
        <v>29745.697400650468</v>
      </c>
      <c r="V71" s="14">
        <v>30158.463570630596</v>
      </c>
      <c r="W71" s="14">
        <v>30566.480440124014</v>
      </c>
      <c r="X71" s="14">
        <v>30969.444465062261</v>
      </c>
      <c r="Y71" s="14">
        <v>31367.089035049212</v>
      </c>
      <c r="Z71" s="14">
        <v>31759.183921405136</v>
      </c>
      <c r="AA71" s="14">
        <v>32145.454995849228</v>
      </c>
      <c r="AB71" s="14">
        <v>32525.632862994134</v>
      </c>
      <c r="AC71" s="14">
        <v>32899.342626900077</v>
      </c>
      <c r="AD71" s="14">
        <v>33266.305184494784</v>
      </c>
      <c r="AG71" t="s">
        <v>314</v>
      </c>
      <c r="AH71">
        <v>21520.464843999998</v>
      </c>
    </row>
    <row r="72" spans="1:34" x14ac:dyDescent="0.35">
      <c r="A72" t="s">
        <v>188</v>
      </c>
      <c r="B72" s="14">
        <v>27157.4375</v>
      </c>
      <c r="C72" s="14">
        <v>27742.430429699998</v>
      </c>
      <c r="D72" s="14">
        <v>28315.594590863686</v>
      </c>
      <c r="E72" s="14">
        <v>28884.865462315705</v>
      </c>
      <c r="F72" s="14">
        <v>29447.545530008163</v>
      </c>
      <c r="G72" s="14">
        <v>30002.372624848154</v>
      </c>
      <c r="H72" s="14">
        <v>30571.988670791732</v>
      </c>
      <c r="I72" s="14">
        <v>31159.331602737246</v>
      </c>
      <c r="J72" s="14">
        <v>31759.581850799212</v>
      </c>
      <c r="K72" s="14">
        <v>32364.665404220639</v>
      </c>
      <c r="L72" s="14">
        <v>32977.451506051075</v>
      </c>
      <c r="M72" s="14">
        <v>33601.173832855922</v>
      </c>
      <c r="N72" s="14">
        <v>34231.649458068714</v>
      </c>
      <c r="O72" s="14">
        <v>34867.303803185481</v>
      </c>
      <c r="P72" s="14">
        <v>35508.865679894472</v>
      </c>
      <c r="Q72" s="14">
        <v>36155.911781200077</v>
      </c>
      <c r="R72" s="14">
        <v>36807.871566847498</v>
      </c>
      <c r="S72" s="14">
        <v>37464.413571985358</v>
      </c>
      <c r="T72" s="14">
        <v>38125.076026679177</v>
      </c>
      <c r="U72" s="14">
        <v>38789.340663814815</v>
      </c>
      <c r="V72" s="14">
        <v>39457.200015628114</v>
      </c>
      <c r="W72" s="14">
        <v>40128.686591214078</v>
      </c>
      <c r="X72" s="14">
        <v>40803.703266970864</v>
      </c>
      <c r="Y72" s="14">
        <v>41482.289254152223</v>
      </c>
      <c r="Z72" s="14">
        <v>42164.332757611141</v>
      </c>
      <c r="AA72" s="14">
        <v>42849.444134856458</v>
      </c>
      <c r="AB72" s="14">
        <v>43536.847772501067</v>
      </c>
      <c r="AC72" s="14">
        <v>44226.171036967855</v>
      </c>
      <c r="AD72" s="14">
        <v>44917.284566528338</v>
      </c>
      <c r="AG72" t="s">
        <v>315</v>
      </c>
      <c r="AH72">
        <v>27157.4375</v>
      </c>
    </row>
    <row r="73" spans="1:34" x14ac:dyDescent="0.35">
      <c r="A73" t="s">
        <v>189</v>
      </c>
      <c r="B73" s="14">
        <v>16750.800781000002</v>
      </c>
      <c r="C73" s="14">
        <v>17058.384010180958</v>
      </c>
      <c r="D73" s="14">
        <v>17314.655524842707</v>
      </c>
      <c r="E73" s="14">
        <v>17593.185999477537</v>
      </c>
      <c r="F73" s="14">
        <v>17870.317383978509</v>
      </c>
      <c r="G73" s="14">
        <v>18146.971341463355</v>
      </c>
      <c r="H73" s="14">
        <v>18496.572744356647</v>
      </c>
      <c r="I73" s="14">
        <v>18849.764800910139</v>
      </c>
      <c r="J73" s="14">
        <v>19207.235510547562</v>
      </c>
      <c r="K73" s="14">
        <v>19561.993150427374</v>
      </c>
      <c r="L73" s="14">
        <v>19919.314473512393</v>
      </c>
      <c r="M73" s="14">
        <v>20282.029254623474</v>
      </c>
      <c r="N73" s="14">
        <v>20636.980992202789</v>
      </c>
      <c r="O73" s="14">
        <v>20993.480711446893</v>
      </c>
      <c r="P73" s="14">
        <v>21360.280905785363</v>
      </c>
      <c r="Q73" s="14">
        <v>21729.59375456212</v>
      </c>
      <c r="R73" s="14">
        <v>22099.127225952205</v>
      </c>
      <c r="S73" s="14">
        <v>22470.306376752022</v>
      </c>
      <c r="T73" s="14">
        <v>22843.675234538772</v>
      </c>
      <c r="U73" s="14">
        <v>23217.987128196874</v>
      </c>
      <c r="V73" s="14">
        <v>23593.939741172773</v>
      </c>
      <c r="W73" s="14">
        <v>23971.336604302702</v>
      </c>
      <c r="X73" s="14">
        <v>24350.395350026542</v>
      </c>
      <c r="Y73" s="14">
        <v>24730.634078535815</v>
      </c>
      <c r="Z73" s="14">
        <v>25112.838609029364</v>
      </c>
      <c r="AA73" s="14">
        <v>25497.085130018397</v>
      </c>
      <c r="AB73" s="14">
        <v>25884.727514084119</v>
      </c>
      <c r="AC73" s="14">
        <v>26275.048497214495</v>
      </c>
      <c r="AD73" s="14">
        <v>26667.266656151813</v>
      </c>
      <c r="AG73" t="s">
        <v>316</v>
      </c>
      <c r="AH73">
        <v>16750.800781000002</v>
      </c>
    </row>
    <row r="74" spans="1:34" x14ac:dyDescent="0.35">
      <c r="A74" t="s">
        <v>190</v>
      </c>
      <c r="B74" s="14">
        <v>11607.386719</v>
      </c>
      <c r="C74" s="14">
        <v>11832.181173893514</v>
      </c>
      <c r="D74" s="14">
        <v>12021.014502902033</v>
      </c>
      <c r="E74" s="14">
        <v>12225.269570828093</v>
      </c>
      <c r="F74" s="14">
        <v>12427.057425310268</v>
      </c>
      <c r="G74" s="14">
        <v>12629.217067387988</v>
      </c>
      <c r="H74" s="14">
        <v>12879.441008065853</v>
      </c>
      <c r="I74" s="14">
        <v>13131.272718096563</v>
      </c>
      <c r="J74" s="14">
        <v>13385.730520827838</v>
      </c>
      <c r="K74" s="14">
        <v>13635.990138645235</v>
      </c>
      <c r="L74" s="14">
        <v>13889.161385955378</v>
      </c>
      <c r="M74" s="14">
        <v>14146.74699518703</v>
      </c>
      <c r="N74" s="14">
        <v>14398.369525291624</v>
      </c>
      <c r="O74" s="14">
        <v>14651.485662361489</v>
      </c>
      <c r="P74" s="14">
        <v>14913.389759467598</v>
      </c>
      <c r="Q74" s="14">
        <v>15177.860830784046</v>
      </c>
      <c r="R74" s="14">
        <v>15442.454960861021</v>
      </c>
      <c r="S74" s="14">
        <v>15708.621114566422</v>
      </c>
      <c r="T74" s="14">
        <v>15976.753139233069</v>
      </c>
      <c r="U74" s="14">
        <v>16245.737755085198</v>
      </c>
      <c r="V74" s="14">
        <v>16516.144810871039</v>
      </c>
      <c r="W74" s="14">
        <v>16787.695005778976</v>
      </c>
      <c r="X74" s="14">
        <v>17060.605848409923</v>
      </c>
      <c r="Y74" s="14">
        <v>17334.341563187078</v>
      </c>
      <c r="Z74" s="14">
        <v>17609.54850358086</v>
      </c>
      <c r="AA74" s="14">
        <v>17886.31953836649</v>
      </c>
      <c r="AB74" s="14">
        <v>18165.818322000818</v>
      </c>
      <c r="AC74" s="14">
        <v>18446.963425843096</v>
      </c>
      <c r="AD74" s="14">
        <v>18729.237015489005</v>
      </c>
      <c r="AG74" t="s">
        <v>317</v>
      </c>
      <c r="AH74">
        <v>11607.386719</v>
      </c>
    </row>
    <row r="75" spans="1:34" x14ac:dyDescent="0.35">
      <c r="A75" t="s">
        <v>191</v>
      </c>
      <c r="B75" s="14">
        <v>14920.959961</v>
      </c>
      <c r="C75" s="14">
        <v>15249.66870894083</v>
      </c>
      <c r="D75" s="14">
        <v>15595.538820093963</v>
      </c>
      <c r="E75" s="14">
        <v>15936.709946430101</v>
      </c>
      <c r="F75" s="14">
        <v>16275.47180874838</v>
      </c>
      <c r="G75" s="14">
        <v>16611.851632544411</v>
      </c>
      <c r="H75" s="14">
        <v>16940.382561096081</v>
      </c>
      <c r="I75" s="14">
        <v>17277.413166187343</v>
      </c>
      <c r="J75" s="14">
        <v>17616.95752843584</v>
      </c>
      <c r="K75" s="14">
        <v>17958.610232567808</v>
      </c>
      <c r="L75" s="14">
        <v>18308.857007933577</v>
      </c>
      <c r="M75" s="14">
        <v>18663.957289602451</v>
      </c>
      <c r="N75" s="14">
        <v>19028.71260610034</v>
      </c>
      <c r="O75" s="14">
        <v>19396.583289686514</v>
      </c>
      <c r="P75" s="14">
        <v>19762.674402696059</v>
      </c>
      <c r="Q75" s="14">
        <v>20130.521013888323</v>
      </c>
      <c r="R75" s="14">
        <v>20502.990005051994</v>
      </c>
      <c r="S75" s="14">
        <v>20878.001994038397</v>
      </c>
      <c r="T75" s="14">
        <v>21254.985637043748</v>
      </c>
      <c r="U75" s="14">
        <v>21634.71020644666</v>
      </c>
      <c r="V75" s="14">
        <v>22016.757553982305</v>
      </c>
      <c r="W75" s="14">
        <v>22401.502593913901</v>
      </c>
      <c r="X75" s="14">
        <v>22788.602798886994</v>
      </c>
      <c r="Y75" s="14">
        <v>23178.734563362821</v>
      </c>
      <c r="Z75" s="14">
        <v>23571.391598360013</v>
      </c>
      <c r="AA75" s="14">
        <v>23966.210050493384</v>
      </c>
      <c r="AB75" s="14">
        <v>24361.834659522909</v>
      </c>
      <c r="AC75" s="14">
        <v>24759.639057678258</v>
      </c>
      <c r="AD75" s="14">
        <v>25159.618646835523</v>
      </c>
      <c r="AG75" t="s">
        <v>318</v>
      </c>
      <c r="AH75">
        <v>14920.959961</v>
      </c>
    </row>
    <row r="76" spans="1:34" x14ac:dyDescent="0.35">
      <c r="A76" t="s">
        <v>192</v>
      </c>
      <c r="B76" s="14">
        <v>13843.191406</v>
      </c>
      <c r="C76" s="14">
        <v>14146.941480468733</v>
      </c>
      <c r="D76" s="14">
        <v>14455.777701152252</v>
      </c>
      <c r="E76" s="14">
        <v>14770.620202750037</v>
      </c>
      <c r="F76" s="14">
        <v>15087.899032953188</v>
      </c>
      <c r="G76" s="14">
        <v>15414.936788441964</v>
      </c>
      <c r="H76" s="14">
        <v>15740.03318082917</v>
      </c>
      <c r="I76" s="14">
        <v>16071.206626960453</v>
      </c>
      <c r="J76" s="14">
        <v>16402.744369830009</v>
      </c>
      <c r="K76" s="14">
        <v>16734.586650901605</v>
      </c>
      <c r="L76" s="14">
        <v>17070.908332659437</v>
      </c>
      <c r="M76" s="14">
        <v>17411.329558265996</v>
      </c>
      <c r="N76" s="14">
        <v>17757.113339894291</v>
      </c>
      <c r="O76" s="14">
        <v>18107.063426751592</v>
      </c>
      <c r="P76" s="14">
        <v>18456.658311038227</v>
      </c>
      <c r="Q76" s="14">
        <v>18808.962696210991</v>
      </c>
      <c r="R76" s="14">
        <v>19164.119172529656</v>
      </c>
      <c r="S76" s="14">
        <v>19521.842370239847</v>
      </c>
      <c r="T76" s="14">
        <v>19881.70606030861</v>
      </c>
      <c r="U76" s="14">
        <v>20243.710176084103</v>
      </c>
      <c r="V76" s="14">
        <v>20607.983594476631</v>
      </c>
      <c r="W76" s="14">
        <v>20974.504825897835</v>
      </c>
      <c r="X76" s="14">
        <v>21343.19467172747</v>
      </c>
      <c r="Y76" s="14">
        <v>21714.049753704472</v>
      </c>
      <c r="Z76" s="14">
        <v>22087.099299878089</v>
      </c>
      <c r="AA76" s="14">
        <v>22462.352490853231</v>
      </c>
      <c r="AB76" s="14">
        <v>22839.814354580027</v>
      </c>
      <c r="AC76" s="14">
        <v>23219.165399158119</v>
      </c>
      <c r="AD76" s="14">
        <v>23600.319608767997</v>
      </c>
      <c r="AG76" t="s">
        <v>319</v>
      </c>
      <c r="AH76">
        <v>13843.191406</v>
      </c>
    </row>
    <row r="77" spans="1:34" x14ac:dyDescent="0.35">
      <c r="A77" t="s">
        <v>193</v>
      </c>
      <c r="B77" s="14">
        <v>16572.544922000001</v>
      </c>
      <c r="C77" s="14">
        <v>16944.992982068045</v>
      </c>
      <c r="D77" s="14">
        <v>17338.760728985344</v>
      </c>
      <c r="E77" s="14">
        <v>17727.724616170817</v>
      </c>
      <c r="F77" s="14">
        <v>18114.302470240884</v>
      </c>
      <c r="G77" s="14">
        <v>18499.374500723017</v>
      </c>
      <c r="H77" s="14">
        <v>18873.7444925567</v>
      </c>
      <c r="I77" s="14">
        <v>19257.347687244568</v>
      </c>
      <c r="J77" s="14">
        <v>19643.328484144316</v>
      </c>
      <c r="K77" s="14">
        <v>20031.600479294761</v>
      </c>
      <c r="L77" s="14">
        <v>20429.94688326597</v>
      </c>
      <c r="M77" s="14">
        <v>20833.969512829437</v>
      </c>
      <c r="N77" s="14">
        <v>21249.421782281723</v>
      </c>
      <c r="O77" s="14">
        <v>21668.810995287728</v>
      </c>
      <c r="P77" s="14">
        <v>22086.002780261104</v>
      </c>
      <c r="Q77" s="14">
        <v>22505.188487229625</v>
      </c>
      <c r="R77" s="14">
        <v>22929.715110258479</v>
      </c>
      <c r="S77" s="14">
        <v>23357.253406318312</v>
      </c>
      <c r="T77" s="14">
        <v>23787.115626557512</v>
      </c>
      <c r="U77" s="14">
        <v>24220.152930404303</v>
      </c>
      <c r="V77" s="14">
        <v>24655.919499912845</v>
      </c>
      <c r="W77" s="14">
        <v>25094.817057338842</v>
      </c>
      <c r="X77" s="14">
        <v>25536.445685840714</v>
      </c>
      <c r="Y77" s="14">
        <v>25981.54082685578</v>
      </c>
      <c r="Z77" s="14">
        <v>26429.532740871004</v>
      </c>
      <c r="AA77" s="14">
        <v>26880.008268719506</v>
      </c>
      <c r="AB77" s="14">
        <v>27331.455319591823</v>
      </c>
      <c r="AC77" s="14">
        <v>27785.346064938753</v>
      </c>
      <c r="AD77" s="14">
        <v>28241.642575086393</v>
      </c>
      <c r="AG77" t="s">
        <v>320</v>
      </c>
      <c r="AH77">
        <v>16572.544922000001</v>
      </c>
    </row>
    <row r="78" spans="1:34" x14ac:dyDescent="0.35">
      <c r="A78" t="s">
        <v>194</v>
      </c>
      <c r="B78" s="14">
        <v>2934.1274410000001</v>
      </c>
      <c r="C78" s="14">
        <v>3004.761277712681</v>
      </c>
      <c r="D78" s="14">
        <v>3077.6862329705118</v>
      </c>
      <c r="E78" s="14">
        <v>3151.3481908076747</v>
      </c>
      <c r="F78" s="14">
        <v>3225.247936151753</v>
      </c>
      <c r="G78" s="14">
        <v>3300.7793725189035</v>
      </c>
      <c r="H78" s="14">
        <v>3375.1812501210402</v>
      </c>
      <c r="I78" s="14">
        <v>3450.9257176637566</v>
      </c>
      <c r="J78" s="14">
        <v>3526.9827401107791</v>
      </c>
      <c r="K78" s="14">
        <v>3603.115131443988</v>
      </c>
      <c r="L78" s="14">
        <v>3680.6595737453599</v>
      </c>
      <c r="M78" s="14">
        <v>3759.3461863767175</v>
      </c>
      <c r="N78" s="14">
        <v>3839.5924382018775</v>
      </c>
      <c r="O78" s="14">
        <v>3920.9564736413263</v>
      </c>
      <c r="P78" s="14">
        <v>4002.4484567025452</v>
      </c>
      <c r="Q78" s="14">
        <v>4084.7191849749115</v>
      </c>
      <c r="R78" s="14">
        <v>4167.8505728836844</v>
      </c>
      <c r="S78" s="14">
        <v>4251.7556566916919</v>
      </c>
      <c r="T78" s="14">
        <v>4336.3235018788555</v>
      </c>
      <c r="U78" s="14">
        <v>4421.5630465876384</v>
      </c>
      <c r="V78" s="14">
        <v>4507.4766695206636</v>
      </c>
      <c r="W78" s="14">
        <v>4594.0486186784783</v>
      </c>
      <c r="X78" s="14">
        <v>4681.2464178901664</v>
      </c>
      <c r="Y78" s="14">
        <v>4769.0563019476667</v>
      </c>
      <c r="Z78" s="14">
        <v>4857.4765134082973</v>
      </c>
      <c r="AA78" s="14">
        <v>4946.4902562641555</v>
      </c>
      <c r="AB78" s="14">
        <v>5036.0924647132006</v>
      </c>
      <c r="AC78" s="14">
        <v>5126.176072285004</v>
      </c>
      <c r="AD78" s="14">
        <v>5216.6905010461624</v>
      </c>
      <c r="AG78" t="s">
        <v>321</v>
      </c>
      <c r="AH78">
        <v>2934.1274410000001</v>
      </c>
    </row>
    <row r="79" spans="1:34" x14ac:dyDescent="0.35">
      <c r="A79" t="s">
        <v>195</v>
      </c>
      <c r="B79" s="14">
        <v>4280.9575199999999</v>
      </c>
      <c r="C79" s="14">
        <v>4378.9807448142001</v>
      </c>
      <c r="D79" s="14">
        <v>4486.5403351548475</v>
      </c>
      <c r="E79" s="14">
        <v>4594.3774726885285</v>
      </c>
      <c r="F79" s="14">
        <v>4703.7176838478008</v>
      </c>
      <c r="G79" s="14">
        <v>4815.7856391525484</v>
      </c>
      <c r="H79" s="14">
        <v>4923.7112479544685</v>
      </c>
      <c r="I79" s="14">
        <v>5034.2401951619249</v>
      </c>
      <c r="J79" s="14">
        <v>5145.1696778623182</v>
      </c>
      <c r="K79" s="14">
        <v>5256.8044243628974</v>
      </c>
      <c r="L79" s="14">
        <v>5371.4553288582529</v>
      </c>
      <c r="M79" s="14">
        <v>5487.4083978967828</v>
      </c>
      <c r="N79" s="14">
        <v>5606.6278327494874</v>
      </c>
      <c r="O79" s="14">
        <v>5727.1254781309399</v>
      </c>
      <c r="P79" s="14">
        <v>5846.644859734055</v>
      </c>
      <c r="Q79" s="14">
        <v>5966.6273668875729</v>
      </c>
      <c r="R79" s="14">
        <v>6088.0524104428923</v>
      </c>
      <c r="S79" s="14">
        <v>6210.2968500131392</v>
      </c>
      <c r="T79" s="14">
        <v>6333.1570156860043</v>
      </c>
      <c r="U79" s="14">
        <v>6456.8657382519077</v>
      </c>
      <c r="V79" s="14">
        <v>6581.3495898793881</v>
      </c>
      <c r="W79" s="14">
        <v>6706.7137694072462</v>
      </c>
      <c r="X79" s="14">
        <v>6832.8174257279024</v>
      </c>
      <c r="Y79" s="14">
        <v>6959.8477010530942</v>
      </c>
      <c r="Z79" s="14">
        <v>7087.5796979562101</v>
      </c>
      <c r="AA79" s="14">
        <v>7215.8925320500402</v>
      </c>
      <c r="AB79" s="14">
        <v>7344.3505724948482</v>
      </c>
      <c r="AC79" s="14">
        <v>7473.330588378888</v>
      </c>
      <c r="AD79" s="14">
        <v>7602.7432648456097</v>
      </c>
      <c r="AG79" t="s">
        <v>322</v>
      </c>
      <c r="AH79">
        <v>4280.9575199999999</v>
      </c>
    </row>
    <row r="80" spans="1:34" x14ac:dyDescent="0.35">
      <c r="A80" t="s">
        <v>196</v>
      </c>
      <c r="B80" s="14">
        <v>3018.2666020000001</v>
      </c>
      <c r="C80" s="14">
        <v>3084.9968546502978</v>
      </c>
      <c r="D80" s="14">
        <v>3155.0577502187766</v>
      </c>
      <c r="E80" s="14">
        <v>3224.5554693059457</v>
      </c>
      <c r="F80" s="14">
        <v>3293.5464458494807</v>
      </c>
      <c r="G80" s="14">
        <v>3362.3710272191083</v>
      </c>
      <c r="H80" s="14">
        <v>3430.6207705667043</v>
      </c>
      <c r="I80" s="14">
        <v>3500.3354444316215</v>
      </c>
      <c r="J80" s="14">
        <v>3570.2511445986984</v>
      </c>
      <c r="K80" s="14">
        <v>3639.9310221376018</v>
      </c>
      <c r="L80" s="14">
        <v>3711.4025237296828</v>
      </c>
      <c r="M80" s="14">
        <v>3783.9845671850021</v>
      </c>
      <c r="N80" s="14">
        <v>3858.1710982184914</v>
      </c>
      <c r="O80" s="14">
        <v>3932.9335803084396</v>
      </c>
      <c r="P80" s="14">
        <v>4007.646339653485</v>
      </c>
      <c r="Q80" s="14">
        <v>4082.6482386061984</v>
      </c>
      <c r="R80" s="14">
        <v>4158.4393370373309</v>
      </c>
      <c r="S80" s="14">
        <v>4234.6606191776891</v>
      </c>
      <c r="T80" s="14">
        <v>4311.2325994257844</v>
      </c>
      <c r="U80" s="14">
        <v>4388.2583744169051</v>
      </c>
      <c r="V80" s="14">
        <v>4465.6597921023831</v>
      </c>
      <c r="W80" s="14">
        <v>4543.4779330735801</v>
      </c>
      <c r="X80" s="14">
        <v>4621.6511969988715</v>
      </c>
      <c r="Y80" s="14">
        <v>4700.2502324108727</v>
      </c>
      <c r="Z80" s="14">
        <v>4779.2379375665369</v>
      </c>
      <c r="AA80" s="14">
        <v>4858.514980627303</v>
      </c>
      <c r="AB80" s="14">
        <v>4937.9074880742364</v>
      </c>
      <c r="AC80" s="14">
        <v>5017.5707495793376</v>
      </c>
      <c r="AD80" s="14">
        <v>5097.4078265612698</v>
      </c>
      <c r="AG80" t="s">
        <v>323</v>
      </c>
      <c r="AH80">
        <v>3018.2666020000001</v>
      </c>
    </row>
    <row r="81" spans="1:34" x14ac:dyDescent="0.35">
      <c r="A81" t="s">
        <v>197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G81" t="s">
        <v>324</v>
      </c>
      <c r="AH81">
        <v>0</v>
      </c>
    </row>
    <row r="82" spans="1:34" x14ac:dyDescent="0.35">
      <c r="A82" t="s">
        <v>198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G82" t="s">
        <v>325</v>
      </c>
      <c r="AH82">
        <v>0</v>
      </c>
    </row>
    <row r="83" spans="1:34" x14ac:dyDescent="0.35">
      <c r="A83" t="s">
        <v>199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G83" t="s">
        <v>326</v>
      </c>
      <c r="AH83">
        <v>0</v>
      </c>
    </row>
    <row r="84" spans="1:34" x14ac:dyDescent="0.35">
      <c r="A84" t="s">
        <v>200</v>
      </c>
      <c r="B84" s="14">
        <v>8759.7470699999994</v>
      </c>
      <c r="C84" s="14">
        <v>8784.50334158441</v>
      </c>
      <c r="D84" s="14">
        <v>8704.2222926158702</v>
      </c>
      <c r="E84" s="14">
        <v>8623.0972870464557</v>
      </c>
      <c r="F84" s="14">
        <v>8473.9383994140408</v>
      </c>
      <c r="G84" s="14">
        <v>8241.6118198926652</v>
      </c>
      <c r="H84" s="14">
        <v>8187.9918933924437</v>
      </c>
      <c r="I84" s="14">
        <v>8115.4726505508834</v>
      </c>
      <c r="J84" s="14">
        <v>8027.2858669936722</v>
      </c>
      <c r="K84" s="14">
        <v>7854.8910729855297</v>
      </c>
      <c r="L84" s="14">
        <v>7720.8599246507492</v>
      </c>
      <c r="M84" s="14">
        <v>7582.9761756003818</v>
      </c>
      <c r="N84" s="14">
        <v>7383.0328095878558</v>
      </c>
      <c r="O84" s="14">
        <v>7151.5023772857421</v>
      </c>
      <c r="P84" s="14">
        <v>6974.2538211651899</v>
      </c>
      <c r="Q84" s="14">
        <v>6785.8583026940551</v>
      </c>
      <c r="R84" s="14">
        <v>6569.1166313343465</v>
      </c>
      <c r="S84" s="14">
        <v>6331.9656087382082</v>
      </c>
      <c r="T84" s="14">
        <v>6075.9021859139566</v>
      </c>
      <c r="U84" s="14">
        <v>5797.8111808157673</v>
      </c>
      <c r="V84" s="14">
        <v>5495.4130037146051</v>
      </c>
      <c r="W84" s="14">
        <v>5166.5801290222316</v>
      </c>
      <c r="X84" s="14">
        <v>4810.1372492629753</v>
      </c>
      <c r="Y84" s="14">
        <v>4423.4272271359287</v>
      </c>
      <c r="Z84" s="14">
        <v>4004.4503740642358</v>
      </c>
      <c r="AA84" s="14">
        <v>3549.7450340892415</v>
      </c>
      <c r="AB84" s="14">
        <v>3055.5921273837462</v>
      </c>
      <c r="AC84" s="14">
        <v>2517.9393034256841</v>
      </c>
      <c r="AD84" s="14">
        <v>1932.6015073762258</v>
      </c>
      <c r="AG84" t="s">
        <v>327</v>
      </c>
      <c r="AH84">
        <v>8759.7470699999994</v>
      </c>
    </row>
    <row r="85" spans="1:34" x14ac:dyDescent="0.35">
      <c r="A85" t="s">
        <v>201</v>
      </c>
      <c r="B85" s="14">
        <v>838.55444299999999</v>
      </c>
      <c r="C85" s="14">
        <v>1016.7925440774219</v>
      </c>
      <c r="D85" s="14">
        <v>1231.9224601756905</v>
      </c>
      <c r="E85" s="14">
        <v>1455.8625569088877</v>
      </c>
      <c r="F85" s="14">
        <v>1711.6590640203362</v>
      </c>
      <c r="G85" s="14">
        <v>2016.9796728830918</v>
      </c>
      <c r="H85" s="14">
        <v>2250.9593998358946</v>
      </c>
      <c r="I85" s="14">
        <v>2501.7455394498111</v>
      </c>
      <c r="J85" s="14">
        <v>2764.0835802075972</v>
      </c>
      <c r="K85" s="14">
        <v>3070.6397978376813</v>
      </c>
      <c r="L85" s="14">
        <v>3370.4546111867139</v>
      </c>
      <c r="M85" s="14">
        <v>3681.1313206547666</v>
      </c>
      <c r="N85" s="14">
        <v>4032.2755416714213</v>
      </c>
      <c r="O85" s="14">
        <v>4409.2086270313248</v>
      </c>
      <c r="P85" s="14">
        <v>4764.8064526719108</v>
      </c>
      <c r="Q85" s="14">
        <v>5135.2277475897226</v>
      </c>
      <c r="R85" s="14">
        <v>5530.8215576936209</v>
      </c>
      <c r="S85" s="14">
        <v>5947.7276966445406</v>
      </c>
      <c r="T85" s="14">
        <v>6385.5167362565289</v>
      </c>
      <c r="U85" s="14">
        <v>6846.6691766738704</v>
      </c>
      <c r="V85" s="14">
        <v>7333.6323598625404</v>
      </c>
      <c r="W85" s="14">
        <v>7848.7576972678253</v>
      </c>
      <c r="X85" s="14">
        <v>8393.7079324499064</v>
      </c>
      <c r="Y85" s="14">
        <v>8971.524910924205</v>
      </c>
      <c r="Z85" s="14">
        <v>9584.6147002195066</v>
      </c>
      <c r="AA85" s="14">
        <v>10236.519936746696</v>
      </c>
      <c r="AB85" s="14">
        <v>10930.637880617616</v>
      </c>
      <c r="AC85" s="14">
        <v>11671.81929483517</v>
      </c>
      <c r="AD85" s="14">
        <v>12464.774685359964</v>
      </c>
      <c r="AG85" t="s">
        <v>328</v>
      </c>
      <c r="AH85">
        <v>838.55444299999999</v>
      </c>
    </row>
    <row r="86" spans="1:34" x14ac:dyDescent="0.35">
      <c r="A86" t="s">
        <v>202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G86" t="s">
        <v>329</v>
      </c>
      <c r="AH86">
        <v>0</v>
      </c>
    </row>
    <row r="87" spans="1:34" x14ac:dyDescent="0.35">
      <c r="A87" t="s">
        <v>203</v>
      </c>
      <c r="B87" s="14">
        <v>1571.7033690000001</v>
      </c>
      <c r="C87" s="14">
        <v>1580.1280919836825</v>
      </c>
      <c r="D87" s="14">
        <v>1565.7017595230852</v>
      </c>
      <c r="E87" s="14">
        <v>1551.7665284957843</v>
      </c>
      <c r="F87" s="14">
        <v>1522.8993261194828</v>
      </c>
      <c r="G87" s="14">
        <v>1471.6568095942143</v>
      </c>
      <c r="H87" s="14">
        <v>1471.370060944007</v>
      </c>
      <c r="I87" s="14">
        <v>1467.1450365277069</v>
      </c>
      <c r="J87" s="14">
        <v>1461.7868027825523</v>
      </c>
      <c r="K87" s="14">
        <v>1437.2764387455761</v>
      </c>
      <c r="L87" s="14">
        <v>1425.9813718874639</v>
      </c>
      <c r="M87" s="14">
        <v>1415.836213157357</v>
      </c>
      <c r="N87" s="14">
        <v>1390.0304744182442</v>
      </c>
      <c r="O87" s="14">
        <v>1357.7201890617243</v>
      </c>
      <c r="P87" s="14">
        <v>1345.6952143544538</v>
      </c>
      <c r="Q87" s="14">
        <v>1334.4710531675184</v>
      </c>
      <c r="R87" s="14">
        <v>1319.5331176454665</v>
      </c>
      <c r="S87" s="14">
        <v>1303.5808859263152</v>
      </c>
      <c r="T87" s="14">
        <v>1287.6403077789425</v>
      </c>
      <c r="U87" s="14">
        <v>1271.1408711671554</v>
      </c>
      <c r="V87" s="14">
        <v>1253.9841557149252</v>
      </c>
      <c r="W87" s="14">
        <v>1236.1338166567389</v>
      </c>
      <c r="X87" s="14">
        <v>1217.8882342961222</v>
      </c>
      <c r="Y87" s="14">
        <v>1199.2462626713984</v>
      </c>
      <c r="Z87" s="14">
        <v>1180.337027300101</v>
      </c>
      <c r="AA87" s="14">
        <v>1161.0239987583086</v>
      </c>
      <c r="AB87" s="14">
        <v>1141.0140984469087</v>
      </c>
      <c r="AC87" s="14">
        <v>1120.6873886887165</v>
      </c>
      <c r="AD87" s="14">
        <v>1100.6001879338598</v>
      </c>
      <c r="AG87" t="s">
        <v>330</v>
      </c>
      <c r="AH87">
        <v>1571.7033690000001</v>
      </c>
    </row>
    <row r="88" spans="1:34" x14ac:dyDescent="0.35">
      <c r="A88" t="s">
        <v>204</v>
      </c>
      <c r="B88" s="14">
        <v>145.480515</v>
      </c>
      <c r="C88" s="14">
        <v>167.46247533598498</v>
      </c>
      <c r="D88" s="14">
        <v>205.93530441967417</v>
      </c>
      <c r="E88" s="14">
        <v>244.05701829732217</v>
      </c>
      <c r="F88" s="14">
        <v>294.2178132109525</v>
      </c>
      <c r="G88" s="14">
        <v>361.46894408345912</v>
      </c>
      <c r="H88" s="14">
        <v>389.75486492413881</v>
      </c>
      <c r="I88" s="14">
        <v>421.06137879235939</v>
      </c>
      <c r="J88" s="14">
        <v>453.49135776239541</v>
      </c>
      <c r="K88" s="14">
        <v>502.81806623756887</v>
      </c>
      <c r="L88" s="14">
        <v>541.8799402494941</v>
      </c>
      <c r="M88" s="14">
        <v>579.39716047664979</v>
      </c>
      <c r="N88" s="14">
        <v>629.55290743217518</v>
      </c>
      <c r="O88" s="14">
        <v>684.34742974693086</v>
      </c>
      <c r="P88" s="14">
        <v>722.07947276397169</v>
      </c>
      <c r="Q88" s="14">
        <v>758.49220758472404</v>
      </c>
      <c r="R88" s="14">
        <v>798.18289122010049</v>
      </c>
      <c r="S88" s="14">
        <v>838.38456981073762</v>
      </c>
      <c r="T88" s="14">
        <v>878.30383190999089</v>
      </c>
      <c r="U88" s="14">
        <v>918.46032225683166</v>
      </c>
      <c r="V88" s="14">
        <v>958.9349398920134</v>
      </c>
      <c r="W88" s="14">
        <v>999.90418858347789</v>
      </c>
      <c r="X88" s="14">
        <v>1041.0071500731599</v>
      </c>
      <c r="Y88" s="14">
        <v>1082.5263669445328</v>
      </c>
      <c r="Z88" s="14">
        <v>1123.9813894087636</v>
      </c>
      <c r="AA88" s="14">
        <v>1165.319401744717</v>
      </c>
      <c r="AB88" s="14">
        <v>1206.0217943407965</v>
      </c>
      <c r="AC88" s="14">
        <v>1246.5945383416508</v>
      </c>
      <c r="AD88" s="14">
        <v>1286.6463742640299</v>
      </c>
      <c r="AG88" t="s">
        <v>331</v>
      </c>
      <c r="AH88">
        <v>145.480515</v>
      </c>
    </row>
    <row r="89" spans="1:34" x14ac:dyDescent="0.35">
      <c r="A89" t="s">
        <v>205</v>
      </c>
      <c r="B89" s="14">
        <v>0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G89" t="s">
        <v>332</v>
      </c>
      <c r="AH89">
        <v>0</v>
      </c>
    </row>
    <row r="90" spans="1:34" x14ac:dyDescent="0.35">
      <c r="AG90" t="s">
        <v>333</v>
      </c>
      <c r="AH90">
        <v>326837.67795600003</v>
      </c>
    </row>
    <row r="91" spans="1:34" ht="20" thickBot="1" x14ac:dyDescent="0.5">
      <c r="A91" s="3" t="s">
        <v>206</v>
      </c>
    </row>
    <row r="92" spans="1:34" ht="15" thickTop="1" x14ac:dyDescent="0.35">
      <c r="B92" s="1">
        <v>2022</v>
      </c>
      <c r="C92" s="2">
        <v>2023</v>
      </c>
      <c r="D92" s="1">
        <v>2024</v>
      </c>
      <c r="E92" s="2">
        <v>2025</v>
      </c>
      <c r="F92" s="1">
        <v>2026</v>
      </c>
      <c r="G92" s="2">
        <v>2027</v>
      </c>
      <c r="H92" s="1">
        <v>2028</v>
      </c>
      <c r="I92" s="2">
        <v>2029</v>
      </c>
      <c r="J92" s="1">
        <v>2030</v>
      </c>
      <c r="K92" s="2">
        <v>2031</v>
      </c>
      <c r="L92" s="1">
        <v>2032</v>
      </c>
      <c r="M92" s="2">
        <v>2033</v>
      </c>
      <c r="N92" s="1">
        <v>2034</v>
      </c>
      <c r="O92" s="2">
        <v>2035</v>
      </c>
      <c r="P92" s="1">
        <v>2036</v>
      </c>
      <c r="Q92" s="2">
        <v>2037</v>
      </c>
      <c r="R92" s="1">
        <v>2038</v>
      </c>
      <c r="S92" s="2">
        <v>2039</v>
      </c>
      <c r="T92" s="1">
        <v>2040</v>
      </c>
      <c r="U92" s="2">
        <v>2041</v>
      </c>
      <c r="V92" s="1">
        <v>2042</v>
      </c>
      <c r="W92" s="2">
        <v>2043</v>
      </c>
      <c r="X92" s="1">
        <v>2044</v>
      </c>
      <c r="Y92" s="2">
        <v>2045</v>
      </c>
      <c r="Z92" s="1">
        <v>2046</v>
      </c>
      <c r="AA92" s="2">
        <v>2047</v>
      </c>
      <c r="AB92" s="1">
        <v>2048</v>
      </c>
      <c r="AC92" s="2">
        <v>2049</v>
      </c>
      <c r="AD92" s="1">
        <v>2050</v>
      </c>
    </row>
    <row r="93" spans="1:34" x14ac:dyDescent="0.35">
      <c r="A93" t="s">
        <v>78</v>
      </c>
      <c r="B93" s="14">
        <v>8705.6149000000005</v>
      </c>
      <c r="C93" s="14">
        <v>8870.0961762361312</v>
      </c>
      <c r="D93" s="14">
        <v>9018.9559042849614</v>
      </c>
      <c r="E93" s="14">
        <v>9168.7057462241191</v>
      </c>
      <c r="F93" s="14">
        <v>9312.3931183260702</v>
      </c>
      <c r="G93" s="14">
        <v>9443.4920574065527</v>
      </c>
      <c r="H93" s="14">
        <v>9605.0739839056023</v>
      </c>
      <c r="I93" s="14">
        <v>9767.2450925424673</v>
      </c>
      <c r="J93" s="14">
        <v>9927.4357258562377</v>
      </c>
      <c r="K93" s="14">
        <v>10086.028497063937</v>
      </c>
      <c r="L93" s="14">
        <v>10251.495846175369</v>
      </c>
      <c r="M93" s="14">
        <v>10416.9642154789</v>
      </c>
      <c r="N93" s="14">
        <v>10579.459481972577</v>
      </c>
      <c r="O93" s="14">
        <v>10739.475922529307</v>
      </c>
      <c r="P93" s="14">
        <v>10904.970172547894</v>
      </c>
      <c r="Q93" s="14">
        <v>11069.405127282726</v>
      </c>
      <c r="R93" s="14">
        <v>11235.260238185829</v>
      </c>
      <c r="S93" s="14">
        <v>11401.288172829596</v>
      </c>
      <c r="T93" s="14">
        <v>11567.624986369457</v>
      </c>
      <c r="U93" s="14">
        <v>11734.372300547973</v>
      </c>
      <c r="V93" s="14">
        <v>11901.435732428103</v>
      </c>
      <c r="W93" s="14">
        <v>12069.450680949938</v>
      </c>
      <c r="X93" s="14">
        <v>12238.077804193761</v>
      </c>
      <c r="Y93" s="14">
        <v>12408.442861498163</v>
      </c>
      <c r="Z93" s="14">
        <v>12579.293470413846</v>
      </c>
      <c r="AA93" s="14">
        <v>12749.934102198704</v>
      </c>
      <c r="AB93" s="14">
        <v>12917.549835879847</v>
      </c>
      <c r="AC93" s="14">
        <v>13085.275178213862</v>
      </c>
      <c r="AD93" s="14">
        <v>13253.329367327662</v>
      </c>
    </row>
    <row r="94" spans="1:34" x14ac:dyDescent="0.35">
      <c r="A94" t="s">
        <v>79</v>
      </c>
      <c r="B94" s="14">
        <v>112588.9596</v>
      </c>
      <c r="C94" s="14">
        <v>114892.31579439275</v>
      </c>
      <c r="D94" s="14">
        <v>116993.32859486165</v>
      </c>
      <c r="E94" s="14">
        <v>119153.10733605282</v>
      </c>
      <c r="F94" s="14">
        <v>121241.57534019623</v>
      </c>
      <c r="G94" s="14">
        <v>123258.78054654889</v>
      </c>
      <c r="H94" s="14">
        <v>125617.49754872182</v>
      </c>
      <c r="I94" s="14">
        <v>127995.67545056445</v>
      </c>
      <c r="J94" s="14">
        <v>130401.26457368498</v>
      </c>
      <c r="K94" s="14">
        <v>132744.69265921219</v>
      </c>
      <c r="L94" s="14">
        <v>135171.4514835923</v>
      </c>
      <c r="M94" s="14">
        <v>137635.31614979976</v>
      </c>
      <c r="N94" s="14">
        <v>140073.96620840515</v>
      </c>
      <c r="O94" s="14">
        <v>142517.30441577159</v>
      </c>
      <c r="P94" s="14">
        <v>145026.52108423744</v>
      </c>
      <c r="Q94" s="14">
        <v>147551.4038110098</v>
      </c>
      <c r="R94" s="14">
        <v>150081.15787420917</v>
      </c>
      <c r="S94" s="14">
        <v>152621.35651180908</v>
      </c>
      <c r="T94" s="14">
        <v>155171.29308786578</v>
      </c>
      <c r="U94" s="14">
        <v>157730.02115949674</v>
      </c>
      <c r="V94" s="14">
        <v>160297.47157892043</v>
      </c>
      <c r="W94" s="14">
        <v>162873.77254213687</v>
      </c>
      <c r="X94" s="14">
        <v>165458.15584057197</v>
      </c>
      <c r="Y94" s="14">
        <v>168050.8189593314</v>
      </c>
      <c r="Z94" s="14">
        <v>170651.52301830033</v>
      </c>
      <c r="AA94" s="14">
        <v>173258.94176880154</v>
      </c>
      <c r="AB94" s="14">
        <v>175871.53067762745</v>
      </c>
      <c r="AC94" s="14">
        <v>178489.65980621302</v>
      </c>
      <c r="AD94" s="14">
        <v>181111.53011703846</v>
      </c>
    </row>
    <row r="95" spans="1:34" x14ac:dyDescent="0.35">
      <c r="A95" t="s">
        <v>80</v>
      </c>
      <c r="B95" s="14">
        <v>24903.765100000001</v>
      </c>
      <c r="C95" s="14">
        <v>25371.609721545112</v>
      </c>
      <c r="D95" s="14">
        <v>25801.9502798371</v>
      </c>
      <c r="E95" s="14">
        <v>26232.752542684397</v>
      </c>
      <c r="F95" s="14">
        <v>26642.251056426208</v>
      </c>
      <c r="G95" s="14">
        <v>27017.885482520971</v>
      </c>
      <c r="H95" s="14">
        <v>27479.677882976765</v>
      </c>
      <c r="I95" s="14">
        <v>27945.516130416774</v>
      </c>
      <c r="J95" s="14">
        <v>28408.822047791342</v>
      </c>
      <c r="K95" s="14">
        <v>28859.002446371669</v>
      </c>
      <c r="L95" s="14">
        <v>29328.223853047471</v>
      </c>
      <c r="M95" s="14">
        <v>29803.778070002252</v>
      </c>
      <c r="N95" s="14">
        <v>30273.837296966714</v>
      </c>
      <c r="O95" s="14">
        <v>30738.725369882664</v>
      </c>
      <c r="P95" s="14">
        <v>31218.280224378203</v>
      </c>
      <c r="Q95" s="14">
        <v>31695.314277174839</v>
      </c>
      <c r="R95" s="14">
        <v>32174.892907971342</v>
      </c>
      <c r="S95" s="14">
        <v>32653.652096952661</v>
      </c>
      <c r="T95" s="14">
        <v>33132.756276614782</v>
      </c>
      <c r="U95" s="14">
        <v>33612.670998179041</v>
      </c>
      <c r="V95" s="14">
        <v>34092.579269622642</v>
      </c>
      <c r="W95" s="14">
        <v>34573.468737252377</v>
      </c>
      <c r="X95" s="14">
        <v>35054.883545337376</v>
      </c>
      <c r="Y95" s="14">
        <v>35538.297400404292</v>
      </c>
      <c r="Z95" s="14">
        <v>36022.847870139849</v>
      </c>
      <c r="AA95" s="14">
        <v>36506.969729521014</v>
      </c>
      <c r="AB95" s="14">
        <v>36987.306533040217</v>
      </c>
      <c r="AC95" s="14">
        <v>37468.492897381802</v>
      </c>
      <c r="AD95" s="14">
        <v>37949.816903990861</v>
      </c>
    </row>
    <row r="96" spans="1:34" x14ac:dyDescent="0.35">
      <c r="A96" t="s">
        <v>81</v>
      </c>
      <c r="B96" s="14">
        <v>21400.743600000002</v>
      </c>
      <c r="C96" s="14">
        <v>21897.418477691885</v>
      </c>
      <c r="D96" s="14">
        <v>22370.99832659262</v>
      </c>
      <c r="E96" s="14">
        <v>22847.290303564772</v>
      </c>
      <c r="F96" s="14">
        <v>23322.893206897959</v>
      </c>
      <c r="G96" s="14">
        <v>23791.128275498286</v>
      </c>
      <c r="H96" s="14">
        <v>24283.121670897108</v>
      </c>
      <c r="I96" s="14">
        <v>24778.781465506956</v>
      </c>
      <c r="J96" s="14">
        <v>25271.931252111619</v>
      </c>
      <c r="K96" s="14">
        <v>25782.934756415565</v>
      </c>
      <c r="L96" s="14">
        <v>26300.181680324873</v>
      </c>
      <c r="M96" s="14">
        <v>26815.65735120474</v>
      </c>
      <c r="N96" s="14">
        <v>27338.989038505119</v>
      </c>
      <c r="O96" s="14">
        <v>27863.252427903109</v>
      </c>
      <c r="P96" s="14">
        <v>28381.533999989293</v>
      </c>
      <c r="Q96" s="14">
        <v>28898.094947709495</v>
      </c>
      <c r="R96" s="14">
        <v>29423.459424049361</v>
      </c>
      <c r="S96" s="14">
        <v>29951.066186711701</v>
      </c>
      <c r="T96" s="14">
        <v>30481.385754826853</v>
      </c>
      <c r="U96" s="14">
        <v>31015.163589611078</v>
      </c>
      <c r="V96" s="14">
        <v>31553.040962647548</v>
      </c>
      <c r="W96" s="14">
        <v>32096.863934246972</v>
      </c>
      <c r="X96" s="14">
        <v>32645.668952540302</v>
      </c>
      <c r="Y96" s="14">
        <v>33202.790145183673</v>
      </c>
      <c r="Z96" s="14">
        <v>33764.661041136525</v>
      </c>
      <c r="AA96" s="14">
        <v>34330.445336804536</v>
      </c>
      <c r="AB96" s="14">
        <v>34893.189996765432</v>
      </c>
      <c r="AC96" s="14">
        <v>35461.561679303741</v>
      </c>
      <c r="AD96" s="14">
        <v>36036.719840492704</v>
      </c>
    </row>
    <row r="97" spans="1:30" x14ac:dyDescent="0.35">
      <c r="A97" t="s">
        <v>82</v>
      </c>
      <c r="B97" s="14">
        <v>2965.2157999999999</v>
      </c>
      <c r="C97" s="14">
        <v>3021.2480003647001</v>
      </c>
      <c r="D97" s="14">
        <v>3073.0472973309529</v>
      </c>
      <c r="E97" s="14">
        <v>3125.2030560612538</v>
      </c>
      <c r="F97" s="14">
        <v>3176.9082905425648</v>
      </c>
      <c r="G97" s="14">
        <v>3222.8222399208021</v>
      </c>
      <c r="H97" s="14">
        <v>3279.2802844841826</v>
      </c>
      <c r="I97" s="14">
        <v>3334.9978799417968</v>
      </c>
      <c r="J97" s="14">
        <v>3388.9694846320472</v>
      </c>
      <c r="K97" s="14">
        <v>3444.9888113160669</v>
      </c>
      <c r="L97" s="14">
        <v>3502.3599324853194</v>
      </c>
      <c r="M97" s="14">
        <v>3558.0604141435861</v>
      </c>
      <c r="N97" s="14">
        <v>3612.1525392016865</v>
      </c>
      <c r="O97" s="14">
        <v>3664.5583706709326</v>
      </c>
      <c r="P97" s="14">
        <v>3719.1291416477789</v>
      </c>
      <c r="Q97" s="14">
        <v>3772.7269993597215</v>
      </c>
      <c r="R97" s="14">
        <v>3827.23913177347</v>
      </c>
      <c r="S97" s="14">
        <v>3881.3321814902165</v>
      </c>
      <c r="T97" s="14">
        <v>3935.4523130292619</v>
      </c>
      <c r="U97" s="14">
        <v>3989.4734798397517</v>
      </c>
      <c r="V97" s="14">
        <v>4043.54480864876</v>
      </c>
      <c r="W97" s="14">
        <v>4097.9988222323518</v>
      </c>
      <c r="X97" s="14">
        <v>4152.6128525362428</v>
      </c>
      <c r="Y97" s="14">
        <v>4208.1237353650922</v>
      </c>
      <c r="Z97" s="14">
        <v>4263.4584584232753</v>
      </c>
      <c r="AA97" s="14">
        <v>4318.2831234318319</v>
      </c>
      <c r="AB97" s="14">
        <v>4370.5265763157349</v>
      </c>
      <c r="AC97" s="14">
        <v>4422.3181903503919</v>
      </c>
      <c r="AD97" s="14">
        <v>4473.9779425227889</v>
      </c>
    </row>
    <row r="98" spans="1:30" x14ac:dyDescent="0.35">
      <c r="A98" t="s">
        <v>83</v>
      </c>
      <c r="B98" s="14">
        <v>9830.1054000000004</v>
      </c>
      <c r="C98" s="14">
        <v>10025.020661913361</v>
      </c>
      <c r="D98" s="14">
        <v>10205.195345759597</v>
      </c>
      <c r="E98" s="14">
        <v>10387.247866571672</v>
      </c>
      <c r="F98" s="14">
        <v>10563.16941261429</v>
      </c>
      <c r="G98" s="14">
        <v>10725.872854759848</v>
      </c>
      <c r="H98" s="14">
        <v>10922.47488642574</v>
      </c>
      <c r="I98" s="14">
        <v>11119.119847538483</v>
      </c>
      <c r="J98" s="14">
        <v>11312.727074235809</v>
      </c>
      <c r="K98" s="14">
        <v>11503.899717790611</v>
      </c>
      <c r="L98" s="14">
        <v>11702.558261237195</v>
      </c>
      <c r="M98" s="14">
        <v>11901.390577374745</v>
      </c>
      <c r="N98" s="14">
        <v>12097.637367161307</v>
      </c>
      <c r="O98" s="14">
        <v>12291.543137937115</v>
      </c>
      <c r="P98" s="14">
        <v>12491.622418827827</v>
      </c>
      <c r="Q98" s="14">
        <v>12690.561499145595</v>
      </c>
      <c r="R98" s="14">
        <v>12891.128209302691</v>
      </c>
      <c r="S98" s="14">
        <v>13091.359658213685</v>
      </c>
      <c r="T98" s="14">
        <v>13291.839430883603</v>
      </c>
      <c r="U98" s="14">
        <v>13492.665832844825</v>
      </c>
      <c r="V98" s="14">
        <v>13693.726792752961</v>
      </c>
      <c r="W98" s="14">
        <v>13895.564109442064</v>
      </c>
      <c r="X98" s="14">
        <v>14097.819603280639</v>
      </c>
      <c r="Y98" s="14">
        <v>14301.548604149608</v>
      </c>
      <c r="Z98" s="14">
        <v>14505.528731580873</v>
      </c>
      <c r="AA98" s="14">
        <v>14709.084816271146</v>
      </c>
      <c r="AB98" s="14">
        <v>14909.488742350431</v>
      </c>
      <c r="AC98" s="14">
        <v>15109.829033530268</v>
      </c>
      <c r="AD98" s="14">
        <v>15310.235228950689</v>
      </c>
    </row>
    <row r="99" spans="1:30" x14ac:dyDescent="0.35">
      <c r="A99" t="s">
        <v>84</v>
      </c>
      <c r="B99" s="14">
        <v>10096.316800000001</v>
      </c>
      <c r="C99" s="14">
        <v>10277.335683170561</v>
      </c>
      <c r="D99" s="14">
        <v>10441.121471018978</v>
      </c>
      <c r="E99" s="14">
        <v>10604.9301375535</v>
      </c>
      <c r="F99" s="14">
        <v>10756.994230795881</v>
      </c>
      <c r="G99" s="14">
        <v>10892.183831490831</v>
      </c>
      <c r="H99" s="14">
        <v>11063.00159364657</v>
      </c>
      <c r="I99" s="14">
        <v>11234.61861846833</v>
      </c>
      <c r="J99" s="14">
        <v>11411.822257937432</v>
      </c>
      <c r="K99" s="14">
        <v>11581.188535614159</v>
      </c>
      <c r="L99" s="14">
        <v>11759.676655206191</v>
      </c>
      <c r="M99" s="14">
        <v>11942.470245102382</v>
      </c>
      <c r="N99" s="14">
        <v>12122.491041577056</v>
      </c>
      <c r="O99" s="14">
        <v>12300.711055873904</v>
      </c>
      <c r="P99" s="14">
        <v>12484.88468222908</v>
      </c>
      <c r="Q99" s="14">
        <v>12668.092874009983</v>
      </c>
      <c r="R99" s="14">
        <v>12851.519257969921</v>
      </c>
      <c r="S99" s="14">
        <v>13034.539028874597</v>
      </c>
      <c r="T99" s="14">
        <v>13217.498335953394</v>
      </c>
      <c r="U99" s="14">
        <v>13400.410008425319</v>
      </c>
      <c r="V99" s="14">
        <v>13582.965134011098</v>
      </c>
      <c r="W99" s="14">
        <v>13765.459062069103</v>
      </c>
      <c r="X99" s="14">
        <v>13947.844511911986</v>
      </c>
      <c r="Y99" s="14">
        <v>14130.439928770778</v>
      </c>
      <c r="Z99" s="14">
        <v>14313.337277988823</v>
      </c>
      <c r="AA99" s="14">
        <v>14495.99550032815</v>
      </c>
      <c r="AB99" s="14">
        <v>14677.823120687415</v>
      </c>
      <c r="AC99" s="14">
        <v>14859.933807710408</v>
      </c>
      <c r="AD99" s="14">
        <v>15041.840201424113</v>
      </c>
    </row>
    <row r="100" spans="1:30" x14ac:dyDescent="0.35">
      <c r="A100" t="s">
        <v>85</v>
      </c>
      <c r="B100" s="14">
        <v>12588.9625</v>
      </c>
      <c r="C100" s="14">
        <v>12833.6189150175</v>
      </c>
      <c r="D100" s="14">
        <v>13062.543725861689</v>
      </c>
      <c r="E100" s="14">
        <v>13289.888155629704</v>
      </c>
      <c r="F100" s="14">
        <v>13506.703377967093</v>
      </c>
      <c r="G100" s="14">
        <v>13706.050163792846</v>
      </c>
      <c r="H100" s="14">
        <v>13944.364111015793</v>
      </c>
      <c r="I100" s="14">
        <v>14184.744031743538</v>
      </c>
      <c r="J100" s="14">
        <v>14422.688857452826</v>
      </c>
      <c r="K100" s="14">
        <v>14654.891263520047</v>
      </c>
      <c r="L100" s="14">
        <v>14896.380423716835</v>
      </c>
      <c r="M100" s="14">
        <v>15141.317138109884</v>
      </c>
      <c r="N100" s="14">
        <v>15384.644161046166</v>
      </c>
      <c r="O100" s="14">
        <v>15625.4292268107</v>
      </c>
      <c r="P100" s="14">
        <v>15873.264159777144</v>
      </c>
      <c r="Q100" s="14">
        <v>16119.501344708517</v>
      </c>
      <c r="R100" s="14">
        <v>16367.424111240536</v>
      </c>
      <c r="S100" s="14">
        <v>16614.853735014982</v>
      </c>
      <c r="T100" s="14">
        <v>16862.486499537765</v>
      </c>
      <c r="U100" s="14">
        <v>17110.710732054209</v>
      </c>
      <c r="V100" s="14">
        <v>17358.947790141632</v>
      </c>
      <c r="W100" s="14">
        <v>17607.704983763921</v>
      </c>
      <c r="X100" s="14">
        <v>17856.743080742781</v>
      </c>
      <c r="Y100" s="14">
        <v>18106.899980235215</v>
      </c>
      <c r="Z100" s="14">
        <v>18357.776511531367</v>
      </c>
      <c r="AA100" s="14">
        <v>18608.411562688001</v>
      </c>
      <c r="AB100" s="14">
        <v>18856.833857049885</v>
      </c>
      <c r="AC100" s="14">
        <v>19105.7761205805</v>
      </c>
      <c r="AD100" s="14">
        <v>19354.808448846594</v>
      </c>
    </row>
    <row r="101" spans="1:30" x14ac:dyDescent="0.35">
      <c r="A101" t="s">
        <v>86</v>
      </c>
      <c r="B101" s="14">
        <v>40649.554600000003</v>
      </c>
      <c r="C101" s="14">
        <v>41478.728279686264</v>
      </c>
      <c r="D101" s="14">
        <v>42269.843768419065</v>
      </c>
      <c r="E101" s="14">
        <v>43071.267325315159</v>
      </c>
      <c r="F101" s="14">
        <v>43852.963448875569</v>
      </c>
      <c r="G101" s="14">
        <v>44613.360679190038</v>
      </c>
      <c r="H101" s="14">
        <v>45453.283036688947</v>
      </c>
      <c r="I101" s="14">
        <v>46305.118468751236</v>
      </c>
      <c r="J101" s="14">
        <v>47163.569060043417</v>
      </c>
      <c r="K101" s="14">
        <v>48009.329762212641</v>
      </c>
      <c r="L101" s="14">
        <v>48881.159986962513</v>
      </c>
      <c r="M101" s="14">
        <v>49765.513045330641</v>
      </c>
      <c r="N101" s="14">
        <v>50651.150068587958</v>
      </c>
      <c r="O101" s="14">
        <v>51539.429417570798</v>
      </c>
      <c r="P101" s="14">
        <v>52441.627129525383</v>
      </c>
      <c r="Q101" s="14">
        <v>53347.724051394747</v>
      </c>
      <c r="R101" s="14">
        <v>54258.407044358901</v>
      </c>
      <c r="S101" s="14">
        <v>55173.214638808204</v>
      </c>
      <c r="T101" s="14">
        <v>56091.269343790649</v>
      </c>
      <c r="U101" s="14">
        <v>57013.067655059567</v>
      </c>
      <c r="V101" s="14">
        <v>57938.173093444093</v>
      </c>
      <c r="W101" s="14">
        <v>58867.084235016664</v>
      </c>
      <c r="X101" s="14">
        <v>59799.344587921347</v>
      </c>
      <c r="Y101" s="14">
        <v>60735.832223840494</v>
      </c>
      <c r="Z101" s="14">
        <v>61676.028980248768</v>
      </c>
      <c r="AA101" s="14">
        <v>62619.110971782859</v>
      </c>
      <c r="AB101" s="14">
        <v>63563.043974393702</v>
      </c>
      <c r="AC101" s="14">
        <v>64509.8155143923</v>
      </c>
      <c r="AD101" s="14">
        <v>65459.025841834169</v>
      </c>
    </row>
    <row r="102" spans="1:30" x14ac:dyDescent="0.35">
      <c r="A102" t="s">
        <v>87</v>
      </c>
      <c r="B102" s="14">
        <v>2798.1318999999999</v>
      </c>
      <c r="C102" s="14">
        <v>2852.02475983357</v>
      </c>
      <c r="D102" s="14">
        <v>2901.0656107813838</v>
      </c>
      <c r="E102" s="14">
        <v>2950.6378595121719</v>
      </c>
      <c r="F102" s="14">
        <v>3000.07491165694</v>
      </c>
      <c r="G102" s="14">
        <v>3044.5111212259294</v>
      </c>
      <c r="H102" s="14">
        <v>3098.5097882764408</v>
      </c>
      <c r="I102" s="14">
        <v>3152.01175679061</v>
      </c>
      <c r="J102" s="14">
        <v>3204.694796494784</v>
      </c>
      <c r="K102" s="14">
        <v>3259.9222633312174</v>
      </c>
      <c r="L102" s="14">
        <v>3316.1793938139767</v>
      </c>
      <c r="M102" s="14">
        <v>3370.8449530313032</v>
      </c>
      <c r="N102" s="14">
        <v>3423.8959850711003</v>
      </c>
      <c r="O102" s="14">
        <v>3475.4841682677652</v>
      </c>
      <c r="P102" s="14">
        <v>3528.8262468307557</v>
      </c>
      <c r="Q102" s="14">
        <v>3581.4413990536273</v>
      </c>
      <c r="R102" s="14">
        <v>3634.8897560606838</v>
      </c>
      <c r="S102" s="14">
        <v>3688.0667392359487</v>
      </c>
      <c r="T102" s="14">
        <v>3741.3640981046688</v>
      </c>
      <c r="U102" s="14">
        <v>3794.6272798145164</v>
      </c>
      <c r="V102" s="14">
        <v>3848.0495605106571</v>
      </c>
      <c r="W102" s="14">
        <v>3901.9711245872249</v>
      </c>
      <c r="X102" s="14">
        <v>3956.176917252878</v>
      </c>
      <c r="Y102" s="14">
        <v>4011.3734976023898</v>
      </c>
      <c r="Z102" s="14">
        <v>4066.5014024425896</v>
      </c>
      <c r="AA102" s="14">
        <v>4121.2706699312475</v>
      </c>
      <c r="AB102" s="14">
        <v>4173.7167240955914</v>
      </c>
      <c r="AC102" s="14">
        <v>4225.7984482372185</v>
      </c>
      <c r="AD102" s="14">
        <v>4277.8522561024502</v>
      </c>
    </row>
    <row r="103" spans="1:30" x14ac:dyDescent="0.35">
      <c r="A103" t="s">
        <v>88</v>
      </c>
      <c r="B103" s="14">
        <v>3176.5954999999999</v>
      </c>
      <c r="C103" s="14">
        <v>3242.1620194177499</v>
      </c>
      <c r="D103" s="14">
        <v>3302.4873070320464</v>
      </c>
      <c r="E103" s="14">
        <v>3364.2230140035113</v>
      </c>
      <c r="F103" s="14">
        <v>3423.7647150168527</v>
      </c>
      <c r="G103" s="14">
        <v>3481.1014755698252</v>
      </c>
      <c r="H103" s="14">
        <v>3547.8084307055797</v>
      </c>
      <c r="I103" s="14">
        <v>3615.1476086245871</v>
      </c>
      <c r="J103" s="14">
        <v>3683.4272630234404</v>
      </c>
      <c r="K103" s="14">
        <v>3749.7654196877666</v>
      </c>
      <c r="L103" s="14">
        <v>3818.7832270259978</v>
      </c>
      <c r="M103" s="14">
        <v>3888.8220026795907</v>
      </c>
      <c r="N103" s="14">
        <v>3958.081533665114</v>
      </c>
      <c r="O103" s="14">
        <v>4027.4029778375711</v>
      </c>
      <c r="P103" s="14">
        <v>4098.7246599123946</v>
      </c>
      <c r="Q103" s="14">
        <v>4170.52201978008</v>
      </c>
      <c r="R103" s="14">
        <v>4242.4998081628582</v>
      </c>
      <c r="S103" s="14">
        <v>4314.7953988937998</v>
      </c>
      <c r="T103" s="14">
        <v>4387.3888111234082</v>
      </c>
      <c r="U103" s="14">
        <v>4460.2488608930917</v>
      </c>
      <c r="V103" s="14">
        <v>4533.3692886688004</v>
      </c>
      <c r="W103" s="14">
        <v>4606.7613640938462</v>
      </c>
      <c r="X103" s="14">
        <v>4680.3935343568401</v>
      </c>
      <c r="Y103" s="14">
        <v>4754.2936719888603</v>
      </c>
      <c r="Z103" s="14">
        <v>4828.4145366232678</v>
      </c>
      <c r="AA103" s="14">
        <v>4902.7025913179396</v>
      </c>
      <c r="AB103" s="14">
        <v>4977.0354069264658</v>
      </c>
      <c r="AC103" s="14">
        <v>5051.4923543176265</v>
      </c>
      <c r="AD103" s="14">
        <v>5126.0286394532895</v>
      </c>
    </row>
    <row r="104" spans="1:30" x14ac:dyDescent="0.35">
      <c r="A104" t="s">
        <v>89</v>
      </c>
      <c r="B104" s="14">
        <v>3191.7062999999998</v>
      </c>
      <c r="C104" s="14">
        <v>3257.7286598392798</v>
      </c>
      <c r="D104" s="14">
        <v>3318.4211220906836</v>
      </c>
      <c r="E104" s="14">
        <v>3380.0949741710756</v>
      </c>
      <c r="F104" s="14">
        <v>3440.2843253761398</v>
      </c>
      <c r="G104" s="14">
        <v>3496.5694411098889</v>
      </c>
      <c r="H104" s="14">
        <v>3563.9815516497665</v>
      </c>
      <c r="I104" s="14">
        <v>3631.464116737634</v>
      </c>
      <c r="J104" s="14">
        <v>3697.9467829083969</v>
      </c>
      <c r="K104" s="14">
        <v>3764.7435352374282</v>
      </c>
      <c r="L104" s="14">
        <v>3833.9112858385774</v>
      </c>
      <c r="M104" s="14">
        <v>3902.5827712260034</v>
      </c>
      <c r="N104" s="14">
        <v>3970.4521979421179</v>
      </c>
      <c r="O104" s="14">
        <v>4037.6052500563528</v>
      </c>
      <c r="P104" s="14">
        <v>4106.4633775118637</v>
      </c>
      <c r="Q104" s="14">
        <v>4175.0396733309608</v>
      </c>
      <c r="R104" s="14">
        <v>4244.3799847375431</v>
      </c>
      <c r="S104" s="14">
        <v>4313.7365491921428</v>
      </c>
      <c r="T104" s="14">
        <v>4383.295551047866</v>
      </c>
      <c r="U104" s="14">
        <v>4453.0819995160991</v>
      </c>
      <c r="V104" s="14">
        <v>4523.1467916964848</v>
      </c>
      <c r="W104" s="14">
        <v>4593.7182848845714</v>
      </c>
      <c r="X104" s="14">
        <v>4664.6310546765062</v>
      </c>
      <c r="Y104" s="14">
        <v>4736.3464919004191</v>
      </c>
      <c r="Z104" s="14">
        <v>4808.2196026457095</v>
      </c>
      <c r="AA104" s="14">
        <v>4880.0717130998064</v>
      </c>
      <c r="AB104" s="14">
        <v>4950.7161192258109</v>
      </c>
      <c r="AC104" s="14">
        <v>5021.4519511373101</v>
      </c>
      <c r="AD104" s="14">
        <v>5092.4402173705384</v>
      </c>
    </row>
    <row r="105" spans="1:30" x14ac:dyDescent="0.35">
      <c r="A105" t="s">
        <v>90</v>
      </c>
      <c r="B105" s="14">
        <v>42883.4329</v>
      </c>
      <c r="C105" s="14">
        <v>43716.863841724917</v>
      </c>
      <c r="D105" s="14">
        <v>44482.276180611378</v>
      </c>
      <c r="E105" s="14">
        <v>45255.600552011303</v>
      </c>
      <c r="F105" s="14">
        <v>45993.529323492294</v>
      </c>
      <c r="G105" s="14">
        <v>46684.241749460773</v>
      </c>
      <c r="H105" s="14">
        <v>47517.130638088725</v>
      </c>
      <c r="I105" s="14">
        <v>48357.613644815232</v>
      </c>
      <c r="J105" s="14">
        <v>49196.806836245996</v>
      </c>
      <c r="K105" s="14">
        <v>50008.165494270048</v>
      </c>
      <c r="L105" s="14">
        <v>50853.603540116179</v>
      </c>
      <c r="M105" s="14">
        <v>51713.151488592637</v>
      </c>
      <c r="N105" s="14">
        <v>52563.388097477182</v>
      </c>
      <c r="O105" s="14">
        <v>53408.964809123681</v>
      </c>
      <c r="P105" s="14">
        <v>54281.902293549916</v>
      </c>
      <c r="Q105" s="14">
        <v>55154.711856908369</v>
      </c>
      <c r="R105" s="14">
        <v>56030.651413263862</v>
      </c>
      <c r="S105" s="14">
        <v>56907.166908647254</v>
      </c>
      <c r="T105" s="14">
        <v>57785.403834115023</v>
      </c>
      <c r="U105" s="14">
        <v>58665.874253795053</v>
      </c>
      <c r="V105" s="14">
        <v>59547.270348584068</v>
      </c>
      <c r="W105" s="14">
        <v>60430.427824577986</v>
      </c>
      <c r="X105" s="14">
        <v>61314.899652304077</v>
      </c>
      <c r="Y105" s="14">
        <v>62201.874859184347</v>
      </c>
      <c r="Z105" s="14">
        <v>63091.224825545993</v>
      </c>
      <c r="AA105" s="14">
        <v>63980.930968913359</v>
      </c>
      <c r="AB105" s="14">
        <v>64868.199325310961</v>
      </c>
      <c r="AC105" s="14">
        <v>65757.172589324808</v>
      </c>
      <c r="AD105" s="14">
        <v>66646.459439988321</v>
      </c>
    </row>
    <row r="106" spans="1:30" x14ac:dyDescent="0.35">
      <c r="A106" t="s">
        <v>91</v>
      </c>
      <c r="B106" s="14">
        <v>2199.4018999999998</v>
      </c>
      <c r="C106" s="14">
        <v>2240.3758776362397</v>
      </c>
      <c r="D106" s="14">
        <v>2277.1415659761897</v>
      </c>
      <c r="E106" s="14">
        <v>2313.438747109537</v>
      </c>
      <c r="F106" s="14">
        <v>2347.047228508171</v>
      </c>
      <c r="G106" s="14">
        <v>2378.6140749127144</v>
      </c>
      <c r="H106" s="14">
        <v>2418.0396032043927</v>
      </c>
      <c r="I106" s="14">
        <v>2457.9466870117176</v>
      </c>
      <c r="J106" s="14">
        <v>2497.9507525215081</v>
      </c>
      <c r="K106" s="14">
        <v>2536.3080353018522</v>
      </c>
      <c r="L106" s="14">
        <v>2576.8828767273972</v>
      </c>
      <c r="M106" s="14">
        <v>2618.2060282268853</v>
      </c>
      <c r="N106" s="14">
        <v>2658.3606686199923</v>
      </c>
      <c r="O106" s="14">
        <v>2698.0250048122039</v>
      </c>
      <c r="P106" s="14">
        <v>2738.7522318648448</v>
      </c>
      <c r="Q106" s="14">
        <v>2779.2849432707749</v>
      </c>
      <c r="R106" s="14">
        <v>2820.0314839670787</v>
      </c>
      <c r="S106" s="14">
        <v>2860.6963379658841</v>
      </c>
      <c r="T106" s="14">
        <v>2901.4029025766035</v>
      </c>
      <c r="U106" s="14">
        <v>2942.0445938747357</v>
      </c>
      <c r="V106" s="14">
        <v>2982.6709934670921</v>
      </c>
      <c r="W106" s="14">
        <v>3023.3761010491367</v>
      </c>
      <c r="X106" s="14">
        <v>3064.1142799851132</v>
      </c>
      <c r="Y106" s="14">
        <v>3105.0211248571982</v>
      </c>
      <c r="Z106" s="14">
        <v>3145.9983991440508</v>
      </c>
      <c r="AA106" s="14">
        <v>3186.9111645253993</v>
      </c>
      <c r="AB106" s="14">
        <v>3227.4461250092309</v>
      </c>
      <c r="AC106" s="14">
        <v>3268.0551431325475</v>
      </c>
      <c r="AD106" s="14">
        <v>3308.6188971801371</v>
      </c>
    </row>
    <row r="107" spans="1:30" x14ac:dyDescent="0.35">
      <c r="A107" t="s">
        <v>92</v>
      </c>
      <c r="B107" s="14">
        <v>15505.1698</v>
      </c>
      <c r="C107" s="14">
        <v>15800.678179667259</v>
      </c>
      <c r="D107" s="14">
        <v>16073.516390134662</v>
      </c>
      <c r="E107" s="14">
        <v>16350.392354064565</v>
      </c>
      <c r="F107" s="14">
        <v>16616.584916784912</v>
      </c>
      <c r="G107" s="14">
        <v>16867.287641716903</v>
      </c>
      <c r="H107" s="14">
        <v>17165.700321216627</v>
      </c>
      <c r="I107" s="14">
        <v>17465.842591333101</v>
      </c>
      <c r="J107" s="14">
        <v>17763.451816168123</v>
      </c>
      <c r="K107" s="14">
        <v>18053.491681077336</v>
      </c>
      <c r="L107" s="14">
        <v>18354.611284873528</v>
      </c>
      <c r="M107" s="14">
        <v>18659.290490357915</v>
      </c>
      <c r="N107" s="14">
        <v>18961.115709613747</v>
      </c>
      <c r="O107" s="14">
        <v>19261.292924635785</v>
      </c>
      <c r="P107" s="14">
        <v>19570.338443482273</v>
      </c>
      <c r="Q107" s="14">
        <v>19879.044876157452</v>
      </c>
      <c r="R107" s="14">
        <v>20189.225564978089</v>
      </c>
      <c r="S107" s="14">
        <v>20499.568283595261</v>
      </c>
      <c r="T107" s="14">
        <v>20810.479085882063</v>
      </c>
      <c r="U107" s="14">
        <v>21122.132658576415</v>
      </c>
      <c r="V107" s="14">
        <v>21434.248076232401</v>
      </c>
      <c r="W107" s="14">
        <v>21747.17309417174</v>
      </c>
      <c r="X107" s="14">
        <v>22060.67816678001</v>
      </c>
      <c r="Y107" s="14">
        <v>22375.455365338341</v>
      </c>
      <c r="Z107" s="14">
        <v>22690.996274445875</v>
      </c>
      <c r="AA107" s="14">
        <v>23006.621225324532</v>
      </c>
      <c r="AB107" s="14">
        <v>23320.544271281964</v>
      </c>
      <c r="AC107" s="14">
        <v>23634.900543949992</v>
      </c>
      <c r="AD107" s="14">
        <v>23949.492887640237</v>
      </c>
    </row>
    <row r="108" spans="1:30" x14ac:dyDescent="0.35">
      <c r="A108" t="s">
        <v>93</v>
      </c>
      <c r="B108" s="14">
        <v>7058.8639999999996</v>
      </c>
      <c r="C108" s="14">
        <v>7198.2335049295989</v>
      </c>
      <c r="D108" s="14">
        <v>7328.30918348043</v>
      </c>
      <c r="E108" s="14">
        <v>7456.1126971475733</v>
      </c>
      <c r="F108" s="14">
        <v>7576.9986523064272</v>
      </c>
      <c r="G108" s="14">
        <v>7687.3493029787523</v>
      </c>
      <c r="H108" s="14">
        <v>7818.4493579917516</v>
      </c>
      <c r="I108" s="14">
        <v>7949.8821827692072</v>
      </c>
      <c r="J108" s="14">
        <v>8078.6655042007596</v>
      </c>
      <c r="K108" s="14">
        <v>8204.0455849594036</v>
      </c>
      <c r="L108" s="14">
        <v>8334.3906408086805</v>
      </c>
      <c r="M108" s="14">
        <v>8466.646585570481</v>
      </c>
      <c r="N108" s="14">
        <v>8598.3850664479833</v>
      </c>
      <c r="O108" s="14">
        <v>8728.3788912365708</v>
      </c>
      <c r="P108" s="14">
        <v>8861.3234486426627</v>
      </c>
      <c r="Q108" s="14">
        <v>8992.5862328874064</v>
      </c>
      <c r="R108" s="14">
        <v>9125.1801183740845</v>
      </c>
      <c r="S108" s="14">
        <v>9257.2360749751479</v>
      </c>
      <c r="T108" s="14">
        <v>9389.2748102833411</v>
      </c>
      <c r="U108" s="14">
        <v>9521.5743869976395</v>
      </c>
      <c r="V108" s="14">
        <v>9653.780495203664</v>
      </c>
      <c r="W108" s="14">
        <v>9786.2689787198397</v>
      </c>
      <c r="X108" s="14">
        <v>9918.9169615918963</v>
      </c>
      <c r="Y108" s="14">
        <v>10052.32540283361</v>
      </c>
      <c r="Z108" s="14">
        <v>10186.367130685154</v>
      </c>
      <c r="AA108" s="14">
        <v>10320.385088476727</v>
      </c>
      <c r="AB108" s="14">
        <v>10453.153746524453</v>
      </c>
      <c r="AC108" s="14">
        <v>10586.675015274936</v>
      </c>
      <c r="AD108" s="14">
        <v>10720.604923558176</v>
      </c>
    </row>
    <row r="110" spans="1:30" ht="20" thickBot="1" x14ac:dyDescent="0.5">
      <c r="A110" s="3" t="s">
        <v>335</v>
      </c>
    </row>
    <row r="111" spans="1:30" ht="15" thickTop="1" x14ac:dyDescent="0.35">
      <c r="B111" s="1">
        <v>2022</v>
      </c>
      <c r="C111" s="2">
        <v>2023</v>
      </c>
      <c r="D111" s="1">
        <v>2024</v>
      </c>
      <c r="E111" s="2">
        <v>2025</v>
      </c>
      <c r="F111" s="1">
        <v>2026</v>
      </c>
      <c r="G111" s="2">
        <v>2027</v>
      </c>
      <c r="H111" s="1">
        <v>2028</v>
      </c>
      <c r="I111" s="2">
        <v>2029</v>
      </c>
      <c r="J111" s="1">
        <v>2030</v>
      </c>
      <c r="K111" s="2">
        <v>2031</v>
      </c>
      <c r="L111" s="1">
        <v>2032</v>
      </c>
      <c r="M111" s="2">
        <v>2033</v>
      </c>
      <c r="N111" s="1">
        <v>2034</v>
      </c>
      <c r="O111" s="2">
        <v>2035</v>
      </c>
      <c r="P111" s="1">
        <v>2036</v>
      </c>
      <c r="Q111" s="2">
        <v>2037</v>
      </c>
      <c r="R111" s="1">
        <v>2038</v>
      </c>
      <c r="S111" s="2">
        <v>2039</v>
      </c>
      <c r="T111" s="1">
        <v>2040</v>
      </c>
      <c r="U111" s="2">
        <v>2041</v>
      </c>
      <c r="V111" s="1">
        <v>2042</v>
      </c>
      <c r="W111" s="2">
        <v>2043</v>
      </c>
      <c r="X111" s="1">
        <v>2044</v>
      </c>
      <c r="Y111" s="2">
        <v>2045</v>
      </c>
      <c r="Z111" s="1">
        <v>2046</v>
      </c>
      <c r="AA111" s="2">
        <v>2047</v>
      </c>
      <c r="AB111" s="1">
        <v>2048</v>
      </c>
      <c r="AC111" s="2">
        <v>2049</v>
      </c>
      <c r="AD111" s="1">
        <v>2050</v>
      </c>
    </row>
    <row r="112" spans="1:30" x14ac:dyDescent="0.35">
      <c r="A112" t="s">
        <v>208</v>
      </c>
      <c r="B112" s="5">
        <v>1.1385899999999999E-2</v>
      </c>
      <c r="C112" s="5">
        <v>-7.6275270000000006E-2</v>
      </c>
      <c r="D112" s="5">
        <v>4.230953E-3</v>
      </c>
      <c r="E112" s="5">
        <v>2.8785439999999999E-2</v>
      </c>
      <c r="F112" s="5">
        <v>6.2377509999999997E-2</v>
      </c>
      <c r="G112" s="5">
        <v>0.141545</v>
      </c>
      <c r="H112" s="5">
        <v>9.1008270000000002E-2</v>
      </c>
      <c r="I112" s="5">
        <v>5.4841979999999999E-2</v>
      </c>
      <c r="J112" s="5">
        <v>5.3006110000000002E-2</v>
      </c>
      <c r="K112" s="5">
        <v>7.1645310000000004E-2</v>
      </c>
      <c r="L112" s="5">
        <v>7.9737630000000004E-2</v>
      </c>
      <c r="M112" s="5">
        <v>8.6839879999999994E-2</v>
      </c>
      <c r="N112" s="5">
        <v>8.4865960000000004E-2</v>
      </c>
      <c r="O112" s="5">
        <v>8.4816779999999994E-2</v>
      </c>
      <c r="P112" s="5">
        <v>5.5645109999999998E-2</v>
      </c>
      <c r="Q112" s="5">
        <v>3.0961800000000001E-2</v>
      </c>
      <c r="R112" s="5">
        <v>1.2136249999999999E-2</v>
      </c>
      <c r="S112" s="5">
        <v>-3.6839749999999999E-3</v>
      </c>
      <c r="T112" s="5">
        <v>-1.900491E-2</v>
      </c>
      <c r="U112" s="5">
        <v>-3.696004E-2</v>
      </c>
      <c r="V112" s="5">
        <v>-5.6350770000000001E-2</v>
      </c>
      <c r="W112" s="5">
        <v>-7.6518100000000006E-2</v>
      </c>
      <c r="X112" s="5">
        <v>-9.7354179999999998E-2</v>
      </c>
      <c r="Y112" s="5">
        <v>-0.11827799999999999</v>
      </c>
      <c r="Z112" s="5">
        <v>-0.139792</v>
      </c>
      <c r="AA112" s="5">
        <v>-0.16212099999999999</v>
      </c>
      <c r="AB112" s="5">
        <v>-0.18671299999999999</v>
      </c>
      <c r="AC112" s="5">
        <v>-0.21284600000000001</v>
      </c>
      <c r="AD112" s="5">
        <v>-0.24026500000000001</v>
      </c>
    </row>
    <row r="113" spans="1:30" x14ac:dyDescent="0.35">
      <c r="A113" t="s">
        <v>209</v>
      </c>
      <c r="B113" s="5">
        <v>9.623866E-3</v>
      </c>
      <c r="C113" s="5">
        <v>-6.0893099999999999E-2</v>
      </c>
      <c r="D113" s="5">
        <v>4.2062569999999997E-3</v>
      </c>
      <c r="E113" s="5">
        <v>2.5580180000000001E-2</v>
      </c>
      <c r="F113" s="5">
        <v>5.5005539999999999E-2</v>
      </c>
      <c r="G113" s="5">
        <v>0.124028</v>
      </c>
      <c r="H113" s="5">
        <v>8.3310430000000005E-2</v>
      </c>
      <c r="I113" s="5">
        <v>5.4117560000000002E-2</v>
      </c>
      <c r="J113" s="5">
        <v>5.3586990000000001E-2</v>
      </c>
      <c r="K113" s="5">
        <v>6.99409E-2</v>
      </c>
      <c r="L113" s="5">
        <v>7.7263570000000004E-2</v>
      </c>
      <c r="M113" s="5">
        <v>8.3339350000000006E-2</v>
      </c>
      <c r="N113" s="5">
        <v>8.2130309999999998E-2</v>
      </c>
      <c r="O113" s="5">
        <v>8.2582489999999995E-2</v>
      </c>
      <c r="P113" s="5">
        <v>5.8016430000000001E-2</v>
      </c>
      <c r="Q113" s="5">
        <v>3.6860909999999997E-2</v>
      </c>
      <c r="R113" s="5">
        <v>2.072183E-2</v>
      </c>
      <c r="S113" s="5">
        <v>7.0106129999999997E-3</v>
      </c>
      <c r="T113" s="5">
        <v>-6.3776709999999997E-3</v>
      </c>
      <c r="U113" s="5">
        <v>-2.191125E-2</v>
      </c>
      <c r="V113" s="5">
        <v>-3.8715010000000001E-2</v>
      </c>
      <c r="W113" s="5">
        <v>-5.6237490000000001E-2</v>
      </c>
      <c r="X113" s="5">
        <v>-7.4380539999999995E-2</v>
      </c>
      <c r="Y113" s="5">
        <v>-9.2612239999999998E-2</v>
      </c>
      <c r="Z113" s="5">
        <v>-0.111336</v>
      </c>
      <c r="AA113" s="5">
        <v>-0.13070999999999999</v>
      </c>
      <c r="AB113" s="5">
        <v>-0.15192600000000001</v>
      </c>
      <c r="AC113" s="5">
        <v>-0.17438100000000001</v>
      </c>
      <c r="AD113" s="5">
        <v>-0.19788900000000001</v>
      </c>
    </row>
    <row r="114" spans="1:30" x14ac:dyDescent="0.35">
      <c r="A114" t="s">
        <v>210</v>
      </c>
      <c r="B114" s="5">
        <v>4.0632389999999997E-2</v>
      </c>
      <c r="C114" s="5">
        <v>0.108212</v>
      </c>
      <c r="D114" s="5">
        <v>0.146007</v>
      </c>
      <c r="E114" s="5">
        <v>0.17887800000000001</v>
      </c>
      <c r="F114" s="5">
        <v>0.173568</v>
      </c>
      <c r="G114" s="5">
        <v>3.4510609999999997E-2</v>
      </c>
      <c r="H114" s="5">
        <v>5.6856909999999997E-2</v>
      </c>
      <c r="I114" s="5">
        <v>5.8955140000000003E-2</v>
      </c>
      <c r="J114" s="5">
        <v>1.6971460000000001E-2</v>
      </c>
      <c r="K114" s="5">
        <v>-5.5957890000000003E-2</v>
      </c>
      <c r="L114" s="5">
        <v>-0.117993</v>
      </c>
      <c r="M114" s="5">
        <v>-0.170292</v>
      </c>
      <c r="N114" s="5">
        <v>-0.237704</v>
      </c>
      <c r="O114" s="5">
        <v>-0.31896799999999997</v>
      </c>
      <c r="P114" s="5">
        <v>-0.34755799999999998</v>
      </c>
      <c r="Q114" s="5">
        <v>-0.36722900000000003</v>
      </c>
      <c r="R114" s="5">
        <v>-0.39579199999999998</v>
      </c>
      <c r="S114" s="5">
        <v>-0.42238799999999999</v>
      </c>
      <c r="T114" s="5">
        <v>-0.44548300000000002</v>
      </c>
      <c r="U114" s="5">
        <v>-0.472686</v>
      </c>
      <c r="V114" s="5">
        <v>-0.50045499999999998</v>
      </c>
      <c r="W114" s="5">
        <v>-0.52875000000000005</v>
      </c>
      <c r="X114" s="5">
        <v>-0.55619300000000005</v>
      </c>
      <c r="Y114" s="5">
        <v>-0.58298899999999998</v>
      </c>
      <c r="Z114" s="5">
        <v>-0.60889300000000002</v>
      </c>
      <c r="AA114" s="5">
        <v>-0.63426000000000005</v>
      </c>
      <c r="AB114" s="5">
        <v>-0.66049800000000003</v>
      </c>
      <c r="AC114" s="5">
        <v>-0.68717399999999995</v>
      </c>
      <c r="AD114" s="5">
        <v>-0.71297900000000003</v>
      </c>
    </row>
    <row r="115" spans="1:30" x14ac:dyDescent="0.35">
      <c r="A115" t="s">
        <v>211</v>
      </c>
      <c r="B115" s="5">
        <v>3.7547329999999997E-2</v>
      </c>
      <c r="C115" s="5">
        <v>8.8494900000000001E-2</v>
      </c>
      <c r="D115" s="5">
        <v>0.131521</v>
      </c>
      <c r="E115" s="5">
        <v>0.164239</v>
      </c>
      <c r="F115" s="5">
        <v>0.16414100000000001</v>
      </c>
      <c r="G115" s="5">
        <v>5.123043E-2</v>
      </c>
      <c r="H115" s="5">
        <v>6.5298830000000002E-2</v>
      </c>
      <c r="I115" s="5">
        <v>6.3680669999999995E-2</v>
      </c>
      <c r="J115" s="5">
        <v>2.7366430000000001E-2</v>
      </c>
      <c r="K115" s="5">
        <v>-3.4431860000000002E-2</v>
      </c>
      <c r="L115" s="5">
        <v>-8.7905839999999999E-2</v>
      </c>
      <c r="M115" s="5">
        <v>-0.13322400000000001</v>
      </c>
      <c r="N115" s="5">
        <v>-0.192722</v>
      </c>
      <c r="O115" s="5">
        <v>-0.26421699999999998</v>
      </c>
      <c r="P115" s="5">
        <v>-0.29213</v>
      </c>
      <c r="Q115" s="5">
        <v>-0.311471</v>
      </c>
      <c r="R115" s="5">
        <v>-0.33791700000000002</v>
      </c>
      <c r="S115" s="5">
        <v>-0.36231799999999997</v>
      </c>
      <c r="T115" s="5">
        <v>-0.38362800000000002</v>
      </c>
      <c r="U115" s="5">
        <v>-0.40871499999999999</v>
      </c>
      <c r="V115" s="5">
        <v>-0.43452600000000002</v>
      </c>
      <c r="W115" s="5">
        <v>-0.46092300000000003</v>
      </c>
      <c r="X115" s="5">
        <v>-0.48667300000000002</v>
      </c>
      <c r="Y115" s="5">
        <v>-0.51188400000000001</v>
      </c>
      <c r="Z115" s="5">
        <v>-0.53634999999999999</v>
      </c>
      <c r="AA115" s="5">
        <v>-0.56042400000000003</v>
      </c>
      <c r="AB115" s="5">
        <v>-0.58546900000000002</v>
      </c>
      <c r="AC115" s="5">
        <v>-0.61107999999999996</v>
      </c>
      <c r="AD115" s="5">
        <v>-0.63599600000000001</v>
      </c>
    </row>
    <row r="116" spans="1:30" x14ac:dyDescent="0.35">
      <c r="A116" t="s">
        <v>212</v>
      </c>
      <c r="B116" s="5">
        <v>2.1991279999999998E-2</v>
      </c>
      <c r="C116" s="5">
        <v>6.3984920000000004E-3</v>
      </c>
      <c r="D116" s="5">
        <v>6.1030689999999999E-2</v>
      </c>
      <c r="E116" s="5">
        <v>8.7965940000000006E-2</v>
      </c>
      <c r="F116" s="5">
        <v>0.10485</v>
      </c>
      <c r="G116" s="5">
        <v>9.2301519999999998E-2</v>
      </c>
      <c r="H116" s="5">
        <v>7.6854969999999995E-2</v>
      </c>
      <c r="I116" s="5">
        <v>5.9631650000000001E-2</v>
      </c>
      <c r="J116" s="5">
        <v>4.1453280000000002E-2</v>
      </c>
      <c r="K116" s="5">
        <v>2.0478940000000001E-2</v>
      </c>
      <c r="L116" s="5">
        <v>-1.899324E-3</v>
      </c>
      <c r="M116" s="5">
        <v>-2.144894E-2</v>
      </c>
      <c r="N116" s="5">
        <v>-5.1645139999999999E-2</v>
      </c>
      <c r="O116" s="5">
        <v>-8.6670059999999993E-2</v>
      </c>
      <c r="P116" s="5">
        <v>-0.11522300000000001</v>
      </c>
      <c r="Q116" s="5">
        <v>-0.138182</v>
      </c>
      <c r="R116" s="5">
        <v>-0.161524</v>
      </c>
      <c r="S116" s="5">
        <v>-0.18251000000000001</v>
      </c>
      <c r="T116" s="5">
        <v>-0.20170099999999999</v>
      </c>
      <c r="U116" s="5">
        <v>-0.22369</v>
      </c>
      <c r="V116" s="5">
        <v>-0.246562</v>
      </c>
      <c r="W116" s="5">
        <v>-0.27002300000000001</v>
      </c>
      <c r="X116" s="5">
        <v>-0.29351300000000002</v>
      </c>
      <c r="Y116" s="5">
        <v>-0.31682500000000002</v>
      </c>
      <c r="Z116" s="5">
        <v>-0.34009699999999998</v>
      </c>
      <c r="AA116" s="5">
        <v>-0.36354599999999998</v>
      </c>
      <c r="AB116" s="5">
        <v>-0.38841999999999999</v>
      </c>
      <c r="AC116" s="5">
        <v>-0.41417500000000002</v>
      </c>
      <c r="AD116" s="5">
        <v>-0.44026300000000002</v>
      </c>
    </row>
    <row r="117" spans="1:30" x14ac:dyDescent="0.35">
      <c r="A117" t="s">
        <v>213</v>
      </c>
      <c r="B117" s="5">
        <v>2.2225450000000001E-2</v>
      </c>
      <c r="C117" s="5">
        <v>5.1711810000000004E-3</v>
      </c>
      <c r="D117" s="5">
        <v>6.0657160000000002E-2</v>
      </c>
      <c r="E117" s="5">
        <v>8.6815020000000007E-2</v>
      </c>
      <c r="F117" s="5">
        <v>0.10255300000000001</v>
      </c>
      <c r="G117" s="5">
        <v>8.9795379999999994E-2</v>
      </c>
      <c r="H117" s="5">
        <v>7.2197730000000002E-2</v>
      </c>
      <c r="I117" s="5">
        <v>5.4267669999999997E-2</v>
      </c>
      <c r="J117" s="5">
        <v>3.7178999999999997E-2</v>
      </c>
      <c r="K117" s="5">
        <v>1.8768420000000001E-2</v>
      </c>
      <c r="L117" s="5">
        <v>-1.056445E-3</v>
      </c>
      <c r="M117" s="5">
        <v>-1.7642560000000002E-2</v>
      </c>
      <c r="N117" s="5">
        <v>-4.4488609999999998E-2</v>
      </c>
      <c r="O117" s="5">
        <v>-7.5544449999999999E-2</v>
      </c>
      <c r="P117" s="5">
        <v>-0.102036</v>
      </c>
      <c r="Q117" s="5">
        <v>-0.12273100000000001</v>
      </c>
      <c r="R117" s="5">
        <v>-0.143543</v>
      </c>
      <c r="S117" s="5">
        <v>-0.16201099999999999</v>
      </c>
      <c r="T117" s="5">
        <v>-0.178871</v>
      </c>
      <c r="U117" s="5">
        <v>-0.198686</v>
      </c>
      <c r="V117" s="5">
        <v>-0.21948200000000001</v>
      </c>
      <c r="W117" s="5">
        <v>-0.24088699999999999</v>
      </c>
      <c r="X117" s="5">
        <v>-0.26231199999999999</v>
      </c>
      <c r="Y117" s="5">
        <v>-0.28349099999999999</v>
      </c>
      <c r="Z117" s="5">
        <v>-0.30457200000000001</v>
      </c>
      <c r="AA117" s="5">
        <v>-0.32578099999999999</v>
      </c>
      <c r="AB117" s="5">
        <v>-0.34840399999999999</v>
      </c>
      <c r="AC117" s="5">
        <v>-0.37189100000000003</v>
      </c>
      <c r="AD117" s="5">
        <v>-0.39562199999999997</v>
      </c>
    </row>
    <row r="118" spans="1:30" x14ac:dyDescent="0.35">
      <c r="A118" t="s">
        <v>214</v>
      </c>
      <c r="B118" s="5">
        <v>2.7547990000000001E-2</v>
      </c>
      <c r="C118" s="5">
        <v>2.9917389999999999E-2</v>
      </c>
      <c r="D118" s="5">
        <v>8.6174189999999998E-2</v>
      </c>
      <c r="E118" s="5">
        <v>0.115664</v>
      </c>
      <c r="F118" s="5">
        <v>0.12678800000000001</v>
      </c>
      <c r="G118" s="5">
        <v>8.0382060000000005E-2</v>
      </c>
      <c r="H118" s="5">
        <v>6.8516869999999994E-2</v>
      </c>
      <c r="I118" s="5">
        <v>5.2510439999999999E-2</v>
      </c>
      <c r="J118" s="5">
        <v>2.6384009999999999E-2</v>
      </c>
      <c r="K118" s="5">
        <v>-8.9795640000000006E-3</v>
      </c>
      <c r="L118" s="5">
        <v>-4.3315840000000001E-2</v>
      </c>
      <c r="M118" s="5">
        <v>-7.2664389999999995E-2</v>
      </c>
      <c r="N118" s="5">
        <v>-0.114037</v>
      </c>
      <c r="O118" s="5">
        <v>-0.16219</v>
      </c>
      <c r="P118" s="5">
        <v>-0.19287299999999999</v>
      </c>
      <c r="Q118" s="5">
        <v>-0.21600900000000001</v>
      </c>
      <c r="R118" s="5">
        <v>-0.241036</v>
      </c>
      <c r="S118" s="5">
        <v>-0.26342599999999999</v>
      </c>
      <c r="T118" s="5">
        <v>-0.28340700000000002</v>
      </c>
      <c r="U118" s="5">
        <v>-0.30668000000000001</v>
      </c>
      <c r="V118" s="5">
        <v>-0.33077800000000002</v>
      </c>
      <c r="W118" s="5">
        <v>-0.35540300000000002</v>
      </c>
      <c r="X118" s="5">
        <v>-0.37975399999999998</v>
      </c>
      <c r="Y118" s="5">
        <v>-0.40370200000000001</v>
      </c>
      <c r="Z118" s="5">
        <v>-0.42731599999999997</v>
      </c>
      <c r="AA118" s="5">
        <v>-0.45088099999999998</v>
      </c>
      <c r="AB118" s="5">
        <v>-0.47577000000000003</v>
      </c>
      <c r="AC118" s="5">
        <v>-0.50142299999999995</v>
      </c>
      <c r="AD118" s="5">
        <v>-0.52702599999999999</v>
      </c>
    </row>
    <row r="119" spans="1:30" x14ac:dyDescent="0.35">
      <c r="A119" t="s">
        <v>215</v>
      </c>
      <c r="B119" s="5">
        <v>2.7121039999999999E-2</v>
      </c>
      <c r="C119" s="5">
        <v>3.789418E-2</v>
      </c>
      <c r="D119" s="5">
        <v>8.5485850000000002E-2</v>
      </c>
      <c r="E119" s="5">
        <v>0.113541</v>
      </c>
      <c r="F119" s="5">
        <v>0.12334299999999999</v>
      </c>
      <c r="G119" s="5">
        <v>7.4117559999999999E-2</v>
      </c>
      <c r="H119" s="5">
        <v>7.0613910000000002E-2</v>
      </c>
      <c r="I119" s="5">
        <v>6.0239710000000002E-2</v>
      </c>
      <c r="J119" s="5">
        <v>3.6672089999999997E-2</v>
      </c>
      <c r="K119" s="5">
        <v>2.2457179999999998E-3</v>
      </c>
      <c r="L119" s="5">
        <v>-2.9791660000000001E-2</v>
      </c>
      <c r="M119" s="5">
        <v>-5.7126080000000003E-2</v>
      </c>
      <c r="N119" s="5">
        <v>-9.5725740000000004E-2</v>
      </c>
      <c r="O119" s="5">
        <v>-0.14138300000000001</v>
      </c>
      <c r="P119" s="5">
        <v>-0.167488</v>
      </c>
      <c r="Q119" s="5">
        <v>-0.187141</v>
      </c>
      <c r="R119" s="5">
        <v>-0.20960899999999999</v>
      </c>
      <c r="S119" s="5">
        <v>-0.22994000000000001</v>
      </c>
      <c r="T119" s="5">
        <v>-0.248115</v>
      </c>
      <c r="U119" s="5">
        <v>-0.269291</v>
      </c>
      <c r="V119" s="5">
        <v>-0.29126200000000002</v>
      </c>
      <c r="W119" s="5">
        <v>-0.31379200000000002</v>
      </c>
      <c r="X119" s="5">
        <v>-0.33605699999999999</v>
      </c>
      <c r="Y119" s="5">
        <v>-0.35795900000000003</v>
      </c>
      <c r="Z119" s="5">
        <v>-0.379498</v>
      </c>
      <c r="AA119" s="5">
        <v>-0.40092899999999998</v>
      </c>
      <c r="AB119" s="5">
        <v>-0.42350900000000002</v>
      </c>
      <c r="AC119" s="5">
        <v>-0.44678499999999999</v>
      </c>
      <c r="AD119" s="5">
        <v>-0.46990399999999999</v>
      </c>
    </row>
    <row r="120" spans="1:30" x14ac:dyDescent="0.35">
      <c r="A120" t="s">
        <v>216</v>
      </c>
      <c r="B120" s="5">
        <v>3.019107E-2</v>
      </c>
      <c r="C120" s="5">
        <v>3.9195300000000002E-2</v>
      </c>
      <c r="D120" s="5">
        <v>9.6185039999999999E-2</v>
      </c>
      <c r="E120" s="5">
        <v>0.12772700000000001</v>
      </c>
      <c r="F120" s="5">
        <v>0.138292</v>
      </c>
      <c r="G120" s="5">
        <v>8.2625550000000006E-2</v>
      </c>
      <c r="H120" s="5">
        <v>7.2980779999999995E-2</v>
      </c>
      <c r="I120" s="5">
        <v>5.7802260000000001E-2</v>
      </c>
      <c r="J120" s="5">
        <v>2.9523750000000001E-2</v>
      </c>
      <c r="K120" s="5">
        <v>-1.0444729999999999E-2</v>
      </c>
      <c r="L120" s="5">
        <v>-4.8506529999999999E-2</v>
      </c>
      <c r="M120" s="5">
        <v>-8.1286269999999994E-2</v>
      </c>
      <c r="N120" s="5">
        <v>-0.12665299999999999</v>
      </c>
      <c r="O120" s="5">
        <v>-0.17965700000000001</v>
      </c>
      <c r="P120" s="5">
        <v>-0.211286</v>
      </c>
      <c r="Q120" s="5">
        <v>-0.23481399999999999</v>
      </c>
      <c r="R120" s="5">
        <v>-0.26078000000000001</v>
      </c>
      <c r="S120" s="5">
        <v>-0.28400300000000001</v>
      </c>
      <c r="T120" s="5">
        <v>-0.30460100000000001</v>
      </c>
      <c r="U120" s="5">
        <v>-0.32848100000000002</v>
      </c>
      <c r="V120" s="5">
        <v>-0.35317399999999999</v>
      </c>
      <c r="W120" s="5">
        <v>-0.37840499999999999</v>
      </c>
      <c r="X120" s="5">
        <v>-0.40330199999999999</v>
      </c>
      <c r="Y120" s="5">
        <v>-0.42775800000000003</v>
      </c>
      <c r="Z120" s="5">
        <v>-0.451791</v>
      </c>
      <c r="AA120" s="5">
        <v>-0.47571600000000003</v>
      </c>
      <c r="AB120" s="5">
        <v>-0.50093600000000005</v>
      </c>
      <c r="AC120" s="5">
        <v>-0.52692899999999998</v>
      </c>
      <c r="AD120" s="5">
        <v>-0.55277299999999996</v>
      </c>
    </row>
    <row r="121" spans="1:30" x14ac:dyDescent="0.35">
      <c r="A121" t="s">
        <v>217</v>
      </c>
      <c r="B121" s="5">
        <v>2.6775960000000001E-2</v>
      </c>
      <c r="C121" s="5">
        <v>2.0073690000000002E-2</v>
      </c>
      <c r="D121" s="5">
        <v>8.1782359999999998E-2</v>
      </c>
      <c r="E121" s="5">
        <v>0.112011</v>
      </c>
      <c r="F121" s="5">
        <v>0.12646399999999999</v>
      </c>
      <c r="G121" s="5">
        <v>9.3333089999999994E-2</v>
      </c>
      <c r="H121" s="5">
        <v>7.6809080000000002E-2</v>
      </c>
      <c r="I121" s="5">
        <v>5.8284469999999998E-2</v>
      </c>
      <c r="J121" s="5">
        <v>3.4350859999999997E-2</v>
      </c>
      <c r="K121" s="5">
        <v>3.6169050000000001E-3</v>
      </c>
      <c r="L121" s="5">
        <v>-2.7184130000000001E-2</v>
      </c>
      <c r="M121" s="5">
        <v>-5.3931239999999998E-2</v>
      </c>
      <c r="N121" s="5">
        <v>-9.2427129999999996E-2</v>
      </c>
      <c r="O121" s="5">
        <v>-0.136714</v>
      </c>
      <c r="P121" s="5">
        <v>-0.16753399999999999</v>
      </c>
      <c r="Q121" s="5">
        <v>-0.19073799999999999</v>
      </c>
      <c r="R121" s="5">
        <v>-0.21501899999999999</v>
      </c>
      <c r="S121" s="5">
        <v>-0.23641999999999999</v>
      </c>
      <c r="T121" s="5">
        <v>-0.25540000000000002</v>
      </c>
      <c r="U121" s="5">
        <v>-0.27721299999999999</v>
      </c>
      <c r="V121" s="5">
        <v>-0.29981099999999999</v>
      </c>
      <c r="W121" s="5">
        <v>-0.32283000000000001</v>
      </c>
      <c r="X121" s="5">
        <v>-0.345526</v>
      </c>
      <c r="Y121" s="5">
        <v>-0.36773099999999997</v>
      </c>
      <c r="Z121" s="5">
        <v>-0.38952300000000001</v>
      </c>
      <c r="AA121" s="5">
        <v>-0.411248</v>
      </c>
      <c r="AB121" s="5">
        <v>-0.43431700000000001</v>
      </c>
      <c r="AC121" s="5">
        <v>-0.4582</v>
      </c>
      <c r="AD121" s="5">
        <v>-0.48198400000000002</v>
      </c>
    </row>
    <row r="122" spans="1:30" x14ac:dyDescent="0.35">
      <c r="A122" t="s">
        <v>218</v>
      </c>
      <c r="B122" s="5">
        <v>1.186677E-2</v>
      </c>
      <c r="C122" s="5">
        <v>-6.6429829999999995E-2</v>
      </c>
      <c r="D122" s="5">
        <v>8.924721E-3</v>
      </c>
      <c r="E122" s="5">
        <v>3.2850400000000002E-2</v>
      </c>
      <c r="F122" s="5">
        <v>6.3602859999999997E-2</v>
      </c>
      <c r="G122" s="5">
        <v>0.13190199999999999</v>
      </c>
      <c r="H122" s="5">
        <v>8.5612190000000005E-2</v>
      </c>
      <c r="I122" s="5">
        <v>5.0558649999999997E-2</v>
      </c>
      <c r="J122" s="5">
        <v>4.5472480000000003E-2</v>
      </c>
      <c r="K122" s="5">
        <v>5.9154100000000001E-2</v>
      </c>
      <c r="L122" s="5">
        <v>6.3465779999999999E-2</v>
      </c>
      <c r="M122" s="5">
        <v>6.7395350000000007E-2</v>
      </c>
      <c r="N122" s="5">
        <v>6.2730300000000003E-2</v>
      </c>
      <c r="O122" s="5">
        <v>5.9930730000000002E-2</v>
      </c>
      <c r="P122" s="5">
        <v>3.098528E-2</v>
      </c>
      <c r="Q122" s="5">
        <v>6.4889730000000003E-3</v>
      </c>
      <c r="R122" s="5">
        <v>-1.2523050000000001E-2</v>
      </c>
      <c r="S122" s="5">
        <v>-2.8254729999999999E-2</v>
      </c>
      <c r="T122" s="5">
        <v>-4.3025090000000002E-2</v>
      </c>
      <c r="U122" s="5">
        <v>-6.0056360000000003E-2</v>
      </c>
      <c r="V122" s="5">
        <v>-7.8120369999999995E-2</v>
      </c>
      <c r="W122" s="5">
        <v>-9.6607529999999997E-2</v>
      </c>
      <c r="X122" s="5">
        <v>-0.11541999999999999</v>
      </c>
      <c r="Y122" s="5">
        <v>-0.13402500000000001</v>
      </c>
      <c r="Z122" s="5">
        <v>-0.15292600000000001</v>
      </c>
      <c r="AA122" s="5">
        <v>-0.172349</v>
      </c>
      <c r="AB122" s="5">
        <v>-0.19373000000000001</v>
      </c>
      <c r="AC122" s="5">
        <v>-0.21635799999999999</v>
      </c>
      <c r="AD122" s="5">
        <v>-0.23991999999999999</v>
      </c>
    </row>
    <row r="123" spans="1:30" x14ac:dyDescent="0.35">
      <c r="A123" t="s">
        <v>219</v>
      </c>
      <c r="B123" s="5">
        <v>1.22288E-2</v>
      </c>
      <c r="C123" s="5">
        <v>-7.1577790000000002E-2</v>
      </c>
      <c r="D123" s="5">
        <v>9.6449199999999995E-3</v>
      </c>
      <c r="E123" s="5">
        <v>3.4892010000000001E-2</v>
      </c>
      <c r="F123" s="5">
        <v>6.7916320000000002E-2</v>
      </c>
      <c r="G123" s="5">
        <v>0.143567</v>
      </c>
      <c r="H123" s="5">
        <v>9.2094759999999998E-2</v>
      </c>
      <c r="I123" s="5">
        <v>5.5449089999999999E-2</v>
      </c>
      <c r="J123" s="5">
        <v>5.2523E-2</v>
      </c>
      <c r="K123" s="5">
        <v>6.9495199999999993E-2</v>
      </c>
      <c r="L123" s="5">
        <v>7.5801060000000003E-2</v>
      </c>
      <c r="M123" s="5">
        <v>8.113571E-2</v>
      </c>
      <c r="N123" s="5">
        <v>7.8002680000000005E-2</v>
      </c>
      <c r="O123" s="5">
        <v>7.7246259999999997E-2</v>
      </c>
      <c r="P123" s="5">
        <v>4.7787059999999999E-2</v>
      </c>
      <c r="Q123" s="5">
        <v>2.3484890000000001E-2</v>
      </c>
      <c r="R123" s="5">
        <v>5.453589E-3</v>
      </c>
      <c r="S123" s="5">
        <v>-9.2480219999999998E-3</v>
      </c>
      <c r="T123" s="5">
        <v>-2.3184710000000001E-2</v>
      </c>
      <c r="U123" s="5">
        <v>-3.936311E-2</v>
      </c>
      <c r="V123" s="5">
        <v>-5.6751389999999999E-2</v>
      </c>
      <c r="W123" s="5">
        <v>-7.4700530000000001E-2</v>
      </c>
      <c r="X123" s="5">
        <v>-9.3092770000000005E-2</v>
      </c>
      <c r="Y123" s="5">
        <v>-0.111347</v>
      </c>
      <c r="Z123" s="5">
        <v>-0.12995699999999999</v>
      </c>
      <c r="AA123" s="5">
        <v>-0.14915600000000001</v>
      </c>
      <c r="AB123" s="5">
        <v>-0.17038300000000001</v>
      </c>
      <c r="AC123" s="5">
        <v>-0.192936</v>
      </c>
      <c r="AD123" s="5">
        <v>-0.21648300000000001</v>
      </c>
    </row>
    <row r="124" spans="1:30" x14ac:dyDescent="0.35">
      <c r="A124" t="s">
        <v>220</v>
      </c>
      <c r="B124" s="5">
        <v>4.4021079999999997E-2</v>
      </c>
      <c r="C124" s="5">
        <v>0.123001</v>
      </c>
      <c r="D124" s="5">
        <v>0.16108</v>
      </c>
      <c r="E124" s="5">
        <v>0.19584199999999999</v>
      </c>
      <c r="F124" s="5">
        <v>0.18736900000000001</v>
      </c>
      <c r="G124" s="5">
        <v>2.6781949999999999E-2</v>
      </c>
      <c r="H124" s="5">
        <v>5.355774E-2</v>
      </c>
      <c r="I124" s="5">
        <v>5.7312920000000003E-2</v>
      </c>
      <c r="J124" s="5">
        <v>9.7803460000000005E-3</v>
      </c>
      <c r="K124" s="5">
        <v>-7.3338780000000006E-2</v>
      </c>
      <c r="L124" s="5">
        <v>-0.144009</v>
      </c>
      <c r="M124" s="5">
        <v>-0.203567</v>
      </c>
      <c r="N124" s="5">
        <v>-0.279472</v>
      </c>
      <c r="O124" s="5">
        <v>-0.37089699999999998</v>
      </c>
      <c r="P124" s="5">
        <v>-0.40178000000000003</v>
      </c>
      <c r="Q124" s="5">
        <v>-0.422703</v>
      </c>
      <c r="R124" s="5">
        <v>-0.45387</v>
      </c>
      <c r="S124" s="5">
        <v>-0.48291600000000001</v>
      </c>
      <c r="T124" s="5">
        <v>-0.50798299999999996</v>
      </c>
      <c r="U124" s="5">
        <v>-0.53753499999999999</v>
      </c>
      <c r="V124" s="5">
        <v>-0.56754400000000005</v>
      </c>
      <c r="W124" s="5">
        <v>-0.59801099999999996</v>
      </c>
      <c r="X124" s="5">
        <v>-0.62744999999999995</v>
      </c>
      <c r="Y124" s="5">
        <v>-0.65612400000000004</v>
      </c>
      <c r="Z124" s="5">
        <v>-0.68376000000000003</v>
      </c>
      <c r="AA124" s="5">
        <v>-0.71075999999999995</v>
      </c>
      <c r="AB124" s="5">
        <v>-0.73858100000000004</v>
      </c>
      <c r="AC124" s="5">
        <v>-0.76678199999999996</v>
      </c>
      <c r="AD124" s="5">
        <v>-0.79392600000000002</v>
      </c>
    </row>
    <row r="125" spans="1:30" x14ac:dyDescent="0.35">
      <c r="A125" t="s">
        <v>221</v>
      </c>
      <c r="B125" s="5">
        <v>3.765802E-2</v>
      </c>
      <c r="C125" s="5">
        <v>8.1786800000000007E-2</v>
      </c>
      <c r="D125" s="5">
        <v>0.13020799999999999</v>
      </c>
      <c r="E125" s="5">
        <v>0.16319500000000001</v>
      </c>
      <c r="F125" s="5">
        <v>0.16450999999999999</v>
      </c>
      <c r="G125" s="5">
        <v>5.7456470000000003E-2</v>
      </c>
      <c r="H125" s="5">
        <v>6.7456440000000006E-2</v>
      </c>
      <c r="I125" s="5">
        <v>6.4200880000000002E-2</v>
      </c>
      <c r="J125" s="5">
        <v>2.8947049999999998E-2</v>
      </c>
      <c r="K125" s="5">
        <v>-3.010206E-2</v>
      </c>
      <c r="L125" s="5">
        <v>-8.1978029999999993E-2</v>
      </c>
      <c r="M125" s="5">
        <v>-0.12573799999999999</v>
      </c>
      <c r="N125" s="5">
        <v>-0.183924</v>
      </c>
      <c r="O125" s="5">
        <v>-0.25369599999999998</v>
      </c>
      <c r="P125" s="5">
        <v>-0.282744</v>
      </c>
      <c r="Q125" s="5">
        <v>-0.30265399999999998</v>
      </c>
      <c r="R125" s="5">
        <v>-0.32914900000000002</v>
      </c>
      <c r="S125" s="5">
        <v>-0.35351199999999999</v>
      </c>
      <c r="T125" s="5">
        <v>-0.37485099999999999</v>
      </c>
      <c r="U125" s="5">
        <v>-0.40012500000000001</v>
      </c>
      <c r="V125" s="5">
        <v>-0.426151</v>
      </c>
      <c r="W125" s="5">
        <v>-0.45277400000000001</v>
      </c>
      <c r="X125" s="5">
        <v>-0.47877900000000001</v>
      </c>
      <c r="Y125" s="5">
        <v>-0.50421499999999997</v>
      </c>
      <c r="Z125" s="5">
        <v>-0.52892600000000001</v>
      </c>
      <c r="AA125" s="5">
        <v>-0.55326500000000001</v>
      </c>
      <c r="AB125" s="5">
        <v>-0.57869199999999998</v>
      </c>
      <c r="AC125" s="5">
        <v>-0.60475299999999999</v>
      </c>
      <c r="AD125" s="5">
        <v>-0.63018799999999997</v>
      </c>
    </row>
    <row r="126" spans="1:30" x14ac:dyDescent="0.35">
      <c r="A126" t="s">
        <v>222</v>
      </c>
      <c r="B126" s="5">
        <v>2.325675E-2</v>
      </c>
      <c r="C126" s="5">
        <v>3.4255610000000001E-3</v>
      </c>
      <c r="D126" s="5">
        <v>6.5989190000000003E-2</v>
      </c>
      <c r="E126" s="5">
        <v>9.4185169999999999E-2</v>
      </c>
      <c r="F126" s="5">
        <v>0.111513</v>
      </c>
      <c r="G126" s="5">
        <v>9.8821699999999998E-2</v>
      </c>
      <c r="H126" s="5">
        <v>7.4545639999999996E-2</v>
      </c>
      <c r="I126" s="5">
        <v>5.2187259999999999E-2</v>
      </c>
      <c r="J126" s="5">
        <v>3.184853E-2</v>
      </c>
      <c r="K126" s="5">
        <v>9.9620309999999997E-3</v>
      </c>
      <c r="L126" s="5">
        <v>-1.4415330000000001E-2</v>
      </c>
      <c r="M126" s="5">
        <v>-3.5611740000000003E-2</v>
      </c>
      <c r="N126" s="5">
        <v>-6.7485509999999999E-2</v>
      </c>
      <c r="O126" s="5">
        <v>-0.103586</v>
      </c>
      <c r="P126" s="5">
        <v>-0.13511200000000001</v>
      </c>
      <c r="Q126" s="5">
        <v>-0.159694</v>
      </c>
      <c r="R126" s="5">
        <v>-0.18359800000000001</v>
      </c>
      <c r="S126" s="5">
        <v>-0.20462900000000001</v>
      </c>
      <c r="T126" s="5">
        <v>-0.223611</v>
      </c>
      <c r="U126" s="5">
        <v>-0.24542800000000001</v>
      </c>
      <c r="V126" s="5">
        <v>-0.26808799999999999</v>
      </c>
      <c r="W126" s="5">
        <v>-0.291269</v>
      </c>
      <c r="X126" s="5">
        <v>-0.31437999999999999</v>
      </c>
      <c r="Y126" s="5">
        <v>-0.33716699999999999</v>
      </c>
      <c r="Z126" s="5">
        <v>-0.35981600000000002</v>
      </c>
      <c r="AA126" s="5">
        <v>-0.38255299999999998</v>
      </c>
      <c r="AB126" s="5">
        <v>-0.40670499999999998</v>
      </c>
      <c r="AC126" s="5">
        <v>-0.431699</v>
      </c>
      <c r="AD126" s="5">
        <v>-0.45693699999999998</v>
      </c>
    </row>
    <row r="127" spans="1:30" x14ac:dyDescent="0.35">
      <c r="A127" t="s">
        <v>223</v>
      </c>
      <c r="B127" s="5">
        <v>2.2088549999999998E-2</v>
      </c>
      <c r="C127" s="5">
        <v>2.7230689999999998E-3</v>
      </c>
      <c r="D127" s="5">
        <v>6.203881E-2</v>
      </c>
      <c r="E127" s="5">
        <v>8.9836009999999994E-2</v>
      </c>
      <c r="F127" s="5">
        <v>0.10810599999999999</v>
      </c>
      <c r="G127" s="5">
        <v>0.10126499999999999</v>
      </c>
      <c r="H127" s="5">
        <v>7.9538819999999996E-2</v>
      </c>
      <c r="I127" s="5">
        <v>5.9504029999999999E-2</v>
      </c>
      <c r="J127" s="5">
        <v>4.2529770000000001E-2</v>
      </c>
      <c r="K127" s="5">
        <v>2.4322469999999999E-2</v>
      </c>
      <c r="L127" s="5">
        <v>3.8558680000000001E-3</v>
      </c>
      <c r="M127" s="5">
        <v>-1.417581E-2</v>
      </c>
      <c r="N127" s="5">
        <v>-4.2134390000000001E-2</v>
      </c>
      <c r="O127" s="5">
        <v>-7.3939749999999999E-2</v>
      </c>
      <c r="P127" s="5">
        <v>-0.101965</v>
      </c>
      <c r="Q127" s="5">
        <v>-0.123791</v>
      </c>
      <c r="R127" s="5">
        <v>-0.145007</v>
      </c>
      <c r="S127" s="5">
        <v>-0.163633</v>
      </c>
      <c r="T127" s="5">
        <v>-0.18048500000000001</v>
      </c>
      <c r="U127" s="5">
        <v>-0.19983999999999999</v>
      </c>
      <c r="V127" s="5">
        <v>-0.22012799999999999</v>
      </c>
      <c r="W127" s="5">
        <v>-0.240985</v>
      </c>
      <c r="X127" s="5">
        <v>-0.26184299999999999</v>
      </c>
      <c r="Y127" s="5">
        <v>-0.28243499999999999</v>
      </c>
      <c r="Z127" s="5">
        <v>-0.30288100000000001</v>
      </c>
      <c r="AA127" s="5">
        <v>-0.32342500000000002</v>
      </c>
      <c r="AB127" s="5">
        <v>-0.34530499999999997</v>
      </c>
      <c r="AC127" s="5">
        <v>-0.36801</v>
      </c>
      <c r="AD127" s="5">
        <v>-0.390901</v>
      </c>
    </row>
    <row r="128" spans="1:30" x14ac:dyDescent="0.35">
      <c r="A128" t="s">
        <v>224</v>
      </c>
      <c r="B128" s="5">
        <v>2.7318220000000001E-2</v>
      </c>
      <c r="C128" s="5">
        <v>3.0901870000000001E-2</v>
      </c>
      <c r="D128" s="5">
        <v>8.5100480000000006E-2</v>
      </c>
      <c r="E128" s="5">
        <v>0.114063</v>
      </c>
      <c r="F128" s="5">
        <v>0.125365</v>
      </c>
      <c r="G128" s="5">
        <v>8.1420889999999996E-2</v>
      </c>
      <c r="H128" s="5">
        <v>7.0860140000000002E-2</v>
      </c>
      <c r="I128" s="5">
        <v>5.5941520000000002E-2</v>
      </c>
      <c r="J128" s="5">
        <v>3.1137370000000001E-2</v>
      </c>
      <c r="K128" s="5">
        <v>-2.5120659999999999E-3</v>
      </c>
      <c r="L128" s="5">
        <v>-3.5215150000000001E-2</v>
      </c>
      <c r="M128" s="5">
        <v>-6.3214980000000004E-2</v>
      </c>
      <c r="N128" s="5">
        <v>-0.102742</v>
      </c>
      <c r="O128" s="5">
        <v>-0.14874699999999999</v>
      </c>
      <c r="P128" s="5">
        <v>-0.17835899999999999</v>
      </c>
      <c r="Q128" s="5">
        <v>-0.200706</v>
      </c>
      <c r="R128" s="5">
        <v>-0.22481799999999999</v>
      </c>
      <c r="S128" s="5">
        <v>-0.24633099999999999</v>
      </c>
      <c r="T128" s="5">
        <v>-0.26549299999999998</v>
      </c>
      <c r="U128" s="5">
        <v>-0.28772399999999998</v>
      </c>
      <c r="V128" s="5">
        <v>-0.31068099999999998</v>
      </c>
      <c r="W128" s="5">
        <v>-0.33410800000000002</v>
      </c>
      <c r="X128" s="5">
        <v>-0.35724</v>
      </c>
      <c r="Y128" s="5">
        <v>-0.37994</v>
      </c>
      <c r="Z128" s="5">
        <v>-0.40226800000000001</v>
      </c>
      <c r="AA128" s="5">
        <v>-0.42451699999999998</v>
      </c>
      <c r="AB128" s="5">
        <v>-0.44798399999999999</v>
      </c>
      <c r="AC128" s="5">
        <v>-0.472136</v>
      </c>
      <c r="AD128" s="5">
        <v>-0.49620900000000001</v>
      </c>
    </row>
    <row r="129" spans="1:30" x14ac:dyDescent="0.35">
      <c r="A129" t="s">
        <v>225</v>
      </c>
      <c r="B129" s="5">
        <v>2.8162030000000001E-2</v>
      </c>
      <c r="C129" s="5">
        <v>2.8905650000000001E-2</v>
      </c>
      <c r="D129" s="5">
        <v>8.9517100000000002E-2</v>
      </c>
      <c r="E129" s="5">
        <v>0.121184</v>
      </c>
      <c r="F129" s="5">
        <v>0.134876</v>
      </c>
      <c r="G129" s="5">
        <v>9.2991969999999993E-2</v>
      </c>
      <c r="H129" s="5">
        <v>7.8115130000000005E-2</v>
      </c>
      <c r="I129" s="5">
        <v>6.064866E-2</v>
      </c>
      <c r="J129" s="5">
        <v>3.4898680000000001E-2</v>
      </c>
      <c r="K129" s="5">
        <v>-4.2073350000000002E-4</v>
      </c>
      <c r="L129" s="5">
        <v>-3.5095439999999999E-2</v>
      </c>
      <c r="M129" s="5">
        <v>-6.5577170000000004E-2</v>
      </c>
      <c r="N129" s="5">
        <v>-0.108011</v>
      </c>
      <c r="O129" s="5">
        <v>-0.15709699999999999</v>
      </c>
      <c r="P129" s="5">
        <v>-0.18851899999999999</v>
      </c>
      <c r="Q129" s="5">
        <v>-0.211974</v>
      </c>
      <c r="R129" s="5">
        <v>-0.23699700000000001</v>
      </c>
      <c r="S129" s="5">
        <v>-0.25917699999999999</v>
      </c>
      <c r="T129" s="5">
        <v>-0.27881099999999998</v>
      </c>
      <c r="U129" s="5">
        <v>-0.30127700000000002</v>
      </c>
      <c r="V129" s="5">
        <v>-0.324596</v>
      </c>
      <c r="W129" s="5">
        <v>-0.348443</v>
      </c>
      <c r="X129" s="5">
        <v>-0.37198700000000001</v>
      </c>
      <c r="Y129" s="5">
        <v>-0.39509899999999998</v>
      </c>
      <c r="Z129" s="5">
        <v>-0.417798</v>
      </c>
      <c r="AA129" s="5">
        <v>-0.44040899999999999</v>
      </c>
      <c r="AB129" s="5">
        <v>-0.46429700000000002</v>
      </c>
      <c r="AC129" s="5">
        <v>-0.488987</v>
      </c>
      <c r="AD129" s="5">
        <v>-0.51351899999999995</v>
      </c>
    </row>
    <row r="130" spans="1:30" x14ac:dyDescent="0.35">
      <c r="A130" t="s">
        <v>226</v>
      </c>
      <c r="B130" s="5">
        <v>2.901985E-2</v>
      </c>
      <c r="C130" s="5">
        <v>3.7672579999999997E-2</v>
      </c>
      <c r="D130" s="5">
        <v>9.2897250000000001E-2</v>
      </c>
      <c r="E130" s="5">
        <v>0.124462</v>
      </c>
      <c r="F130" s="5">
        <v>0.13608799999999999</v>
      </c>
      <c r="G130" s="5">
        <v>8.4116440000000001E-2</v>
      </c>
      <c r="H130" s="5">
        <v>7.6825069999999995E-2</v>
      </c>
      <c r="I130" s="5">
        <v>6.2761999999999998E-2</v>
      </c>
      <c r="J130" s="5">
        <v>3.5340650000000001E-2</v>
      </c>
      <c r="K130" s="5">
        <v>-4.0474380000000004E-3</v>
      </c>
      <c r="L130" s="5">
        <v>-4.1196829999999997E-2</v>
      </c>
      <c r="M130" s="5">
        <v>-7.3632149999999993E-2</v>
      </c>
      <c r="N130" s="5">
        <v>-0.118462</v>
      </c>
      <c r="O130" s="5">
        <v>-0.17091300000000001</v>
      </c>
      <c r="P130" s="5">
        <v>-0.201325</v>
      </c>
      <c r="Q130" s="5">
        <v>-0.22426199999999999</v>
      </c>
      <c r="R130" s="5">
        <v>-0.249912</v>
      </c>
      <c r="S130" s="5">
        <v>-0.27286700000000003</v>
      </c>
      <c r="T130" s="5">
        <v>-0.29316700000000001</v>
      </c>
      <c r="U130" s="5">
        <v>-0.31639800000000001</v>
      </c>
      <c r="V130" s="5">
        <v>-0.34038299999999999</v>
      </c>
      <c r="W130" s="5">
        <v>-0.36485800000000002</v>
      </c>
      <c r="X130" s="5">
        <v>-0.38896900000000001</v>
      </c>
      <c r="Y130" s="5">
        <v>-0.41262900000000002</v>
      </c>
      <c r="Z130" s="5">
        <v>-0.43583699999999997</v>
      </c>
      <c r="AA130" s="5">
        <v>-0.45890900000000001</v>
      </c>
      <c r="AB130" s="5">
        <v>-0.48320600000000002</v>
      </c>
      <c r="AC130" s="5">
        <v>-0.50826800000000005</v>
      </c>
      <c r="AD130" s="5">
        <v>-0.53309300000000004</v>
      </c>
    </row>
    <row r="131" spans="1:30" x14ac:dyDescent="0.35">
      <c r="A131" t="s">
        <v>227</v>
      </c>
      <c r="B131" s="5">
        <v>2.893896E-2</v>
      </c>
      <c r="C131" s="5">
        <v>3.432226E-2</v>
      </c>
      <c r="D131" s="5">
        <v>9.3387750000000005E-2</v>
      </c>
      <c r="E131" s="5">
        <v>0.12474499999999999</v>
      </c>
      <c r="F131" s="5">
        <v>0.13678199999999999</v>
      </c>
      <c r="G131" s="5">
        <v>8.8218469999999993E-2</v>
      </c>
      <c r="H131" s="5">
        <v>7.4744729999999995E-2</v>
      </c>
      <c r="I131" s="5">
        <v>5.7994219999999999E-2</v>
      </c>
      <c r="J131" s="5">
        <v>3.078181E-2</v>
      </c>
      <c r="K131" s="5">
        <v>-7.0506659999999997E-3</v>
      </c>
      <c r="L131" s="5">
        <v>-4.3843090000000001E-2</v>
      </c>
      <c r="M131" s="5">
        <v>-7.5921920000000004E-2</v>
      </c>
      <c r="N131" s="5">
        <v>-0.119903</v>
      </c>
      <c r="O131" s="5">
        <v>-0.17074</v>
      </c>
      <c r="P131" s="5">
        <v>-0.202463</v>
      </c>
      <c r="Q131" s="5">
        <v>-0.22601499999999999</v>
      </c>
      <c r="R131" s="5">
        <v>-0.25126999999999999</v>
      </c>
      <c r="S131" s="5">
        <v>-0.27365400000000001</v>
      </c>
      <c r="T131" s="5">
        <v>-0.29337400000000002</v>
      </c>
      <c r="U131" s="5">
        <v>-0.31599500000000003</v>
      </c>
      <c r="V131" s="5">
        <v>-0.33935100000000001</v>
      </c>
      <c r="W131" s="5">
        <v>-0.36315700000000001</v>
      </c>
      <c r="X131" s="5">
        <v>-0.386571</v>
      </c>
      <c r="Y131" s="5">
        <v>-0.40947499999999998</v>
      </c>
      <c r="Z131" s="5">
        <v>-0.43187900000000001</v>
      </c>
      <c r="AA131" s="5">
        <v>-0.454096</v>
      </c>
      <c r="AB131" s="5">
        <v>-0.47748099999999999</v>
      </c>
      <c r="AC131" s="5">
        <v>-0.50154200000000004</v>
      </c>
      <c r="AD131" s="5">
        <v>-0.52534800000000004</v>
      </c>
    </row>
    <row r="132" spans="1:30" x14ac:dyDescent="0.35">
      <c r="A132" t="s">
        <v>228</v>
      </c>
      <c r="B132" s="5">
        <v>1.461463E-2</v>
      </c>
      <c r="C132" s="5">
        <v>-6.6625820000000002E-2</v>
      </c>
      <c r="D132" s="5">
        <v>1.9188609999999998E-2</v>
      </c>
      <c r="E132" s="5">
        <v>4.4821260000000002E-2</v>
      </c>
      <c r="F132" s="5">
        <v>7.5608800000000004E-2</v>
      </c>
      <c r="G132" s="5">
        <v>0.141628</v>
      </c>
      <c r="H132" s="5">
        <v>8.3625640000000001E-2</v>
      </c>
      <c r="I132" s="5">
        <v>4.3518950000000001E-2</v>
      </c>
      <c r="J132" s="5">
        <v>3.7000070000000003E-2</v>
      </c>
      <c r="K132" s="5">
        <v>5.0296510000000003E-2</v>
      </c>
      <c r="L132" s="5">
        <v>5.1936259999999998E-2</v>
      </c>
      <c r="M132" s="5">
        <v>5.3782580000000003E-2</v>
      </c>
      <c r="N132" s="5">
        <v>4.689041E-2</v>
      </c>
      <c r="O132" s="5">
        <v>4.2363430000000001E-2</v>
      </c>
      <c r="P132" s="5">
        <v>8.6935840000000007E-3</v>
      </c>
      <c r="Q132" s="5">
        <v>-1.8062809999999999E-2</v>
      </c>
      <c r="R132" s="5">
        <v>-3.7833619999999998E-2</v>
      </c>
      <c r="S132" s="5">
        <v>-5.3893190000000001E-2</v>
      </c>
      <c r="T132" s="5">
        <v>-6.8942669999999998E-2</v>
      </c>
      <c r="U132" s="5">
        <v>-8.6753010000000005E-2</v>
      </c>
      <c r="V132" s="5">
        <v>-0.105694</v>
      </c>
      <c r="W132" s="5">
        <v>-0.125136</v>
      </c>
      <c r="X132" s="5">
        <v>-0.14496200000000001</v>
      </c>
      <c r="Y132" s="5">
        <v>-0.164523</v>
      </c>
      <c r="Z132" s="5">
        <v>-0.184388</v>
      </c>
      <c r="AA132" s="5">
        <v>-0.204735</v>
      </c>
      <c r="AB132" s="5">
        <v>-0.22713700000000001</v>
      </c>
      <c r="AC132" s="5">
        <v>-0.25075700000000001</v>
      </c>
      <c r="AD132" s="5">
        <v>-0.275418</v>
      </c>
    </row>
    <row r="133" spans="1:30" x14ac:dyDescent="0.35">
      <c r="A133" t="s">
        <v>229</v>
      </c>
      <c r="B133" s="5">
        <v>1.349115E-2</v>
      </c>
      <c r="C133" s="5">
        <v>-6.4807649999999994E-2</v>
      </c>
      <c r="D133" s="5">
        <v>1.7221690000000001E-2</v>
      </c>
      <c r="E133" s="5">
        <v>4.2101300000000001E-2</v>
      </c>
      <c r="F133" s="5">
        <v>7.2154309999999999E-2</v>
      </c>
      <c r="G133" s="5">
        <v>0.13733699999999999</v>
      </c>
      <c r="H133" s="5">
        <v>7.9357010000000006E-2</v>
      </c>
      <c r="I133" s="5">
        <v>3.9163969999999999E-2</v>
      </c>
      <c r="J133" s="5">
        <v>3.2409830000000001E-2</v>
      </c>
      <c r="K133" s="5">
        <v>4.5116389999999999E-2</v>
      </c>
      <c r="L133" s="5">
        <v>4.6461570000000001E-2</v>
      </c>
      <c r="M133" s="5">
        <v>4.7856139999999998E-2</v>
      </c>
      <c r="N133" s="5">
        <v>4.124895E-2</v>
      </c>
      <c r="O133" s="5">
        <v>3.719343E-2</v>
      </c>
      <c r="P133" s="5">
        <v>4.3301590000000001E-3</v>
      </c>
      <c r="Q133" s="5">
        <v>-2.1934249999999999E-2</v>
      </c>
      <c r="R133" s="5">
        <v>-4.1125160000000001E-2</v>
      </c>
      <c r="S133" s="5">
        <v>-5.6653990000000001E-2</v>
      </c>
      <c r="T133" s="5">
        <v>-7.1133520000000006E-2</v>
      </c>
      <c r="U133" s="5">
        <v>-8.811861E-2</v>
      </c>
      <c r="V133" s="5">
        <v>-0.106225</v>
      </c>
      <c r="W133" s="5">
        <v>-0.124802</v>
      </c>
      <c r="X133" s="5">
        <v>-0.14372499999999999</v>
      </c>
      <c r="Y133" s="5">
        <v>-0.162352</v>
      </c>
      <c r="Z133" s="5">
        <v>-0.18120600000000001</v>
      </c>
      <c r="AA133" s="5">
        <v>-0.20047400000000001</v>
      </c>
      <c r="AB133" s="5">
        <v>-0.22162899999999999</v>
      </c>
      <c r="AC133" s="5">
        <v>-0.243895</v>
      </c>
      <c r="AD133" s="5">
        <v>-0.26708399999999999</v>
      </c>
    </row>
    <row r="134" spans="1:30" x14ac:dyDescent="0.35">
      <c r="A134" t="s">
        <v>230</v>
      </c>
      <c r="B134" s="5">
        <v>4.4346490000000002E-2</v>
      </c>
      <c r="C134" s="5">
        <v>0.10176300000000001</v>
      </c>
      <c r="D134" s="5">
        <v>0.15996099999999999</v>
      </c>
      <c r="E134" s="5">
        <v>0.196461</v>
      </c>
      <c r="F134" s="5">
        <v>0.191908</v>
      </c>
      <c r="G134" s="5">
        <v>4.9271299999999997E-2</v>
      </c>
      <c r="H134" s="5">
        <v>5.202499E-2</v>
      </c>
      <c r="I134" s="5">
        <v>4.1861700000000002E-2</v>
      </c>
      <c r="J134" s="5">
        <v>-7.1674989999999999E-3</v>
      </c>
      <c r="K134" s="5">
        <v>-8.470184E-2</v>
      </c>
      <c r="L134" s="5">
        <v>-0.154306</v>
      </c>
      <c r="M134" s="5">
        <v>-0.21301</v>
      </c>
      <c r="N134" s="5">
        <v>-0.28777700000000001</v>
      </c>
      <c r="O134" s="5">
        <v>-0.37537999999999999</v>
      </c>
      <c r="P134" s="5">
        <v>-0.41401199999999999</v>
      </c>
      <c r="Q134" s="5">
        <v>-0.43987500000000002</v>
      </c>
      <c r="R134" s="5">
        <v>-0.47237899999999999</v>
      </c>
      <c r="S134" s="5">
        <v>-0.50146299999999999</v>
      </c>
      <c r="T134" s="5">
        <v>-0.52619000000000005</v>
      </c>
      <c r="U134" s="5">
        <v>-0.55532099999999995</v>
      </c>
      <c r="V134" s="5">
        <v>-0.58479300000000001</v>
      </c>
      <c r="W134" s="5">
        <v>-0.61445700000000003</v>
      </c>
      <c r="X134" s="5">
        <v>-0.64292899999999997</v>
      </c>
      <c r="Y134" s="5">
        <v>-0.67029399999999995</v>
      </c>
      <c r="Z134" s="5">
        <v>-0.69648699999999997</v>
      </c>
      <c r="AA134" s="5">
        <v>-0.72189700000000001</v>
      </c>
      <c r="AB134" s="5">
        <v>-0.74830600000000003</v>
      </c>
      <c r="AC134" s="5">
        <v>-0.775084</v>
      </c>
      <c r="AD134" s="5">
        <v>-0.80083499999999996</v>
      </c>
    </row>
    <row r="135" spans="1:30" x14ac:dyDescent="0.35">
      <c r="A135" t="s">
        <v>231</v>
      </c>
      <c r="B135" s="5">
        <v>4.3490880000000003E-2</v>
      </c>
      <c r="C135" s="5">
        <v>0.109776</v>
      </c>
      <c r="D135" s="5">
        <v>0.15813099999999999</v>
      </c>
      <c r="E135" s="5">
        <v>0.19139700000000001</v>
      </c>
      <c r="F135" s="5">
        <v>0.18321200000000001</v>
      </c>
      <c r="G135" s="5">
        <v>3.357947E-2</v>
      </c>
      <c r="H135" s="5">
        <v>4.4819159999999997E-2</v>
      </c>
      <c r="I135" s="5">
        <v>3.9938040000000001E-2</v>
      </c>
      <c r="J135" s="5">
        <v>-7.8800729999999996E-3</v>
      </c>
      <c r="K135" s="5">
        <v>-8.5109420000000005E-2</v>
      </c>
      <c r="L135" s="5">
        <v>-0.152894</v>
      </c>
      <c r="M135" s="5">
        <v>-0.20918100000000001</v>
      </c>
      <c r="N135" s="5">
        <v>-0.28071000000000002</v>
      </c>
      <c r="O135" s="5">
        <v>-0.365033</v>
      </c>
      <c r="P135" s="5">
        <v>-0.39898499999999998</v>
      </c>
      <c r="Q135" s="5">
        <v>-0.42122199999999999</v>
      </c>
      <c r="R135" s="5">
        <v>-0.45102100000000001</v>
      </c>
      <c r="S135" s="5">
        <v>-0.47780099999999998</v>
      </c>
      <c r="T135" s="5">
        <v>-0.50040799999999996</v>
      </c>
      <c r="U135" s="5">
        <v>-0.52739199999999997</v>
      </c>
      <c r="V135" s="5">
        <v>-0.55455200000000004</v>
      </c>
      <c r="W135" s="5">
        <v>-0.58178799999999997</v>
      </c>
      <c r="X135" s="5">
        <v>-0.60771399999999998</v>
      </c>
      <c r="Y135" s="5">
        <v>-0.63244599999999995</v>
      </c>
      <c r="Z135" s="5">
        <v>-0.65587799999999996</v>
      </c>
      <c r="AA135" s="5">
        <v>-0.67840199999999995</v>
      </c>
      <c r="AB135" s="5">
        <v>-0.70170999999999994</v>
      </c>
      <c r="AC135" s="5">
        <v>-0.72519299999999998</v>
      </c>
      <c r="AD135" s="5">
        <v>-0.74750300000000003</v>
      </c>
    </row>
    <row r="136" spans="1:30" x14ac:dyDescent="0.35">
      <c r="A136" t="s">
        <v>232</v>
      </c>
      <c r="B136" s="5">
        <v>2.52164E-2</v>
      </c>
      <c r="C136" s="5">
        <v>-3.0966219999999998E-3</v>
      </c>
      <c r="D136" s="5">
        <v>7.0383059999999997E-2</v>
      </c>
      <c r="E136" s="5">
        <v>9.7401979999999999E-2</v>
      </c>
      <c r="F136" s="5">
        <v>0.110842</v>
      </c>
      <c r="G136" s="5">
        <v>8.7949579999999999E-2</v>
      </c>
      <c r="H136" s="5">
        <v>5.4461450000000002E-2</v>
      </c>
      <c r="I136" s="5">
        <v>2.641686E-2</v>
      </c>
      <c r="J136" s="5">
        <v>1.508344E-3</v>
      </c>
      <c r="K136" s="5">
        <v>-2.1994440000000001E-2</v>
      </c>
      <c r="L136" s="5">
        <v>-4.9217879999999999E-2</v>
      </c>
      <c r="M136" s="5">
        <v>-7.0447940000000001E-2</v>
      </c>
      <c r="N136" s="5">
        <v>-0.103767</v>
      </c>
      <c r="O136" s="5">
        <v>-0.14086899999999999</v>
      </c>
      <c r="P136" s="5">
        <v>-0.176457</v>
      </c>
      <c r="Q136" s="5">
        <v>-0.203068</v>
      </c>
      <c r="R136" s="5">
        <v>-0.22861899999999999</v>
      </c>
      <c r="S136" s="5">
        <v>-0.25076900000000002</v>
      </c>
      <c r="T136" s="5">
        <v>-0.27067600000000003</v>
      </c>
      <c r="U136" s="5">
        <v>-0.29485600000000001</v>
      </c>
      <c r="V136" s="5">
        <v>-0.319878</v>
      </c>
      <c r="W136" s="5">
        <v>-0.345252</v>
      </c>
      <c r="X136" s="5">
        <v>-0.37035099999999999</v>
      </c>
      <c r="Y136" s="5">
        <v>-0.39478200000000002</v>
      </c>
      <c r="Z136" s="5">
        <v>-0.41892800000000002</v>
      </c>
      <c r="AA136" s="5">
        <v>-0.44303399999999998</v>
      </c>
      <c r="AB136" s="5">
        <v>-0.46883799999999998</v>
      </c>
      <c r="AC136" s="5">
        <v>-0.495394</v>
      </c>
      <c r="AD136" s="5">
        <v>-0.52222400000000002</v>
      </c>
    </row>
    <row r="137" spans="1:30" x14ac:dyDescent="0.35">
      <c r="A137" t="s">
        <v>233</v>
      </c>
      <c r="B137" s="5">
        <v>2.321322E-2</v>
      </c>
      <c r="C137" s="5">
        <v>-8.349001E-3</v>
      </c>
      <c r="D137" s="5">
        <v>6.4739699999999997E-2</v>
      </c>
      <c r="E137" s="5">
        <v>9.3521309999999996E-2</v>
      </c>
      <c r="F137" s="5">
        <v>0.11305800000000001</v>
      </c>
      <c r="G137" s="5">
        <v>0.111252</v>
      </c>
      <c r="H137" s="5">
        <v>7.5838989999999995E-2</v>
      </c>
      <c r="I137" s="5">
        <v>4.808014E-2</v>
      </c>
      <c r="J137" s="5">
        <v>2.9120940000000001E-2</v>
      </c>
      <c r="K137" s="5">
        <v>1.2227460000000001E-2</v>
      </c>
      <c r="L137" s="5">
        <v>-9.3470949999999997E-3</v>
      </c>
      <c r="M137" s="5">
        <v>-2.7948270000000001E-2</v>
      </c>
      <c r="N137" s="5">
        <v>-5.703747E-2</v>
      </c>
      <c r="O137" s="5">
        <v>-8.8951409999999995E-2</v>
      </c>
      <c r="P137" s="5">
        <v>-0.122158</v>
      </c>
      <c r="Q137" s="5">
        <v>-0.14710899999999999</v>
      </c>
      <c r="R137" s="5">
        <v>-0.16986100000000001</v>
      </c>
      <c r="S137" s="5">
        <v>-0.189299</v>
      </c>
      <c r="T137" s="5">
        <v>-0.20671800000000001</v>
      </c>
      <c r="U137" s="5">
        <v>-0.22700200000000001</v>
      </c>
      <c r="V137" s="5">
        <v>-0.248199</v>
      </c>
      <c r="W137" s="5">
        <v>-0.26985599999999998</v>
      </c>
      <c r="X137" s="5">
        <v>-0.29142499999999999</v>
      </c>
      <c r="Y137" s="5">
        <v>-0.31253300000000001</v>
      </c>
      <c r="Z137" s="5">
        <v>-0.33344499999999999</v>
      </c>
      <c r="AA137" s="5">
        <v>-0.354406</v>
      </c>
      <c r="AB137" s="5">
        <v>-0.37688899999999997</v>
      </c>
      <c r="AC137" s="5">
        <v>-0.40024500000000002</v>
      </c>
      <c r="AD137" s="5">
        <v>-0.423846</v>
      </c>
    </row>
    <row r="138" spans="1:30" x14ac:dyDescent="0.35">
      <c r="A138" t="s">
        <v>234</v>
      </c>
      <c r="B138" s="5">
        <v>2.8927270000000001E-2</v>
      </c>
      <c r="C138" s="5">
        <v>2.3751359999999999E-2</v>
      </c>
      <c r="D138" s="5">
        <v>8.8873640000000004E-2</v>
      </c>
      <c r="E138" s="5">
        <v>0.119043</v>
      </c>
      <c r="F138" s="5">
        <v>0.131055</v>
      </c>
      <c r="G138" s="5">
        <v>8.8424939999999994E-2</v>
      </c>
      <c r="H138" s="5">
        <v>6.8303119999999995E-2</v>
      </c>
      <c r="I138" s="5">
        <v>4.7948320000000003E-2</v>
      </c>
      <c r="J138" s="5">
        <v>2.144078E-2</v>
      </c>
      <c r="K138" s="5">
        <v>-1.1866460000000001E-2</v>
      </c>
      <c r="L138" s="5">
        <v>-4.569674E-2</v>
      </c>
      <c r="M138" s="5">
        <v>-7.417907E-2</v>
      </c>
      <c r="N138" s="5">
        <v>-0.115012</v>
      </c>
      <c r="O138" s="5">
        <v>-0.16189700000000001</v>
      </c>
      <c r="P138" s="5">
        <v>-0.19522200000000001</v>
      </c>
      <c r="Q138" s="5">
        <v>-0.21969</v>
      </c>
      <c r="R138" s="5">
        <v>-0.24507799999999999</v>
      </c>
      <c r="S138" s="5">
        <v>-0.26740900000000001</v>
      </c>
      <c r="T138" s="5">
        <v>-0.28725200000000001</v>
      </c>
      <c r="U138" s="5">
        <v>-0.310614</v>
      </c>
      <c r="V138" s="5">
        <v>-0.33477800000000002</v>
      </c>
      <c r="W138" s="5">
        <v>-0.35940299999999997</v>
      </c>
      <c r="X138" s="5">
        <v>-0.38369399999999998</v>
      </c>
      <c r="Y138" s="5">
        <v>-0.40742499999999998</v>
      </c>
      <c r="Z138" s="5">
        <v>-0.43075400000000003</v>
      </c>
      <c r="AA138" s="5">
        <v>-0.45398500000000003</v>
      </c>
      <c r="AB138" s="5">
        <v>-0.47864800000000002</v>
      </c>
      <c r="AC138" s="5">
        <v>-0.50409400000000004</v>
      </c>
      <c r="AD138" s="5">
        <v>-0.52951899999999996</v>
      </c>
    </row>
    <row r="139" spans="1:30" x14ac:dyDescent="0.35">
      <c r="A139" t="s">
        <v>235</v>
      </c>
      <c r="B139" s="5">
        <v>3.0946270000000001E-2</v>
      </c>
      <c r="C139" s="5">
        <v>3.388116E-2</v>
      </c>
      <c r="D139" s="5">
        <v>9.9569850000000001E-2</v>
      </c>
      <c r="E139" s="5">
        <v>0.13194400000000001</v>
      </c>
      <c r="F139" s="5">
        <v>0.14325099999999999</v>
      </c>
      <c r="G139" s="5">
        <v>9.0176759999999995E-2</v>
      </c>
      <c r="H139" s="5">
        <v>7.1047630000000001E-2</v>
      </c>
      <c r="I139" s="5">
        <v>5.1106659999999998E-2</v>
      </c>
      <c r="J139" s="5">
        <v>2.1983869999999999E-2</v>
      </c>
      <c r="K139" s="5">
        <v>-1.717631E-2</v>
      </c>
      <c r="L139" s="5">
        <v>-5.6027779999999999E-2</v>
      </c>
      <c r="M139" s="5">
        <v>-8.941238E-2</v>
      </c>
      <c r="N139" s="5">
        <v>-0.13538600000000001</v>
      </c>
      <c r="O139" s="5">
        <v>-0.18821099999999999</v>
      </c>
      <c r="P139" s="5">
        <v>-0.22259899999999999</v>
      </c>
      <c r="Q139" s="5">
        <v>-0.24739</v>
      </c>
      <c r="R139" s="5">
        <v>-0.273511</v>
      </c>
      <c r="S139" s="5">
        <v>-0.29643999999999998</v>
      </c>
      <c r="T139" s="5">
        <v>-0.31659799999999999</v>
      </c>
      <c r="U139" s="5">
        <v>-0.34008699999999997</v>
      </c>
      <c r="V139" s="5">
        <v>-0.36438799999999999</v>
      </c>
      <c r="W139" s="5">
        <v>-0.38914799999999999</v>
      </c>
      <c r="X139" s="5">
        <v>-0.41347800000000001</v>
      </c>
      <c r="Y139" s="5">
        <v>-0.43718899999999999</v>
      </c>
      <c r="Z139" s="5">
        <v>-0.46038000000000001</v>
      </c>
      <c r="AA139" s="5">
        <v>-0.48335699999999998</v>
      </c>
      <c r="AB139" s="5">
        <v>-0.50765700000000002</v>
      </c>
      <c r="AC139" s="5">
        <v>-0.53267100000000001</v>
      </c>
      <c r="AD139" s="5">
        <v>-0.55745900000000004</v>
      </c>
    </row>
    <row r="140" spans="1:30" x14ac:dyDescent="0.35">
      <c r="A140" t="s">
        <v>236</v>
      </c>
      <c r="B140" s="5">
        <v>3.2112259999999997E-2</v>
      </c>
      <c r="C140" s="5">
        <v>4.1122680000000002E-2</v>
      </c>
      <c r="D140" s="5">
        <v>0.10455</v>
      </c>
      <c r="E140" s="5">
        <v>0.13659399999999999</v>
      </c>
      <c r="F140" s="5">
        <v>0.14568500000000001</v>
      </c>
      <c r="G140" s="5">
        <v>8.3001229999999995E-2</v>
      </c>
      <c r="H140" s="5">
        <v>6.7032369999999994E-2</v>
      </c>
      <c r="I140" s="5">
        <v>4.8416670000000002E-2</v>
      </c>
      <c r="J140" s="5">
        <v>1.7108140000000001E-2</v>
      </c>
      <c r="K140" s="5">
        <v>-2.5895789999999998E-2</v>
      </c>
      <c r="L140" s="5">
        <v>-6.7664089999999996E-2</v>
      </c>
      <c r="M140" s="5">
        <v>-0.10322000000000001</v>
      </c>
      <c r="N140" s="5">
        <v>-0.15163699999999999</v>
      </c>
      <c r="O140" s="5">
        <v>-0.207451</v>
      </c>
      <c r="P140" s="5">
        <v>-0.24199899999999999</v>
      </c>
      <c r="Q140" s="5">
        <v>-0.266903</v>
      </c>
      <c r="R140" s="5">
        <v>-0.29369499999999998</v>
      </c>
      <c r="S140" s="5">
        <v>-0.31729499999999999</v>
      </c>
      <c r="T140" s="5">
        <v>-0.33795799999999998</v>
      </c>
      <c r="U140" s="5">
        <v>-0.36210700000000001</v>
      </c>
      <c r="V140" s="5">
        <v>-0.38695200000000002</v>
      </c>
      <c r="W140" s="5">
        <v>-0.41218700000000003</v>
      </c>
      <c r="X140" s="5">
        <v>-0.436892</v>
      </c>
      <c r="Y140" s="5">
        <v>-0.46091199999999999</v>
      </c>
      <c r="Z140" s="5">
        <v>-0.48433300000000001</v>
      </c>
      <c r="AA140" s="5">
        <v>-0.50746100000000005</v>
      </c>
      <c r="AB140" s="5">
        <v>-0.531833</v>
      </c>
      <c r="AC140" s="5">
        <v>-0.55684199999999995</v>
      </c>
      <c r="AD140" s="5">
        <v>-0.58153600000000005</v>
      </c>
    </row>
    <row r="141" spans="1:30" x14ac:dyDescent="0.35">
      <c r="A141" t="s">
        <v>237</v>
      </c>
      <c r="B141" s="5">
        <v>2.9702159999999998E-2</v>
      </c>
      <c r="C141" s="5">
        <v>1.634673E-2</v>
      </c>
      <c r="D141" s="5">
        <v>9.2279829999999993E-2</v>
      </c>
      <c r="E141" s="5">
        <v>0.12464500000000001</v>
      </c>
      <c r="F141" s="5">
        <v>0.139238</v>
      </c>
      <c r="G141" s="5">
        <v>0.104629</v>
      </c>
      <c r="H141" s="5">
        <v>7.066269E-2</v>
      </c>
      <c r="I141" s="5">
        <v>4.2521879999999998E-2</v>
      </c>
      <c r="J141" s="5">
        <v>1.4938709999999999E-2</v>
      </c>
      <c r="K141" s="5">
        <v>-1.684074E-2</v>
      </c>
      <c r="L141" s="5">
        <v>-5.123159E-2</v>
      </c>
      <c r="M141" s="5">
        <v>-8.0648650000000002E-2</v>
      </c>
      <c r="N141" s="5">
        <v>-0.122004</v>
      </c>
      <c r="O141" s="5">
        <v>-0.16811599999999999</v>
      </c>
      <c r="P141" s="5">
        <v>-0.20517099999999999</v>
      </c>
      <c r="Q141" s="5">
        <v>-0.23177900000000001</v>
      </c>
      <c r="R141" s="5">
        <v>-0.25732699999999997</v>
      </c>
      <c r="S141" s="5">
        <v>-0.27912500000000001</v>
      </c>
      <c r="T141" s="5">
        <v>-0.29817199999999999</v>
      </c>
      <c r="U141" s="5">
        <v>-0.32047100000000001</v>
      </c>
      <c r="V141" s="5">
        <v>-0.34360299999999999</v>
      </c>
      <c r="W141" s="5">
        <v>-0.36712600000000001</v>
      </c>
      <c r="X141" s="5">
        <v>-0.39024700000000001</v>
      </c>
      <c r="Y141" s="5">
        <v>-0.41265200000000002</v>
      </c>
      <c r="Z141" s="5">
        <v>-0.434529</v>
      </c>
      <c r="AA141" s="5">
        <v>-0.45618999999999998</v>
      </c>
      <c r="AB141" s="5">
        <v>-0.47924499999999998</v>
      </c>
      <c r="AC141" s="5">
        <v>-0.503023</v>
      </c>
      <c r="AD141" s="5">
        <v>-0.52666400000000002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859C5-EF7F-4564-A204-5688199E27F7}">
  <sheetPr codeName="Sheet31">
    <tabColor theme="8" tint="0.59999389629810485"/>
  </sheetPr>
  <dimension ref="A1:AF62"/>
  <sheetViews>
    <sheetView showGridLines="0" workbookViewId="0">
      <pane xSplit="3" ySplit="1" topLeftCell="H2" activePane="bottomRight" state="frozen"/>
      <selection pane="topRight" activeCell="D1" sqref="D1"/>
      <selection pane="bottomLeft" activeCell="A2" sqref="A2"/>
      <selection pane="bottomRight" activeCell="AF12" sqref="AF12"/>
    </sheetView>
  </sheetViews>
  <sheetFormatPr defaultRowHeight="14.5" x14ac:dyDescent="0.35"/>
  <sheetData>
    <row r="1" spans="1:32" ht="17.5" thickBot="1" x14ac:dyDescent="0.45">
      <c r="A1" s="17" t="s">
        <v>238</v>
      </c>
      <c r="B1" s="1"/>
      <c r="C1" s="2"/>
      <c r="D1" s="1">
        <v>2022</v>
      </c>
      <c r="E1" s="2">
        <v>2023</v>
      </c>
      <c r="F1" s="1">
        <v>2024</v>
      </c>
      <c r="G1" s="2">
        <v>2025</v>
      </c>
      <c r="H1" s="1">
        <v>2026</v>
      </c>
      <c r="I1" s="2">
        <v>2027</v>
      </c>
      <c r="J1" s="1">
        <v>2028</v>
      </c>
      <c r="K1" s="2">
        <v>2029</v>
      </c>
      <c r="L1" s="1">
        <v>2030</v>
      </c>
      <c r="M1" s="2">
        <v>2031</v>
      </c>
      <c r="N1" s="1">
        <v>2032</v>
      </c>
      <c r="O1" s="2">
        <v>2033</v>
      </c>
      <c r="P1" s="1">
        <v>2034</v>
      </c>
      <c r="Q1" s="2">
        <v>2035</v>
      </c>
      <c r="R1" s="1">
        <v>2036</v>
      </c>
      <c r="S1" s="2">
        <v>2037</v>
      </c>
      <c r="T1" s="1">
        <v>2038</v>
      </c>
      <c r="U1" s="2">
        <v>2039</v>
      </c>
      <c r="V1" s="1">
        <v>2040</v>
      </c>
      <c r="W1" s="2">
        <v>2041</v>
      </c>
      <c r="X1" s="1">
        <v>2042</v>
      </c>
      <c r="Y1" s="2">
        <v>2043</v>
      </c>
      <c r="Z1" s="1">
        <v>2044</v>
      </c>
      <c r="AA1" s="2">
        <v>2045</v>
      </c>
      <c r="AB1" s="1">
        <v>2046</v>
      </c>
      <c r="AC1" s="2">
        <v>2047</v>
      </c>
      <c r="AD1" s="1">
        <v>2048</v>
      </c>
      <c r="AE1" s="2">
        <v>2049</v>
      </c>
      <c r="AF1" s="1">
        <v>2050</v>
      </c>
    </row>
    <row r="2" spans="1:32" ht="15" thickTop="1" x14ac:dyDescent="0.35">
      <c r="A2" s="4" t="s">
        <v>239</v>
      </c>
      <c r="B2" s="19"/>
      <c r="C2" s="19"/>
      <c r="D2" s="19">
        <v>28.799099999999999</v>
      </c>
      <c r="E2" s="19">
        <v>28.135300000000001</v>
      </c>
      <c r="F2" s="19">
        <v>27.337200000000003</v>
      </c>
      <c r="G2" s="19">
        <v>26.5776</v>
      </c>
      <c r="H2" s="19">
        <v>25.677900000000001</v>
      </c>
      <c r="I2" s="19">
        <v>24.712600000000002</v>
      </c>
      <c r="J2" s="19">
        <v>24.204799999999999</v>
      </c>
      <c r="K2" s="19">
        <v>23.681099999999997</v>
      </c>
      <c r="L2" s="19">
        <v>23.2334</v>
      </c>
      <c r="M2" s="19">
        <v>22.611699999999999</v>
      </c>
      <c r="N2" s="19">
        <v>22.146100000000001</v>
      </c>
      <c r="O2" s="19">
        <v>21.716899999999999</v>
      </c>
      <c r="P2" s="19">
        <v>21.142599999999998</v>
      </c>
      <c r="Q2" s="19">
        <v>20.538600000000002</v>
      </c>
      <c r="R2" s="19">
        <v>20.0306</v>
      </c>
      <c r="S2" s="19">
        <v>19.535499999999999</v>
      </c>
      <c r="T2" s="19">
        <v>19.019000000000002</v>
      </c>
      <c r="U2" s="19">
        <v>18.5001</v>
      </c>
      <c r="V2" s="19">
        <v>17.981300000000001</v>
      </c>
      <c r="W2" s="19">
        <v>17.448400000000003</v>
      </c>
      <c r="X2" s="19">
        <v>16.912099999999999</v>
      </c>
      <c r="Y2" s="19">
        <v>16.371600000000001</v>
      </c>
      <c r="Z2" s="19">
        <v>15.8269</v>
      </c>
      <c r="AA2" s="19">
        <v>15.276799999999998</v>
      </c>
      <c r="AB2" s="19">
        <v>14.7195</v>
      </c>
      <c r="AC2" s="19">
        <v>14.154799999999998</v>
      </c>
      <c r="AD2" s="19">
        <v>13.580500000000001</v>
      </c>
      <c r="AE2" s="19">
        <v>12.9978</v>
      </c>
      <c r="AF2" s="19">
        <v>12.403099999999998</v>
      </c>
    </row>
    <row r="3" spans="1:32" x14ac:dyDescent="0.35">
      <c r="A3" s="4" t="s">
        <v>240</v>
      </c>
      <c r="B3" s="19"/>
      <c r="C3" s="19"/>
      <c r="D3" s="19">
        <v>27.5352</v>
      </c>
      <c r="E3" s="19">
        <v>27.028700000000001</v>
      </c>
      <c r="F3" s="19">
        <v>26.320900000000002</v>
      </c>
      <c r="G3" s="19">
        <v>25.654</v>
      </c>
      <c r="H3" s="19">
        <v>24.876300000000001</v>
      </c>
      <c r="I3" s="19">
        <v>23.941600000000001</v>
      </c>
      <c r="J3" s="19">
        <v>23.4467</v>
      </c>
      <c r="K3" s="19">
        <v>22.931899999999999</v>
      </c>
      <c r="L3" s="19">
        <v>22.4544</v>
      </c>
      <c r="M3" s="19">
        <v>21.835799999999999</v>
      </c>
      <c r="N3" s="19">
        <v>21.3264</v>
      </c>
      <c r="O3" s="19">
        <v>20.835699999999999</v>
      </c>
      <c r="P3" s="19">
        <v>20.247399999999999</v>
      </c>
      <c r="Q3" s="19">
        <v>19.627600000000001</v>
      </c>
      <c r="R3" s="19">
        <v>19.142499999999998</v>
      </c>
      <c r="S3" s="19">
        <v>18.665599999999998</v>
      </c>
      <c r="T3" s="19">
        <v>18.1676</v>
      </c>
      <c r="U3" s="19">
        <v>17.665700000000001</v>
      </c>
      <c r="V3" s="19">
        <v>17.164200000000001</v>
      </c>
      <c r="W3" s="19">
        <v>16.659400000000002</v>
      </c>
      <c r="X3" s="19">
        <v>16.149999999999999</v>
      </c>
      <c r="Y3" s="19">
        <v>15.6349</v>
      </c>
      <c r="Z3" s="19">
        <v>15.1151</v>
      </c>
      <c r="AA3" s="19">
        <v>14.588899999999999</v>
      </c>
      <c r="AB3" s="19">
        <v>14.0564</v>
      </c>
      <c r="AC3" s="19">
        <v>13.515699999999999</v>
      </c>
      <c r="AD3" s="19">
        <v>12.964700000000001</v>
      </c>
      <c r="AE3" s="19">
        <v>12.402799999999999</v>
      </c>
      <c r="AF3" s="19">
        <v>11.829599999999999</v>
      </c>
    </row>
    <row r="4" spans="1:32" x14ac:dyDescent="0.35">
      <c r="A4" s="4" t="s">
        <v>241</v>
      </c>
      <c r="B4" s="19"/>
      <c r="C4" s="19"/>
      <c r="D4" s="19">
        <v>14.6715</v>
      </c>
      <c r="E4" s="19">
        <v>14.289199999999999</v>
      </c>
      <c r="F4" s="19">
        <v>13.8569</v>
      </c>
      <c r="G4" s="19">
        <v>13.4558</v>
      </c>
      <c r="H4" s="19">
        <v>13.030099999999999</v>
      </c>
      <c r="I4" s="19">
        <v>12.558</v>
      </c>
      <c r="J4" s="19">
        <v>12.243199999999998</v>
      </c>
      <c r="K4" s="19">
        <v>11.9283</v>
      </c>
      <c r="L4" s="19">
        <v>11.6599</v>
      </c>
      <c r="M4" s="19">
        <v>11.352599999999999</v>
      </c>
      <c r="N4" s="19">
        <v>11.086600000000001</v>
      </c>
      <c r="O4" s="19">
        <v>10.8323</v>
      </c>
      <c r="P4" s="19">
        <v>10.553500000000001</v>
      </c>
      <c r="Q4" s="19">
        <v>10.270000000000001</v>
      </c>
      <c r="R4" s="19">
        <v>10.028700000000001</v>
      </c>
      <c r="S4" s="19">
        <v>9.7933000000000003</v>
      </c>
      <c r="T4" s="19">
        <v>9.5556999999999999</v>
      </c>
      <c r="U4" s="19">
        <v>9.3207000000000004</v>
      </c>
      <c r="V4" s="19">
        <v>9.0889000000000006</v>
      </c>
      <c r="W4" s="19">
        <v>8.8593000000000011</v>
      </c>
      <c r="X4" s="19">
        <v>8.6316000000000006</v>
      </c>
      <c r="Y4" s="19">
        <v>8.4053000000000004</v>
      </c>
      <c r="Z4" s="19">
        <v>8.1806000000000001</v>
      </c>
      <c r="AA4" s="19">
        <v>7.9569000000000001</v>
      </c>
      <c r="AB4" s="19">
        <v>7.7340999999999998</v>
      </c>
      <c r="AC4" s="19">
        <v>7.5117000000000003</v>
      </c>
      <c r="AD4" s="19">
        <v>7.2889999999999997</v>
      </c>
      <c r="AE4" s="19">
        <v>7.0659000000000001</v>
      </c>
      <c r="AF4" s="19">
        <v>6.8419999999999996</v>
      </c>
    </row>
    <row r="5" spans="1:32" x14ac:dyDescent="0.35">
      <c r="A5" s="4" t="s">
        <v>242</v>
      </c>
      <c r="B5" s="19"/>
      <c r="C5" s="19"/>
      <c r="D5" s="19">
        <v>4.0509000000000004</v>
      </c>
      <c r="E5" s="19">
        <v>3.7873000000000001</v>
      </c>
      <c r="F5" s="19">
        <v>3.5640999999999998</v>
      </c>
      <c r="G5" s="19">
        <v>3.3651</v>
      </c>
      <c r="H5" s="19">
        <v>3.1875</v>
      </c>
      <c r="I5" s="19">
        <v>3.0293000000000001</v>
      </c>
      <c r="J5" s="19">
        <v>2.8883999999999999</v>
      </c>
      <c r="K5" s="19">
        <v>2.7633999999999999</v>
      </c>
      <c r="L5" s="19">
        <v>2.6615000000000002</v>
      </c>
      <c r="M5" s="19">
        <v>2.5642</v>
      </c>
      <c r="N5" s="19">
        <v>2.4710999999999999</v>
      </c>
      <c r="O5" s="19">
        <v>2.3820999999999999</v>
      </c>
      <c r="P5" s="19">
        <v>2.2970000000000002</v>
      </c>
      <c r="Q5" s="19">
        <v>2.2155</v>
      </c>
      <c r="R5" s="19">
        <v>2.1375000000000002</v>
      </c>
      <c r="S5" s="19">
        <v>2.0627</v>
      </c>
      <c r="T5" s="19">
        <v>1.9911000000000001</v>
      </c>
      <c r="U5" s="19">
        <v>1.9226000000000001</v>
      </c>
      <c r="V5" s="19">
        <v>1.8568</v>
      </c>
      <c r="W5" s="19">
        <v>1.7938000000000001</v>
      </c>
      <c r="X5" s="19">
        <v>1.7333000000000001</v>
      </c>
      <c r="Y5" s="19">
        <v>1.6753</v>
      </c>
      <c r="Z5" s="19">
        <v>1.6195999999999999</v>
      </c>
      <c r="AA5" s="19">
        <v>1.5662</v>
      </c>
      <c r="AB5" s="19">
        <v>1.5148999999999999</v>
      </c>
      <c r="AC5" s="19">
        <v>1.4656</v>
      </c>
      <c r="AD5" s="19">
        <v>1.4181999999999999</v>
      </c>
      <c r="AE5" s="19">
        <v>1.3727</v>
      </c>
      <c r="AF5" s="19">
        <v>1.329</v>
      </c>
    </row>
    <row r="6" spans="1:32" x14ac:dyDescent="0.35">
      <c r="A6" s="4" t="s">
        <v>243</v>
      </c>
      <c r="B6" s="19"/>
      <c r="C6" s="19"/>
      <c r="D6" s="19">
        <v>10.6206</v>
      </c>
      <c r="E6" s="19">
        <v>10.501899999999999</v>
      </c>
      <c r="F6" s="19">
        <v>10.2928</v>
      </c>
      <c r="G6" s="19">
        <v>10.0907</v>
      </c>
      <c r="H6" s="19">
        <v>9.8425999999999991</v>
      </c>
      <c r="I6" s="19">
        <v>9.5287000000000006</v>
      </c>
      <c r="J6" s="19">
        <v>9.3547999999999991</v>
      </c>
      <c r="K6" s="19">
        <v>9.1648999999999994</v>
      </c>
      <c r="L6" s="19">
        <v>8.9984000000000002</v>
      </c>
      <c r="M6" s="19">
        <v>8.7883999999999993</v>
      </c>
      <c r="N6" s="19">
        <v>8.6155000000000008</v>
      </c>
      <c r="O6" s="19">
        <v>8.4502000000000006</v>
      </c>
      <c r="P6" s="19">
        <v>8.2565000000000008</v>
      </c>
      <c r="Q6" s="19">
        <v>8.0545000000000009</v>
      </c>
      <c r="R6" s="19">
        <v>7.8912000000000004</v>
      </c>
      <c r="S6" s="19">
        <v>7.7305999999999999</v>
      </c>
      <c r="T6" s="19">
        <v>7.5646000000000004</v>
      </c>
      <c r="U6" s="19">
        <v>7.3981000000000003</v>
      </c>
      <c r="V6" s="19">
        <v>7.2321</v>
      </c>
      <c r="W6" s="19">
        <v>7.0655000000000001</v>
      </c>
      <c r="X6" s="19">
        <v>6.8982999999999999</v>
      </c>
      <c r="Y6" s="19">
        <v>6.73</v>
      </c>
      <c r="Z6" s="19">
        <v>6.5609999999999999</v>
      </c>
      <c r="AA6" s="19">
        <v>6.3906999999999998</v>
      </c>
      <c r="AB6" s="19">
        <v>6.2191999999999998</v>
      </c>
      <c r="AC6" s="19">
        <v>6.0461</v>
      </c>
      <c r="AD6" s="19">
        <v>5.8708</v>
      </c>
      <c r="AE6" s="19">
        <v>5.6932</v>
      </c>
      <c r="AF6" s="19">
        <v>5.5129999999999999</v>
      </c>
    </row>
    <row r="7" spans="1:32" x14ac:dyDescent="0.35">
      <c r="A7" s="4" t="s">
        <v>244</v>
      </c>
      <c r="B7" s="19"/>
      <c r="C7" s="19"/>
      <c r="D7" s="19">
        <v>12.8637</v>
      </c>
      <c r="E7" s="19">
        <v>12.7395</v>
      </c>
      <c r="F7" s="19">
        <v>12.464</v>
      </c>
      <c r="G7" s="19">
        <v>12.1982</v>
      </c>
      <c r="H7" s="19">
        <v>11.8462</v>
      </c>
      <c r="I7" s="19">
        <v>11.383599999999999</v>
      </c>
      <c r="J7" s="19">
        <v>11.2035</v>
      </c>
      <c r="K7" s="19">
        <v>11.0036</v>
      </c>
      <c r="L7" s="19">
        <v>10.794499999999999</v>
      </c>
      <c r="M7" s="19">
        <v>10.4832</v>
      </c>
      <c r="N7" s="19">
        <v>10.239800000000001</v>
      </c>
      <c r="O7" s="19">
        <v>10.003399999999999</v>
      </c>
      <c r="P7" s="19">
        <v>9.6938999999999993</v>
      </c>
      <c r="Q7" s="19">
        <v>9.3575999999999997</v>
      </c>
      <c r="R7" s="19">
        <v>9.1137999999999995</v>
      </c>
      <c r="S7" s="19">
        <v>8.8722999999999992</v>
      </c>
      <c r="T7" s="19">
        <v>8.6119000000000003</v>
      </c>
      <c r="U7" s="19">
        <v>8.3450000000000006</v>
      </c>
      <c r="V7" s="19">
        <v>8.0753000000000004</v>
      </c>
      <c r="W7" s="19">
        <v>7.8000999999999996</v>
      </c>
      <c r="X7" s="19">
        <v>7.5183999999999997</v>
      </c>
      <c r="Y7" s="19">
        <v>7.2295999999999996</v>
      </c>
      <c r="Z7" s="19">
        <v>6.9344999999999999</v>
      </c>
      <c r="AA7" s="19">
        <v>6.6319999999999997</v>
      </c>
      <c r="AB7" s="19">
        <v>6.3223000000000003</v>
      </c>
      <c r="AC7" s="19">
        <v>6.0039999999999996</v>
      </c>
      <c r="AD7" s="19">
        <v>5.6757</v>
      </c>
      <c r="AE7" s="19">
        <v>5.3369</v>
      </c>
      <c r="AF7" s="19">
        <v>4.9875999999999996</v>
      </c>
    </row>
    <row r="8" spans="1:32" x14ac:dyDescent="0.35">
      <c r="A8" s="4" t="s">
        <v>245</v>
      </c>
      <c r="B8" s="19"/>
      <c r="C8" s="19"/>
      <c r="D8" s="19">
        <v>1.2639</v>
      </c>
      <c r="E8" s="19">
        <v>1.1066</v>
      </c>
      <c r="F8" s="19">
        <v>1.0163</v>
      </c>
      <c r="G8" s="19">
        <v>0.92359999999999998</v>
      </c>
      <c r="H8" s="19">
        <v>0.80159999999999998</v>
      </c>
      <c r="I8" s="19">
        <v>0.77100000000000002</v>
      </c>
      <c r="J8" s="19">
        <v>0.7581</v>
      </c>
      <c r="K8" s="19">
        <v>0.74919999999999998</v>
      </c>
      <c r="L8" s="19">
        <v>0.77900000000000003</v>
      </c>
      <c r="M8" s="19">
        <v>0.77590000000000003</v>
      </c>
      <c r="N8" s="19">
        <v>0.81969999999999998</v>
      </c>
      <c r="O8" s="19">
        <v>0.88119999999999998</v>
      </c>
      <c r="P8" s="19">
        <v>0.8952</v>
      </c>
      <c r="Q8" s="19">
        <v>0.91100000000000003</v>
      </c>
      <c r="R8" s="19">
        <v>0.8881</v>
      </c>
      <c r="S8" s="19">
        <v>0.86990000000000001</v>
      </c>
      <c r="T8" s="19">
        <v>0.85140000000000005</v>
      </c>
      <c r="U8" s="19">
        <v>0.83440000000000003</v>
      </c>
      <c r="V8" s="19">
        <v>0.81710000000000005</v>
      </c>
      <c r="W8" s="19">
        <v>0.78900000000000003</v>
      </c>
      <c r="X8" s="19">
        <v>0.7621</v>
      </c>
      <c r="Y8" s="19">
        <v>0.73670000000000002</v>
      </c>
      <c r="Z8" s="19">
        <v>0.71179999999999999</v>
      </c>
      <c r="AA8" s="19">
        <v>0.68789999999999996</v>
      </c>
      <c r="AB8" s="19">
        <v>0.66310000000000002</v>
      </c>
      <c r="AC8" s="19">
        <v>0.6391</v>
      </c>
      <c r="AD8" s="19">
        <v>0.61580000000000001</v>
      </c>
      <c r="AE8" s="19">
        <v>0.59499999999999997</v>
      </c>
      <c r="AF8" s="19">
        <v>0.57350000000000001</v>
      </c>
    </row>
    <row r="9" spans="1:32" x14ac:dyDescent="0.35">
      <c r="A9" s="4" t="s">
        <v>246</v>
      </c>
      <c r="B9" s="19"/>
      <c r="C9" s="19"/>
      <c r="D9" s="19">
        <v>4.4789000000000003</v>
      </c>
      <c r="E9" s="19">
        <v>5.5004999999999997</v>
      </c>
      <c r="F9" s="19">
        <v>4.6608999999999998</v>
      </c>
      <c r="G9" s="19">
        <v>4.4893999999999998</v>
      </c>
      <c r="H9" s="19">
        <v>3.8978000000000002</v>
      </c>
      <c r="I9" s="19">
        <v>2.3754</v>
      </c>
      <c r="J9" s="19">
        <v>2.4346999999999999</v>
      </c>
      <c r="K9" s="19">
        <v>2.4285999999999999</v>
      </c>
      <c r="L9" s="19">
        <v>2.1797</v>
      </c>
      <c r="M9" s="19">
        <v>1.7446999999999999</v>
      </c>
      <c r="N9" s="19">
        <v>1.5285</v>
      </c>
      <c r="O9" s="19">
        <v>1.3421000000000001</v>
      </c>
      <c r="P9" s="19">
        <v>1.1781999999999999</v>
      </c>
      <c r="Q9" s="19">
        <v>1.0097</v>
      </c>
      <c r="R9" s="19">
        <v>0.96630000000000005</v>
      </c>
      <c r="S9" s="19">
        <v>0.93220000000000003</v>
      </c>
      <c r="T9" s="19">
        <v>0.88139999999999996</v>
      </c>
      <c r="U9" s="19">
        <v>0.83620000000000005</v>
      </c>
      <c r="V9" s="19">
        <v>0.7752</v>
      </c>
      <c r="W9" s="19">
        <v>0.73160000000000003</v>
      </c>
      <c r="X9" s="19">
        <v>0.69069999999999998</v>
      </c>
      <c r="Y9" s="19">
        <v>0.65490000000000004</v>
      </c>
      <c r="Z9" s="19">
        <v>0.61919999999999997</v>
      </c>
      <c r="AA9" s="19">
        <v>0.58599999999999997</v>
      </c>
      <c r="AB9" s="19">
        <v>0.55430000000000001</v>
      </c>
      <c r="AC9" s="19">
        <v>0.52539999999999998</v>
      </c>
      <c r="AD9" s="19">
        <v>0.49930000000000002</v>
      </c>
      <c r="AE9" s="19">
        <v>0.47539999999999999</v>
      </c>
      <c r="AF9" s="19">
        <v>0.45450000000000002</v>
      </c>
    </row>
    <row r="10" spans="1:32" x14ac:dyDescent="0.35">
      <c r="A10" s="4" t="s">
        <v>247</v>
      </c>
      <c r="B10" s="19"/>
      <c r="C10" s="19"/>
      <c r="D10" s="19">
        <v>39.754300000000001</v>
      </c>
      <c r="E10" s="19">
        <v>39.586199999999998</v>
      </c>
      <c r="F10" s="19">
        <v>39.487400000000001</v>
      </c>
      <c r="G10" s="19">
        <v>39.3583</v>
      </c>
      <c r="H10" s="19">
        <v>38.973799999999997</v>
      </c>
      <c r="I10" s="19">
        <v>37.955599999999997</v>
      </c>
      <c r="J10" s="19">
        <v>37.8048</v>
      </c>
      <c r="K10" s="19">
        <v>37.542299999999997</v>
      </c>
      <c r="L10" s="19">
        <v>36.975900000000003</v>
      </c>
      <c r="M10" s="19">
        <v>35.971699999999998</v>
      </c>
      <c r="N10" s="19">
        <v>35.0625</v>
      </c>
      <c r="O10" s="19">
        <v>34.207099999999997</v>
      </c>
      <c r="P10" s="19">
        <v>33.330199999999998</v>
      </c>
      <c r="Q10" s="19">
        <v>32.437600000000003</v>
      </c>
      <c r="R10" s="19">
        <v>31.6663</v>
      </c>
      <c r="S10" s="19">
        <v>30.8645</v>
      </c>
      <c r="T10" s="19">
        <v>30.107500000000002</v>
      </c>
      <c r="U10" s="19">
        <v>29.3521</v>
      </c>
      <c r="V10" s="19">
        <v>28.614799999999999</v>
      </c>
      <c r="W10" s="19">
        <v>27.970099999999999</v>
      </c>
      <c r="X10" s="19">
        <v>27.3413</v>
      </c>
      <c r="Y10" s="19">
        <v>26.7285</v>
      </c>
      <c r="Z10" s="19">
        <v>26.127700000000001</v>
      </c>
      <c r="AA10" s="19">
        <v>25.537700000000001</v>
      </c>
      <c r="AB10" s="19">
        <v>25.014900000000001</v>
      </c>
      <c r="AC10" s="19">
        <v>24.505199999999999</v>
      </c>
      <c r="AD10" s="19">
        <v>24.010100000000001</v>
      </c>
      <c r="AE10" s="19">
        <v>23.557400000000001</v>
      </c>
      <c r="AF10" s="19">
        <v>23.101099999999999</v>
      </c>
    </row>
    <row r="11" spans="1:32" x14ac:dyDescent="0.35">
      <c r="A11" s="4" t="s">
        <v>248</v>
      </c>
      <c r="B11" s="19"/>
      <c r="C11" s="19"/>
      <c r="D11" s="19">
        <v>0.39369999999999999</v>
      </c>
      <c r="E11" s="19">
        <v>0.45129999999999998</v>
      </c>
      <c r="F11" s="19">
        <v>0.38750000000000001</v>
      </c>
      <c r="G11" s="19">
        <v>0.36880000000000002</v>
      </c>
      <c r="H11" s="19">
        <v>0.33639999999999998</v>
      </c>
      <c r="I11" s="19">
        <v>0.27710000000000001</v>
      </c>
      <c r="J11" s="19">
        <v>0.28620000000000001</v>
      </c>
      <c r="K11" s="19">
        <v>0.28910000000000002</v>
      </c>
      <c r="L11" s="19">
        <v>0.28039999999999998</v>
      </c>
      <c r="M11" s="19">
        <v>0.25669999999999998</v>
      </c>
      <c r="N11" s="19">
        <v>0.24260000000000001</v>
      </c>
      <c r="O11" s="19">
        <v>0.2311</v>
      </c>
      <c r="P11" s="19">
        <v>0.2152</v>
      </c>
      <c r="Q11" s="19">
        <v>0.1973</v>
      </c>
      <c r="R11" s="19">
        <v>0.19420000000000001</v>
      </c>
      <c r="S11" s="19">
        <v>0.19189999999999999</v>
      </c>
      <c r="T11" s="19">
        <v>0.18740000000000001</v>
      </c>
      <c r="U11" s="19">
        <v>0.1827</v>
      </c>
      <c r="V11" s="19">
        <v>0.1784</v>
      </c>
      <c r="W11" s="19">
        <v>0.1741</v>
      </c>
      <c r="X11" s="19">
        <v>0.16969999999999999</v>
      </c>
      <c r="Y11" s="19">
        <v>0.16520000000000001</v>
      </c>
      <c r="Z11" s="19">
        <v>0.16089999999999999</v>
      </c>
      <c r="AA11" s="19">
        <v>0.15670000000000001</v>
      </c>
      <c r="AB11" s="19">
        <v>0.1527</v>
      </c>
      <c r="AC11" s="19">
        <v>0.14879999999999999</v>
      </c>
      <c r="AD11" s="19">
        <v>0.14530000000000001</v>
      </c>
      <c r="AE11" s="19">
        <v>0.14199999999999999</v>
      </c>
      <c r="AF11" s="19">
        <v>0.13900000000000001</v>
      </c>
    </row>
    <row r="12" spans="1:32" x14ac:dyDescent="0.35">
      <c r="A12" s="4" t="s">
        <v>249</v>
      </c>
      <c r="B12" s="19"/>
      <c r="C12" s="19"/>
      <c r="D12" s="19">
        <v>31.8367</v>
      </c>
      <c r="E12" s="19">
        <v>31.0608</v>
      </c>
      <c r="F12" s="19">
        <v>31.4345</v>
      </c>
      <c r="G12" s="19">
        <v>31.409800000000001</v>
      </c>
      <c r="H12" s="19">
        <v>31.3504</v>
      </c>
      <c r="I12" s="19">
        <v>31.319600000000001</v>
      </c>
      <c r="J12" s="19">
        <v>31.032499999999999</v>
      </c>
      <c r="K12" s="19">
        <v>30.750299999999999</v>
      </c>
      <c r="L12" s="19">
        <v>30.476500000000001</v>
      </c>
      <c r="M12" s="19">
        <v>29.982099999999999</v>
      </c>
      <c r="N12" s="19">
        <v>29.4434</v>
      </c>
      <c r="O12" s="19">
        <v>28.909300000000002</v>
      </c>
      <c r="P12" s="19">
        <v>28.3673</v>
      </c>
      <c r="Q12" s="19">
        <v>27.843699999999998</v>
      </c>
      <c r="R12" s="19">
        <v>27.1919</v>
      </c>
      <c r="S12" s="19">
        <v>26.5305</v>
      </c>
      <c r="T12" s="19">
        <v>25.878699999999998</v>
      </c>
      <c r="U12" s="19">
        <v>25.230499999999999</v>
      </c>
      <c r="V12" s="19">
        <v>24.588000000000001</v>
      </c>
      <c r="W12" s="19">
        <v>24.041599999999999</v>
      </c>
      <c r="X12" s="19">
        <v>23.5108</v>
      </c>
      <c r="Y12" s="19">
        <v>22.9968</v>
      </c>
      <c r="Z12" s="19">
        <v>22.491399999999999</v>
      </c>
      <c r="AA12" s="19">
        <v>21.994800000000001</v>
      </c>
      <c r="AB12" s="19">
        <v>21.560700000000001</v>
      </c>
      <c r="AC12" s="19">
        <v>21.1355</v>
      </c>
      <c r="AD12" s="19">
        <v>20.718900000000001</v>
      </c>
      <c r="AE12" s="19">
        <v>20.339400000000001</v>
      </c>
      <c r="AF12" s="19">
        <v>19.948599999999999</v>
      </c>
    </row>
    <row r="13" spans="1:32" x14ac:dyDescent="0.35">
      <c r="A13" s="4" t="s">
        <v>250</v>
      </c>
      <c r="B13" s="19"/>
      <c r="C13" s="19"/>
      <c r="D13" s="19">
        <v>7.5239000000000003</v>
      </c>
      <c r="E13" s="19">
        <v>8.0740999999999996</v>
      </c>
      <c r="F13" s="19">
        <v>7.6654</v>
      </c>
      <c r="G13" s="19">
        <v>7.5796000000000001</v>
      </c>
      <c r="H13" s="19">
        <v>7.2869999999999999</v>
      </c>
      <c r="I13" s="19">
        <v>6.3589000000000002</v>
      </c>
      <c r="J13" s="19">
        <v>6.4861000000000004</v>
      </c>
      <c r="K13" s="19">
        <v>6.5027999999999997</v>
      </c>
      <c r="L13" s="19">
        <v>6.2190000000000003</v>
      </c>
      <c r="M13" s="19">
        <v>5.7328999999999999</v>
      </c>
      <c r="N13" s="19">
        <v>5.3765000000000001</v>
      </c>
      <c r="O13" s="19">
        <v>5.0666000000000002</v>
      </c>
      <c r="P13" s="19">
        <v>4.7477999999999998</v>
      </c>
      <c r="Q13" s="19">
        <v>4.3966000000000003</v>
      </c>
      <c r="R13" s="19">
        <v>4.2801999999999998</v>
      </c>
      <c r="S13" s="19">
        <v>4.1421000000000001</v>
      </c>
      <c r="T13" s="19">
        <v>4.0415000000000001</v>
      </c>
      <c r="U13" s="19">
        <v>3.9388999999999998</v>
      </c>
      <c r="V13" s="19">
        <v>3.8483000000000001</v>
      </c>
      <c r="W13" s="19">
        <v>3.7544</v>
      </c>
      <c r="X13" s="19">
        <v>3.6608000000000001</v>
      </c>
      <c r="Y13" s="19">
        <v>3.5665</v>
      </c>
      <c r="Z13" s="19">
        <v>3.4754</v>
      </c>
      <c r="AA13" s="19">
        <v>3.3862999999999999</v>
      </c>
      <c r="AB13" s="19">
        <v>3.3014999999999999</v>
      </c>
      <c r="AC13" s="19">
        <v>3.2208999999999999</v>
      </c>
      <c r="AD13" s="19">
        <v>3.1459000000000001</v>
      </c>
      <c r="AE13" s="19">
        <v>3.0760999999999998</v>
      </c>
      <c r="AF13" s="19">
        <v>3.0135000000000001</v>
      </c>
    </row>
    <row r="14" spans="1:32" x14ac:dyDescent="0.35">
      <c r="A14" s="4" t="s">
        <v>251</v>
      </c>
      <c r="B14" s="19"/>
      <c r="C14" s="19"/>
      <c r="D14" s="19">
        <v>3.5354000000000001</v>
      </c>
      <c r="E14" s="19">
        <v>3.411</v>
      </c>
      <c r="F14" s="19">
        <v>3.4190999999999998</v>
      </c>
      <c r="G14" s="19">
        <v>3.3780999999999999</v>
      </c>
      <c r="H14" s="19">
        <v>3.2564000000000002</v>
      </c>
      <c r="I14" s="19">
        <v>3.2422</v>
      </c>
      <c r="J14" s="19">
        <v>3.1970000000000001</v>
      </c>
      <c r="K14" s="19">
        <v>3.1642999999999999</v>
      </c>
      <c r="L14" s="19">
        <v>3.1433</v>
      </c>
      <c r="M14" s="19">
        <v>3.0579000000000001</v>
      </c>
      <c r="N14" s="19">
        <v>3.0579999999999998</v>
      </c>
      <c r="O14" s="19">
        <v>3.0792000000000002</v>
      </c>
      <c r="P14" s="19">
        <v>3.0891000000000002</v>
      </c>
      <c r="Q14" s="19">
        <v>3.1025999999999998</v>
      </c>
      <c r="R14" s="19">
        <v>3.0546000000000002</v>
      </c>
      <c r="S14" s="19">
        <v>3.0139</v>
      </c>
      <c r="T14" s="19">
        <v>2.9733000000000001</v>
      </c>
      <c r="U14" s="19">
        <v>2.9356</v>
      </c>
      <c r="V14" s="19">
        <v>2.8976999999999999</v>
      </c>
      <c r="W14" s="19">
        <v>2.8422000000000001</v>
      </c>
      <c r="X14" s="19">
        <v>2.7887</v>
      </c>
      <c r="Y14" s="19">
        <v>2.7376</v>
      </c>
      <c r="Z14" s="19">
        <v>2.6873</v>
      </c>
      <c r="AA14" s="19">
        <v>2.6385000000000001</v>
      </c>
      <c r="AB14" s="19">
        <v>2.5874000000000001</v>
      </c>
      <c r="AC14" s="19">
        <v>2.5375999999999999</v>
      </c>
      <c r="AD14" s="19">
        <v>2.4882</v>
      </c>
      <c r="AE14" s="19">
        <v>2.4434</v>
      </c>
      <c r="AF14" s="19">
        <v>2.3965000000000001</v>
      </c>
    </row>
    <row r="15" spans="1:32" x14ac:dyDescent="0.35">
      <c r="A15" s="4" t="s">
        <v>252</v>
      </c>
      <c r="B15" s="19"/>
      <c r="C15" s="19"/>
      <c r="D15" s="19">
        <v>-21.849399999999999</v>
      </c>
      <c r="E15" s="19">
        <v>-21.260100000000001</v>
      </c>
      <c r="F15" s="19">
        <v>-21.283300000000001</v>
      </c>
      <c r="G15" s="19">
        <v>-22.171500000000002</v>
      </c>
      <c r="H15" s="19">
        <v>-24.319800000000001</v>
      </c>
      <c r="I15" s="19">
        <v>-26.3901</v>
      </c>
      <c r="J15" s="19">
        <v>-28.7302</v>
      </c>
      <c r="K15" s="19">
        <v>-30.854700000000001</v>
      </c>
      <c r="L15" s="19">
        <v>-32.441600000000001</v>
      </c>
      <c r="M15" s="19">
        <v>-32.994399999999999</v>
      </c>
      <c r="N15" s="19">
        <v>-33.121099999999998</v>
      </c>
      <c r="O15" s="19">
        <v>-33.555</v>
      </c>
      <c r="P15" s="19">
        <v>-33.831099999999999</v>
      </c>
      <c r="Q15" s="19">
        <v>-34.354399999999998</v>
      </c>
      <c r="R15" s="19">
        <v>-35.226799999999997</v>
      </c>
      <c r="S15" s="19">
        <v>-36.556699999999999</v>
      </c>
      <c r="T15" s="19">
        <v>-37.389899999999997</v>
      </c>
      <c r="U15" s="19">
        <v>-38.275700000000001</v>
      </c>
      <c r="V15" s="19">
        <v>-39.1173</v>
      </c>
      <c r="W15" s="19">
        <v>-39.906300000000002</v>
      </c>
      <c r="X15" s="19">
        <v>-40.490600000000001</v>
      </c>
      <c r="Y15" s="19">
        <v>-40.616599999999998</v>
      </c>
      <c r="Z15" s="19">
        <v>-40.375</v>
      </c>
      <c r="AA15" s="19">
        <v>-39.3277</v>
      </c>
      <c r="AB15" s="19">
        <v>-38.048099999999998</v>
      </c>
      <c r="AC15" s="19">
        <v>-36.711799999999997</v>
      </c>
      <c r="AD15" s="19">
        <v>-36.418500000000002</v>
      </c>
      <c r="AE15" s="19">
        <v>-36.392099999999999</v>
      </c>
      <c r="AF15" s="19">
        <v>-36.442999999999998</v>
      </c>
    </row>
    <row r="16" spans="1:32" x14ac:dyDescent="0.35">
      <c r="A16" s="4" t="s">
        <v>253</v>
      </c>
      <c r="B16" s="19"/>
      <c r="C16" s="19"/>
      <c r="D16" s="19">
        <v>-6.2413999999999996</v>
      </c>
      <c r="E16" s="19">
        <v>-5.6520999999999999</v>
      </c>
      <c r="F16" s="19">
        <v>-5.6753</v>
      </c>
      <c r="G16" s="19">
        <v>-6.5635000000000003</v>
      </c>
      <c r="H16" s="19">
        <v>-8.7118000000000002</v>
      </c>
      <c r="I16" s="19">
        <v>-10.7821</v>
      </c>
      <c r="J16" s="19">
        <v>-13.122199999999999</v>
      </c>
      <c r="K16" s="19">
        <v>-15.246700000000001</v>
      </c>
      <c r="L16" s="19">
        <v>-16.833600000000001</v>
      </c>
      <c r="M16" s="19">
        <v>-17.386399999999998</v>
      </c>
      <c r="N16" s="19">
        <v>-17.513100000000001</v>
      </c>
      <c r="O16" s="19">
        <v>-17.946999999999999</v>
      </c>
      <c r="P16" s="19">
        <v>-18.223099999999999</v>
      </c>
      <c r="Q16" s="19">
        <v>-18.746400000000001</v>
      </c>
      <c r="R16" s="19">
        <v>-19.6188</v>
      </c>
      <c r="S16" s="19">
        <v>-20.948699999999999</v>
      </c>
      <c r="T16" s="19">
        <v>-21.7819</v>
      </c>
      <c r="U16" s="19">
        <v>-22.6677</v>
      </c>
      <c r="V16" s="19">
        <v>-23.5093</v>
      </c>
      <c r="W16" s="19">
        <v>-24.298300000000001</v>
      </c>
      <c r="X16" s="19">
        <v>-24.8826</v>
      </c>
      <c r="Y16" s="19">
        <v>-25.008600000000001</v>
      </c>
      <c r="Z16" s="19">
        <v>-24.766999999999999</v>
      </c>
      <c r="AA16" s="19">
        <v>-23.7197</v>
      </c>
      <c r="AB16" s="19">
        <v>-22.440100000000001</v>
      </c>
      <c r="AC16" s="19">
        <v>-21.1038</v>
      </c>
      <c r="AD16" s="19">
        <v>-20.810500000000001</v>
      </c>
      <c r="AE16" s="19">
        <v>-20.784099999999999</v>
      </c>
      <c r="AF16" s="19">
        <v>-20.835000000000001</v>
      </c>
    </row>
    <row r="17" spans="1:32" x14ac:dyDescent="0.35">
      <c r="A17" s="4" t="s">
        <v>254</v>
      </c>
      <c r="B17" s="19"/>
      <c r="C17" s="19"/>
      <c r="D17" s="19">
        <v>54.7181</v>
      </c>
      <c r="E17" s="19">
        <v>55.372900000000001</v>
      </c>
      <c r="F17" s="19">
        <v>53.621400000000001</v>
      </c>
      <c r="G17" s="19">
        <v>51.631900000000002</v>
      </c>
      <c r="H17" s="19">
        <v>47.486199999999997</v>
      </c>
      <c r="I17" s="19">
        <v>41.895699999999998</v>
      </c>
      <c r="J17" s="19">
        <v>38.910899999999998</v>
      </c>
      <c r="K17" s="19">
        <v>35.961500000000001</v>
      </c>
      <c r="L17" s="19">
        <v>33.090800000000002</v>
      </c>
      <c r="M17" s="19">
        <v>30.3916</v>
      </c>
      <c r="N17" s="19">
        <v>28.673999999999999</v>
      </c>
      <c r="O17" s="19">
        <v>26.790299999999998</v>
      </c>
      <c r="P17" s="19">
        <v>24.908899999999999</v>
      </c>
      <c r="Q17" s="19">
        <v>22.734100000000002</v>
      </c>
      <c r="R17" s="19">
        <v>20.491099999999999</v>
      </c>
      <c r="S17" s="19">
        <v>17.789400000000001</v>
      </c>
      <c r="T17" s="19">
        <v>15.5916</v>
      </c>
      <c r="U17" s="19">
        <v>13.3482</v>
      </c>
      <c r="V17" s="19">
        <v>11.1517</v>
      </c>
      <c r="W17" s="19">
        <v>9.0859000000000005</v>
      </c>
      <c r="X17" s="19">
        <v>7.2423000000000002</v>
      </c>
      <c r="Y17" s="19">
        <v>5.8761000000000001</v>
      </c>
      <c r="Z17" s="19">
        <v>4.8860999999999999</v>
      </c>
      <c r="AA17" s="19">
        <v>4.7112999999999996</v>
      </c>
      <c r="AB17" s="19">
        <v>4.8278999999999996</v>
      </c>
      <c r="AC17" s="19">
        <v>5.0111999999999997</v>
      </c>
      <c r="AD17" s="19">
        <v>4.1597</v>
      </c>
      <c r="AE17" s="19">
        <v>3.0819999999999999</v>
      </c>
      <c r="AF17" s="19">
        <v>1.9120999999999999</v>
      </c>
    </row>
    <row r="18" spans="1:32" x14ac:dyDescent="0.35">
      <c r="A18" s="4" t="s">
        <v>255</v>
      </c>
      <c r="B18" s="19"/>
      <c r="C18" s="19"/>
      <c r="D18" s="19">
        <v>70.326099999999997</v>
      </c>
      <c r="E18" s="19">
        <v>70.980900000000005</v>
      </c>
      <c r="F18" s="19">
        <v>69.229399999999998</v>
      </c>
      <c r="G18" s="19">
        <v>67.239900000000006</v>
      </c>
      <c r="H18" s="19">
        <v>63.094200000000001</v>
      </c>
      <c r="I18" s="19">
        <v>57.503700000000002</v>
      </c>
      <c r="J18" s="19">
        <v>54.518900000000002</v>
      </c>
      <c r="K18" s="19">
        <v>51.569499999999998</v>
      </c>
      <c r="L18" s="19">
        <v>48.698799999999999</v>
      </c>
      <c r="M18" s="19">
        <v>45.999600000000001</v>
      </c>
      <c r="N18" s="19">
        <v>44.281999999999996</v>
      </c>
      <c r="O18" s="19">
        <v>42.398299999999999</v>
      </c>
      <c r="P18" s="19">
        <v>40.5169</v>
      </c>
      <c r="Q18" s="19">
        <v>38.342100000000002</v>
      </c>
      <c r="R18" s="19">
        <v>36.0991</v>
      </c>
      <c r="S18" s="19">
        <v>33.397399999999998</v>
      </c>
      <c r="T18" s="19">
        <v>31.1996</v>
      </c>
      <c r="U18" s="19">
        <v>28.956199999999999</v>
      </c>
      <c r="V18" s="19">
        <v>26.759699999999999</v>
      </c>
      <c r="W18" s="19">
        <v>24.693899999999999</v>
      </c>
      <c r="X18" s="19">
        <v>22.850300000000001</v>
      </c>
      <c r="Y18" s="19">
        <v>21.484100000000002</v>
      </c>
      <c r="Z18" s="19">
        <v>20.4941</v>
      </c>
      <c r="AA18" s="19">
        <v>20.319299999999998</v>
      </c>
      <c r="AB18" s="19">
        <v>20.4359</v>
      </c>
      <c r="AC18" s="19">
        <v>20.619199999999999</v>
      </c>
      <c r="AD18" s="19">
        <v>19.767700000000001</v>
      </c>
      <c r="AE18" s="19">
        <v>18.690000000000001</v>
      </c>
      <c r="AF18" s="19">
        <v>17.520099999999999</v>
      </c>
    </row>
    <row r="19" spans="1:32" x14ac:dyDescent="0.35">
      <c r="A19" s="4" t="s">
        <v>256</v>
      </c>
      <c r="B19" s="19"/>
      <c r="C19" s="19"/>
      <c r="D19" s="19">
        <v>35.372100000000003</v>
      </c>
      <c r="E19" s="19">
        <v>34.471800000000002</v>
      </c>
      <c r="F19" s="19">
        <v>34.8536</v>
      </c>
      <c r="G19" s="19">
        <v>34.7879</v>
      </c>
      <c r="H19" s="19">
        <v>34.6068</v>
      </c>
      <c r="I19" s="19">
        <v>34.561799999999998</v>
      </c>
      <c r="J19" s="19">
        <v>34.229500000000002</v>
      </c>
      <c r="K19" s="19">
        <v>33.9146</v>
      </c>
      <c r="L19" s="19">
        <v>33.619799999999998</v>
      </c>
      <c r="M19" s="19">
        <v>33.04</v>
      </c>
      <c r="N19" s="19">
        <v>32.501400000000004</v>
      </c>
      <c r="O19" s="19">
        <v>31.988500000000002</v>
      </c>
      <c r="P19" s="19">
        <v>31.456400000000002</v>
      </c>
      <c r="Q19" s="19">
        <v>30.946299999999997</v>
      </c>
      <c r="R19" s="19">
        <v>30.246500000000001</v>
      </c>
      <c r="S19" s="19">
        <v>29.5444</v>
      </c>
      <c r="T19" s="19">
        <v>28.851999999999997</v>
      </c>
      <c r="U19" s="19">
        <v>28.1661</v>
      </c>
      <c r="V19" s="19">
        <v>27.485700000000001</v>
      </c>
      <c r="W19" s="19">
        <v>26.883800000000001</v>
      </c>
      <c r="X19" s="19">
        <v>26.299499999999998</v>
      </c>
      <c r="Y19" s="19">
        <v>25.734400000000001</v>
      </c>
      <c r="Z19" s="19">
        <v>25.178699999999999</v>
      </c>
      <c r="AA19" s="19">
        <v>24.633300000000002</v>
      </c>
      <c r="AB19" s="19">
        <v>24.148099999999999</v>
      </c>
      <c r="AC19" s="19">
        <v>23.673100000000002</v>
      </c>
      <c r="AD19" s="19">
        <v>23.207100000000001</v>
      </c>
      <c r="AE19" s="19">
        <v>22.782800000000002</v>
      </c>
      <c r="AF19" s="19">
        <v>22.345099999999999</v>
      </c>
    </row>
    <row r="20" spans="1:32" x14ac:dyDescent="0.35">
      <c r="A20" s="4" t="s">
        <v>257</v>
      </c>
      <c r="B20" s="19"/>
      <c r="C20" s="19"/>
      <c r="D20" s="19">
        <v>34.953999999999994</v>
      </c>
      <c r="E20" s="19">
        <v>36.509100000000004</v>
      </c>
      <c r="F20" s="19">
        <v>34.375799999999998</v>
      </c>
      <c r="G20" s="19">
        <v>32.452000000000005</v>
      </c>
      <c r="H20" s="19">
        <v>28.487400000000001</v>
      </c>
      <c r="I20" s="19">
        <v>22.941900000000004</v>
      </c>
      <c r="J20" s="19">
        <v>20.289400000000001</v>
      </c>
      <c r="K20" s="19">
        <v>17.654899999999998</v>
      </c>
      <c r="L20" s="19">
        <v>15.079000000000001</v>
      </c>
      <c r="M20" s="19">
        <v>12.959600000000002</v>
      </c>
      <c r="N20" s="19">
        <v>11.780599999999993</v>
      </c>
      <c r="O20" s="19">
        <v>10.409799999999997</v>
      </c>
      <c r="P20" s="19">
        <v>9.0604999999999976</v>
      </c>
      <c r="Q20" s="19">
        <v>7.3958000000000048</v>
      </c>
      <c r="R20" s="19">
        <v>5.8525999999999989</v>
      </c>
      <c r="S20" s="19">
        <v>3.852999999999998</v>
      </c>
      <c r="T20" s="19">
        <v>2.3476000000000035</v>
      </c>
      <c r="U20" s="19">
        <v>0.79009999999999891</v>
      </c>
      <c r="V20" s="19">
        <v>-0.72600000000000264</v>
      </c>
      <c r="W20" s="19">
        <v>-2.1899000000000015</v>
      </c>
      <c r="X20" s="19">
        <v>-3.4491999999999976</v>
      </c>
      <c r="Y20" s="19">
        <v>-4.2502999999999993</v>
      </c>
      <c r="Z20" s="19">
        <v>-4.6845999999999997</v>
      </c>
      <c r="AA20" s="19">
        <v>-4.3140000000000036</v>
      </c>
      <c r="AB20" s="19">
        <v>-3.7121999999999993</v>
      </c>
      <c r="AC20" s="19">
        <v>-3.0539000000000023</v>
      </c>
      <c r="AD20" s="19">
        <v>-3.4393999999999991</v>
      </c>
      <c r="AE20" s="19">
        <v>-4.0928000000000004</v>
      </c>
      <c r="AF20" s="19">
        <v>-4.8249999999999993</v>
      </c>
    </row>
    <row r="21" spans="1:32" x14ac:dyDescent="0.35"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ht="17.5" thickBot="1" x14ac:dyDescent="0.45">
      <c r="A22" s="8" t="s">
        <v>258</v>
      </c>
      <c r="B22" s="1"/>
      <c r="C22" s="2"/>
      <c r="D22" s="1">
        <v>2022</v>
      </c>
      <c r="E22" s="2">
        <v>2023</v>
      </c>
      <c r="F22" s="1">
        <v>2024</v>
      </c>
      <c r="G22" s="2">
        <v>2025</v>
      </c>
      <c r="H22" s="1">
        <v>2026</v>
      </c>
      <c r="I22" s="2">
        <v>2027</v>
      </c>
      <c r="J22" s="1">
        <v>2028</v>
      </c>
      <c r="K22" s="2">
        <v>2029</v>
      </c>
      <c r="L22" s="1">
        <v>2030</v>
      </c>
      <c r="M22" s="2">
        <v>2031</v>
      </c>
      <c r="N22" s="1">
        <v>2032</v>
      </c>
      <c r="O22" s="2">
        <v>2033</v>
      </c>
      <c r="P22" s="1">
        <v>2034</v>
      </c>
      <c r="Q22" s="2">
        <v>2035</v>
      </c>
      <c r="R22" s="1">
        <v>2036</v>
      </c>
      <c r="S22" s="2">
        <v>2037</v>
      </c>
      <c r="T22" s="1">
        <v>2038</v>
      </c>
      <c r="U22" s="2">
        <v>2039</v>
      </c>
      <c r="V22" s="1">
        <v>2040</v>
      </c>
      <c r="W22" s="2">
        <v>2041</v>
      </c>
      <c r="X22" s="1">
        <v>2042</v>
      </c>
      <c r="Y22" s="2">
        <v>2043</v>
      </c>
      <c r="Z22" s="1">
        <v>2044</v>
      </c>
      <c r="AA22" s="2">
        <v>2045</v>
      </c>
      <c r="AB22" s="1">
        <v>2046</v>
      </c>
      <c r="AC22" s="2">
        <v>2047</v>
      </c>
      <c r="AD22" s="1">
        <v>2048</v>
      </c>
      <c r="AE22" s="2">
        <v>2049</v>
      </c>
      <c r="AF22" s="1">
        <v>2050</v>
      </c>
    </row>
    <row r="23" spans="1:32" ht="15" thickTop="1" x14ac:dyDescent="0.35">
      <c r="A23" s="4" t="s">
        <v>239</v>
      </c>
      <c r="B23" s="15"/>
      <c r="C23" s="15"/>
      <c r="D23" s="15">
        <v>-110.79999999999757</v>
      </c>
      <c r="E23" s="15">
        <v>-217.9000000000002</v>
      </c>
      <c r="F23" s="15">
        <v>-352.800000000002</v>
      </c>
      <c r="G23" s="15">
        <v>-463.89999999999884</v>
      </c>
      <c r="H23" s="15">
        <v>-618.39999999999759</v>
      </c>
      <c r="I23" s="15">
        <v>-993.49999999999739</v>
      </c>
      <c r="J23" s="15">
        <v>-1038.6999999999987</v>
      </c>
      <c r="K23" s="15">
        <v>-1100.3000000000043</v>
      </c>
      <c r="L23" s="15">
        <v>-1262.9999999999982</v>
      </c>
      <c r="M23" s="15">
        <v>-1478.4999999999968</v>
      </c>
      <c r="N23" s="15">
        <v>-1678.8000000000025</v>
      </c>
      <c r="O23" s="15">
        <v>-1847.3000000000006</v>
      </c>
      <c r="P23" s="15">
        <v>-2017.000000000003</v>
      </c>
      <c r="Q23" s="15">
        <v>-2206.2999999999988</v>
      </c>
      <c r="R23" s="15">
        <v>-2286.6</v>
      </c>
      <c r="S23" s="15">
        <v>-2342.4000000000015</v>
      </c>
      <c r="T23" s="15">
        <v>-2414.5000000000005</v>
      </c>
      <c r="U23" s="15">
        <v>-2480.2999999999997</v>
      </c>
      <c r="V23" s="15">
        <v>-2533.6999999999998</v>
      </c>
      <c r="W23" s="15">
        <v>-2596.2999999999956</v>
      </c>
      <c r="X23" s="15">
        <v>-2652.4</v>
      </c>
      <c r="Y23" s="15">
        <v>-2703.2999999999988</v>
      </c>
      <c r="Z23" s="15">
        <v>-2746.4999999999991</v>
      </c>
      <c r="AA23" s="15">
        <v>-2783.8000000000029</v>
      </c>
      <c r="AB23" s="15">
        <v>-2815.1999999999971</v>
      </c>
      <c r="AC23" s="15">
        <v>-2839.7000000000039</v>
      </c>
      <c r="AD23" s="15">
        <v>-2857.5999999999981</v>
      </c>
      <c r="AE23" s="15">
        <v>-2868.2</v>
      </c>
      <c r="AF23" s="15">
        <v>-2873.7000000000012</v>
      </c>
    </row>
    <row r="24" spans="1:32" x14ac:dyDescent="0.35">
      <c r="A24" s="4" t="s">
        <v>240</v>
      </c>
      <c r="B24" s="15"/>
      <c r="C24" s="15"/>
      <c r="D24" s="15">
        <v>-150.29999999999788</v>
      </c>
      <c r="E24" s="15">
        <v>-172.0000000000006</v>
      </c>
      <c r="F24" s="15">
        <v>-336.30000000000138</v>
      </c>
      <c r="G24" s="15">
        <v>-445.29999999999961</v>
      </c>
      <c r="H24" s="15">
        <v>-597.7999999999995</v>
      </c>
      <c r="I24" s="15">
        <v>-978.89999999999941</v>
      </c>
      <c r="J24" s="15">
        <v>-1009.7999999999985</v>
      </c>
      <c r="K24" s="15">
        <v>-1061.9000000000015</v>
      </c>
      <c r="L24" s="15">
        <v>-1216.9999999999986</v>
      </c>
      <c r="M24" s="15">
        <v>-1441.2999999999984</v>
      </c>
      <c r="N24" s="15">
        <v>-1641.600000000004</v>
      </c>
      <c r="O24" s="15">
        <v>-1823.800000000002</v>
      </c>
      <c r="P24" s="15">
        <v>-2004.0000000000014</v>
      </c>
      <c r="Q24" s="15">
        <v>-2206.0999999999995</v>
      </c>
      <c r="R24" s="15">
        <v>-2263.3000000000011</v>
      </c>
      <c r="S24" s="15">
        <v>-2301.0000000000018</v>
      </c>
      <c r="T24" s="15">
        <v>-2354.9000000000005</v>
      </c>
      <c r="U24" s="15">
        <v>-2404.0999999999995</v>
      </c>
      <c r="V24" s="15">
        <v>-2442.1</v>
      </c>
      <c r="W24" s="15">
        <v>-2477.9999999999982</v>
      </c>
      <c r="X24" s="15">
        <v>-2508.9000000000005</v>
      </c>
      <c r="Y24" s="15">
        <v>-2536.1999999999989</v>
      </c>
      <c r="Z24" s="15">
        <v>-2556.9000000000005</v>
      </c>
      <c r="AA24" s="15">
        <v>-2573.0000000000005</v>
      </c>
      <c r="AB24" s="15">
        <v>-2582.8999999999987</v>
      </c>
      <c r="AC24" s="15">
        <v>-2587.1000000000031</v>
      </c>
      <c r="AD24" s="15">
        <v>-2585.8999999999987</v>
      </c>
      <c r="AE24" s="15">
        <v>-2580.400000000001</v>
      </c>
      <c r="AF24" s="15">
        <v>-2569.7000000000012</v>
      </c>
    </row>
    <row r="25" spans="1:32" x14ac:dyDescent="0.35">
      <c r="A25" s="4" t="s">
        <v>241</v>
      </c>
      <c r="B25" s="15"/>
      <c r="C25" s="15"/>
      <c r="D25" s="15">
        <v>-124.59999999999916</v>
      </c>
      <c r="E25" s="15">
        <v>-199.70000000000175</v>
      </c>
      <c r="F25" s="15">
        <v>-324.10000000000139</v>
      </c>
      <c r="G25" s="15">
        <v>-426.00000000000017</v>
      </c>
      <c r="H25" s="15">
        <v>-539.50000000000034</v>
      </c>
      <c r="I25" s="15">
        <v>-725.30000000000075</v>
      </c>
      <c r="J25" s="15">
        <v>-792.40000000000066</v>
      </c>
      <c r="K25" s="15">
        <v>-862.8</v>
      </c>
      <c r="L25" s="15">
        <v>-964.00000000000045</v>
      </c>
      <c r="M25" s="15">
        <v>-1081.3000000000006</v>
      </c>
      <c r="N25" s="15">
        <v>-1189.7000000000003</v>
      </c>
      <c r="O25" s="15">
        <v>-1289.0999999999995</v>
      </c>
      <c r="P25" s="15">
        <v>-1384.0999999999983</v>
      </c>
      <c r="Q25" s="15">
        <v>-1483.0999999999985</v>
      </c>
      <c r="R25" s="15">
        <v>-1538.8999999999999</v>
      </c>
      <c r="S25" s="15">
        <v>-1587.1999999999994</v>
      </c>
      <c r="T25" s="15">
        <v>-1637.9</v>
      </c>
      <c r="U25" s="15">
        <v>-1685.1000000000004</v>
      </c>
      <c r="V25" s="15">
        <v>-1727.1999999999998</v>
      </c>
      <c r="W25" s="15">
        <v>-1767.4999999999982</v>
      </c>
      <c r="X25" s="15">
        <v>-1804.3999999999994</v>
      </c>
      <c r="Y25" s="15">
        <v>-1838.5999999999995</v>
      </c>
      <c r="Z25" s="15">
        <v>-1869.3000000000009</v>
      </c>
      <c r="AA25" s="15">
        <v>-1897.1999999999989</v>
      </c>
      <c r="AB25" s="15">
        <v>-1921.9000000000008</v>
      </c>
      <c r="AC25" s="15">
        <v>-1943.6000000000008</v>
      </c>
      <c r="AD25" s="15">
        <v>-1962.4000000000005</v>
      </c>
      <c r="AE25" s="15">
        <v>-1978.4999999999995</v>
      </c>
      <c r="AF25" s="15">
        <v>-1991.9000000000003</v>
      </c>
    </row>
    <row r="26" spans="1:32" x14ac:dyDescent="0.35">
      <c r="A26" s="4" t="s">
        <v>242</v>
      </c>
      <c r="B26" s="15"/>
      <c r="C26" s="15"/>
      <c r="D26" s="15">
        <v>-50.599999999999312</v>
      </c>
      <c r="E26" s="15">
        <v>-95.699999999999903</v>
      </c>
      <c r="F26" s="15">
        <v>-136.2000000000001</v>
      </c>
      <c r="G26" s="15">
        <v>-172.49999999999989</v>
      </c>
      <c r="H26" s="15">
        <v>-205.29999999999981</v>
      </c>
      <c r="I26" s="15">
        <v>-234.99999999999989</v>
      </c>
      <c r="J26" s="15">
        <v>-262.2</v>
      </c>
      <c r="K26" s="15">
        <v>-287.10000000000014</v>
      </c>
      <c r="L26" s="15">
        <v>-310.79999999999995</v>
      </c>
      <c r="M26" s="15">
        <v>-332.30000000000007</v>
      </c>
      <c r="N26" s="15">
        <v>-351.90000000000009</v>
      </c>
      <c r="O26" s="15">
        <v>-369.60000000000014</v>
      </c>
      <c r="P26" s="15">
        <v>-385.49999999999994</v>
      </c>
      <c r="Q26" s="15">
        <v>-399.99999999999989</v>
      </c>
      <c r="R26" s="15">
        <v>-412.89999999999958</v>
      </c>
      <c r="S26" s="15">
        <v>-424.50000000000011</v>
      </c>
      <c r="T26" s="15">
        <v>-434.79999999999984</v>
      </c>
      <c r="U26" s="15">
        <v>-443.79999999999995</v>
      </c>
      <c r="V26" s="15">
        <v>-451.80000000000018</v>
      </c>
      <c r="W26" s="15">
        <v>-458.69999999999987</v>
      </c>
      <c r="X26" s="15">
        <v>-464.69999999999987</v>
      </c>
      <c r="Y26" s="15">
        <v>-469.79999999999978</v>
      </c>
      <c r="Z26" s="15">
        <v>-474.10000000000019</v>
      </c>
      <c r="AA26" s="15">
        <v>-477.6</v>
      </c>
      <c r="AB26" s="15">
        <v>-480.40000000000015</v>
      </c>
      <c r="AC26" s="15">
        <v>-482.59999999999991</v>
      </c>
      <c r="AD26" s="15">
        <v>-484.20000000000016</v>
      </c>
      <c r="AE26" s="15">
        <v>-485.2000000000001</v>
      </c>
      <c r="AF26" s="15">
        <v>-485.6</v>
      </c>
    </row>
    <row r="27" spans="1:32" x14ac:dyDescent="0.35">
      <c r="A27" s="4" t="s">
        <v>243</v>
      </c>
      <c r="B27" s="15"/>
      <c r="C27" s="15"/>
      <c r="D27" s="15">
        <v>-73.999999999999844</v>
      </c>
      <c r="E27" s="15">
        <v>-104.00000000000098</v>
      </c>
      <c r="F27" s="15">
        <v>-187.90000000000083</v>
      </c>
      <c r="G27" s="15">
        <v>-253.50000000000074</v>
      </c>
      <c r="H27" s="15">
        <v>-334.20000000000095</v>
      </c>
      <c r="I27" s="15">
        <v>-490.2999999999995</v>
      </c>
      <c r="J27" s="15">
        <v>-530.20000000000073</v>
      </c>
      <c r="K27" s="15">
        <v>-575.70000000000118</v>
      </c>
      <c r="L27" s="15">
        <v>-653.20000000000005</v>
      </c>
      <c r="M27" s="15">
        <v>-749.00000000000057</v>
      </c>
      <c r="N27" s="15">
        <v>-837.79999999999961</v>
      </c>
      <c r="O27" s="15">
        <v>-919.49999999999932</v>
      </c>
      <c r="P27" s="15">
        <v>-998.59999999999968</v>
      </c>
      <c r="Q27" s="15">
        <v>-1083.0999999999999</v>
      </c>
      <c r="R27" s="15">
        <v>-1126.0000000000002</v>
      </c>
      <c r="S27" s="15">
        <v>-1162.7</v>
      </c>
      <c r="T27" s="15">
        <v>-1203.0999999999992</v>
      </c>
      <c r="U27" s="15">
        <v>-1241.3</v>
      </c>
      <c r="V27" s="15">
        <v>-1275.4000000000003</v>
      </c>
      <c r="W27" s="15">
        <v>-1308.7999999999997</v>
      </c>
      <c r="X27" s="15">
        <v>-1339.6999999999996</v>
      </c>
      <c r="Y27" s="15">
        <v>-1368.8000000000002</v>
      </c>
      <c r="Z27" s="15">
        <v>-1395.2</v>
      </c>
      <c r="AA27" s="15">
        <v>-1419.6</v>
      </c>
      <c r="AB27" s="15">
        <v>-1441.5000000000005</v>
      </c>
      <c r="AC27" s="15">
        <v>-1461.0000000000002</v>
      </c>
      <c r="AD27" s="15">
        <v>-1478.2000000000003</v>
      </c>
      <c r="AE27" s="15">
        <v>-1493.2999999999997</v>
      </c>
      <c r="AF27" s="15">
        <v>-1506.3000000000004</v>
      </c>
    </row>
    <row r="28" spans="1:32" x14ac:dyDescent="0.35">
      <c r="A28" s="4" t="s">
        <v>244</v>
      </c>
      <c r="B28" s="15"/>
      <c r="C28" s="15"/>
      <c r="D28" s="15">
        <v>-25.7000000000005</v>
      </c>
      <c r="E28" s="15">
        <v>27.699999999999392</v>
      </c>
      <c r="F28" s="15">
        <v>-12.199999999999989</v>
      </c>
      <c r="G28" s="15">
        <v>-19.299999999999429</v>
      </c>
      <c r="H28" s="15">
        <v>-58.300000000000907</v>
      </c>
      <c r="I28" s="15">
        <v>-253.60000000000048</v>
      </c>
      <c r="J28" s="15">
        <v>-217.39999999999958</v>
      </c>
      <c r="K28" s="15">
        <v>-199.09999999999962</v>
      </c>
      <c r="L28" s="15">
        <v>-253.00000000000011</v>
      </c>
      <c r="M28" s="15">
        <v>-359.99999999999943</v>
      </c>
      <c r="N28" s="15">
        <v>-451.9000000000002</v>
      </c>
      <c r="O28" s="15">
        <v>-534.70000000000084</v>
      </c>
      <c r="P28" s="15">
        <v>-619.90000000000123</v>
      </c>
      <c r="Q28" s="15">
        <v>-723.0000000000008</v>
      </c>
      <c r="R28" s="15">
        <v>-724.400000000001</v>
      </c>
      <c r="S28" s="15">
        <v>-713.80000000000086</v>
      </c>
      <c r="T28" s="15">
        <v>-717.00000000000057</v>
      </c>
      <c r="U28" s="15">
        <v>-718.99999999999943</v>
      </c>
      <c r="V28" s="15">
        <v>-714.90000000000009</v>
      </c>
      <c r="W28" s="15">
        <v>-710.50000000000057</v>
      </c>
      <c r="X28" s="15">
        <v>-704.49999999999943</v>
      </c>
      <c r="Y28" s="15">
        <v>-697.60000000000048</v>
      </c>
      <c r="Z28" s="15">
        <v>-687.5999999999998</v>
      </c>
      <c r="AA28" s="15">
        <v>-675.80000000000064</v>
      </c>
      <c r="AB28" s="15">
        <v>-660.99999999999955</v>
      </c>
      <c r="AC28" s="15">
        <v>-643.50000000000045</v>
      </c>
      <c r="AD28" s="15">
        <v>-623.5</v>
      </c>
      <c r="AE28" s="15">
        <v>-601.89999999999964</v>
      </c>
      <c r="AF28" s="15">
        <v>-577.80000000000075</v>
      </c>
    </row>
    <row r="29" spans="1:32" x14ac:dyDescent="0.35">
      <c r="A29" s="4" t="s">
        <v>245</v>
      </c>
      <c r="B29" s="15"/>
      <c r="C29" s="15"/>
      <c r="D29" s="15">
        <v>39.500000000000092</v>
      </c>
      <c r="E29" s="15">
        <v>-45.900000000000048</v>
      </c>
      <c r="F29" s="15">
        <v>-16.499999999999957</v>
      </c>
      <c r="G29" s="15">
        <v>-18.600000000000062</v>
      </c>
      <c r="H29" s="15">
        <v>-20.600000000000062</v>
      </c>
      <c r="I29" s="15">
        <v>-14.599999999999946</v>
      </c>
      <c r="J29" s="15">
        <v>-28.900000000000038</v>
      </c>
      <c r="K29" s="15">
        <v>-38.399999999999991</v>
      </c>
      <c r="L29" s="15">
        <v>-45.999999999999929</v>
      </c>
      <c r="M29" s="15">
        <v>-37.20000000000001</v>
      </c>
      <c r="N29" s="15">
        <v>-37.20000000000001</v>
      </c>
      <c r="O29" s="15">
        <v>-23.499999999999964</v>
      </c>
      <c r="P29" s="15">
        <v>-13.000000000000011</v>
      </c>
      <c r="Q29" s="15">
        <v>-0.19999999999997797</v>
      </c>
      <c r="R29" s="15">
        <v>-23.299999999999986</v>
      </c>
      <c r="S29" s="15">
        <v>-41.399999999999991</v>
      </c>
      <c r="T29" s="15">
        <v>-59.599999999999987</v>
      </c>
      <c r="U29" s="15">
        <v>-76.199999999999932</v>
      </c>
      <c r="V29" s="15">
        <v>-91.599999999999909</v>
      </c>
      <c r="W29" s="15">
        <v>-118.29999999999995</v>
      </c>
      <c r="X29" s="15">
        <v>-143.49999999999997</v>
      </c>
      <c r="Y29" s="15">
        <v>-167.10000000000002</v>
      </c>
      <c r="Z29" s="15">
        <v>-189.6</v>
      </c>
      <c r="AA29" s="15">
        <v>-210.8000000000001</v>
      </c>
      <c r="AB29" s="15">
        <v>-232.29999999999995</v>
      </c>
      <c r="AC29" s="15">
        <v>-252.60000000000005</v>
      </c>
      <c r="AD29" s="15">
        <v>-271.69999999999993</v>
      </c>
      <c r="AE29" s="15">
        <v>-287.80000000000007</v>
      </c>
      <c r="AF29" s="15">
        <v>-303.99999999999994</v>
      </c>
    </row>
    <row r="30" spans="1:32" x14ac:dyDescent="0.35">
      <c r="A30" s="4" t="s">
        <v>246</v>
      </c>
      <c r="B30" s="15"/>
      <c r="C30" s="15"/>
      <c r="D30" s="15">
        <v>8.7000000000001521</v>
      </c>
      <c r="E30" s="15">
        <v>1144.0000000000002</v>
      </c>
      <c r="F30" s="15">
        <v>345.29999999999995</v>
      </c>
      <c r="G30" s="15">
        <v>219.80000000000021</v>
      </c>
      <c r="H30" s="15">
        <v>-116.50000000000027</v>
      </c>
      <c r="I30" s="15">
        <v>-842.6</v>
      </c>
      <c r="J30" s="15">
        <v>-743.10000000000014</v>
      </c>
      <c r="K30" s="15">
        <v>-727.60000000000025</v>
      </c>
      <c r="L30" s="15">
        <v>-895.70000000000016</v>
      </c>
      <c r="M30" s="15">
        <v>-1095.4000000000001</v>
      </c>
      <c r="N30" s="15">
        <v>-1281.3999999999999</v>
      </c>
      <c r="O30" s="15">
        <v>-1417.8999999999996</v>
      </c>
      <c r="P30" s="15">
        <v>-1534.8999999999999</v>
      </c>
      <c r="Q30" s="15">
        <v>-1646.7999999999997</v>
      </c>
      <c r="R30" s="15">
        <v>-1652.6000000000001</v>
      </c>
      <c r="S30" s="15">
        <v>-1652.2</v>
      </c>
      <c r="T30" s="15">
        <v>-1663</v>
      </c>
      <c r="U30" s="15">
        <v>-1681.3999999999999</v>
      </c>
      <c r="V30" s="15">
        <v>-1649.2</v>
      </c>
      <c r="W30" s="15">
        <v>-1650.1</v>
      </c>
      <c r="X30" s="15">
        <v>-1650.7999999999997</v>
      </c>
      <c r="Y30" s="15">
        <v>-1659.3</v>
      </c>
      <c r="Z30" s="15">
        <v>-1659.5000000000002</v>
      </c>
      <c r="AA30" s="15">
        <v>-1660.2</v>
      </c>
      <c r="AB30" s="15">
        <v>-1655.4</v>
      </c>
      <c r="AC30" s="15">
        <v>-1649.7000000000003</v>
      </c>
      <c r="AD30" s="15">
        <v>-1642.4999999999998</v>
      </c>
      <c r="AE30" s="15">
        <v>-1634.3000000000002</v>
      </c>
      <c r="AF30" s="15">
        <v>-1624.5000000000002</v>
      </c>
    </row>
    <row r="31" spans="1:32" x14ac:dyDescent="0.35">
      <c r="A31" s="4" t="s">
        <v>247</v>
      </c>
      <c r="B31" s="15"/>
      <c r="C31" s="15"/>
      <c r="D31" s="15">
        <v>391.80000000000348</v>
      </c>
      <c r="E31" s="15">
        <v>263.10000000000144</v>
      </c>
      <c r="F31" s="15">
        <v>203.60000000000156</v>
      </c>
      <c r="G31" s="15">
        <v>113.79999999999768</v>
      </c>
      <c r="H31" s="15">
        <v>-231.40000000000072</v>
      </c>
      <c r="I31" s="15">
        <v>-1210.2000000000003</v>
      </c>
      <c r="J31" s="15">
        <v>-1321.8000000000031</v>
      </c>
      <c r="K31" s="15">
        <v>-1456.9000000000046</v>
      </c>
      <c r="L31" s="15">
        <v>-1829.8999999999951</v>
      </c>
      <c r="M31" s="15">
        <v>-2133.500000000005</v>
      </c>
      <c r="N31" s="15">
        <v>-2452.3000000000011</v>
      </c>
      <c r="O31" s="15">
        <v>-2486.1000000000004</v>
      </c>
      <c r="P31" s="15">
        <v>-2645.0000000000032</v>
      </c>
      <c r="Q31" s="15">
        <v>-2830.2999999999938</v>
      </c>
      <c r="R31" s="15">
        <v>-3183.7999999999979</v>
      </c>
      <c r="S31" s="15">
        <v>-3420.7000000000035</v>
      </c>
      <c r="T31" s="15">
        <v>-3746.2999999999979</v>
      </c>
      <c r="U31" s="15">
        <v>-4052.7999999999979</v>
      </c>
      <c r="V31" s="15">
        <v>-4327.7000000000035</v>
      </c>
      <c r="W31" s="15">
        <v>-4790.0000000000027</v>
      </c>
      <c r="X31" s="15">
        <v>-5236.7000000000025</v>
      </c>
      <c r="Y31" s="15">
        <v>-5666.4</v>
      </c>
      <c r="Z31" s="15">
        <v>-6084.5000000000018</v>
      </c>
      <c r="AA31" s="15">
        <v>-6488.7000000000016</v>
      </c>
      <c r="AB31" s="15">
        <v>-6912.2999999999984</v>
      </c>
      <c r="AC31" s="15">
        <v>-7322.1000000000022</v>
      </c>
      <c r="AD31" s="15">
        <v>-7718.0999999999995</v>
      </c>
      <c r="AE31" s="15">
        <v>-8068.7999999999993</v>
      </c>
      <c r="AF31" s="15">
        <v>-8425</v>
      </c>
    </row>
    <row r="32" spans="1:32" x14ac:dyDescent="0.35">
      <c r="A32" s="4" t="s">
        <v>248</v>
      </c>
      <c r="B32" s="15"/>
      <c r="C32" s="15"/>
      <c r="D32" s="15">
        <v>0.50000000000000044</v>
      </c>
      <c r="E32" s="15">
        <v>66.399999999999963</v>
      </c>
      <c r="F32" s="15">
        <v>18.799999999999983</v>
      </c>
      <c r="G32" s="15">
        <v>11.700000000000044</v>
      </c>
      <c r="H32" s="15">
        <v>-6.8000000000000282</v>
      </c>
      <c r="I32" s="15">
        <v>-62.699999999999974</v>
      </c>
      <c r="J32" s="15">
        <v>-56.400000000000006</v>
      </c>
      <c r="K32" s="15">
        <v>-56.399999999999949</v>
      </c>
      <c r="L32" s="15">
        <v>-73.800000000000026</v>
      </c>
      <c r="M32" s="15">
        <v>-100.8</v>
      </c>
      <c r="N32" s="15">
        <v>-124.2</v>
      </c>
      <c r="O32" s="15">
        <v>-145.70000000000002</v>
      </c>
      <c r="P32" s="15">
        <v>-164.3</v>
      </c>
      <c r="Q32" s="15">
        <v>-184.60000000000002</v>
      </c>
      <c r="R32" s="15">
        <v>-190.09999999999997</v>
      </c>
      <c r="S32" s="15">
        <v>-194.39999999999998</v>
      </c>
      <c r="T32" s="15">
        <v>-200.89999999999998</v>
      </c>
      <c r="U32" s="15">
        <v>-207.5</v>
      </c>
      <c r="V32" s="15">
        <v>-213.50000000000003</v>
      </c>
      <c r="W32" s="15">
        <v>-219.7</v>
      </c>
      <c r="X32" s="15">
        <v>-225.80000000000004</v>
      </c>
      <c r="Y32" s="15">
        <v>-231.99999999999997</v>
      </c>
      <c r="Z32" s="15">
        <v>-237.70000000000002</v>
      </c>
      <c r="AA32" s="15">
        <v>-243.3</v>
      </c>
      <c r="AB32" s="15">
        <v>-248.6</v>
      </c>
      <c r="AC32" s="15">
        <v>-253.70000000000005</v>
      </c>
      <c r="AD32" s="15">
        <v>-258.2</v>
      </c>
      <c r="AE32" s="15">
        <v>-262.50000000000006</v>
      </c>
      <c r="AF32" s="15">
        <v>-266.29999999999995</v>
      </c>
    </row>
    <row r="33" spans="1:32" x14ac:dyDescent="0.35">
      <c r="A33" s="4" t="s">
        <v>249</v>
      </c>
      <c r="B33" s="15"/>
      <c r="C33" s="15"/>
      <c r="D33" s="15">
        <v>386.30000000000211</v>
      </c>
      <c r="E33" s="15">
        <v>-408.10000000000105</v>
      </c>
      <c r="F33" s="15">
        <v>-48.400000000000887</v>
      </c>
      <c r="G33" s="15">
        <v>-58.699999999998198</v>
      </c>
      <c r="H33" s="15">
        <v>-119.19999999999931</v>
      </c>
      <c r="I33" s="15">
        <v>-113.89999999999745</v>
      </c>
      <c r="J33" s="15">
        <v>-344.00000000000119</v>
      </c>
      <c r="K33" s="15">
        <v>-487.70000000000027</v>
      </c>
      <c r="L33" s="15">
        <v>-592.9000000000002</v>
      </c>
      <c r="M33" s="15">
        <v>-444.50000000000148</v>
      </c>
      <c r="N33" s="15">
        <v>-415.70000000000107</v>
      </c>
      <c r="O33" s="15">
        <v>-162.0999999999988</v>
      </c>
      <c r="P33" s="15">
        <v>-16.100000000001558</v>
      </c>
      <c r="Q33" s="15">
        <v>139.19999999999888</v>
      </c>
      <c r="R33" s="15">
        <v>-158.59999999999985</v>
      </c>
      <c r="S33" s="15">
        <v>-386.50000000000159</v>
      </c>
      <c r="T33" s="15">
        <v>-613.50000000000193</v>
      </c>
      <c r="U33" s="15">
        <v>-820.29999999999961</v>
      </c>
      <c r="V33" s="15">
        <v>-1005.2999999999984</v>
      </c>
      <c r="W33" s="15">
        <v>-1371.6000000000008</v>
      </c>
      <c r="X33" s="15">
        <v>-1724.6999999999985</v>
      </c>
      <c r="Y33" s="15">
        <v>-2061.1999999999994</v>
      </c>
      <c r="Z33" s="15">
        <v>-2390.8000000000025</v>
      </c>
      <c r="AA33" s="15">
        <v>-2707.5999999999995</v>
      </c>
      <c r="AB33" s="15">
        <v>-3048.400000000001</v>
      </c>
      <c r="AC33" s="15">
        <v>-3380.4999999999977</v>
      </c>
      <c r="AD33" s="15">
        <v>-3705.199999999998</v>
      </c>
      <c r="AE33" s="15">
        <v>-3988.7999999999975</v>
      </c>
      <c r="AF33" s="15">
        <v>-4285.9000000000015</v>
      </c>
    </row>
    <row r="34" spans="1:32" x14ac:dyDescent="0.35">
      <c r="A34" s="4" t="s">
        <v>250</v>
      </c>
      <c r="B34" s="15"/>
      <c r="C34" s="15"/>
      <c r="D34" s="15">
        <v>4.9999999999998934</v>
      </c>
      <c r="E34" s="15">
        <v>604.79999999999995</v>
      </c>
      <c r="F34" s="15">
        <v>233.20000000000007</v>
      </c>
      <c r="G34" s="15">
        <v>160.70000000000027</v>
      </c>
      <c r="H34" s="15">
        <v>-105.50000000000014</v>
      </c>
      <c r="I34" s="15">
        <v>-1033.5999999999999</v>
      </c>
      <c r="J34" s="15">
        <v>-921.3999999999993</v>
      </c>
      <c r="K34" s="15">
        <v>-913.00000000000023</v>
      </c>
      <c r="L34" s="15">
        <v>-1163.1999999999998</v>
      </c>
      <c r="M34" s="15">
        <v>-1588.2000000000005</v>
      </c>
      <c r="N34" s="15">
        <v>-1912.3999999999999</v>
      </c>
      <c r="O34" s="15">
        <v>-2178.3000000000002</v>
      </c>
      <c r="P34" s="15">
        <v>-2464.5</v>
      </c>
      <c r="Q34" s="15">
        <v>-2784.8999999999996</v>
      </c>
      <c r="R34" s="15">
        <v>-2835.1000000000008</v>
      </c>
      <c r="S34" s="15">
        <v>-2839.8</v>
      </c>
      <c r="T34" s="15">
        <v>-2931.7000000000003</v>
      </c>
      <c r="U34" s="15">
        <v>-3025</v>
      </c>
      <c r="V34" s="15">
        <v>-3109.1</v>
      </c>
      <c r="W34" s="15">
        <v>-3198.7999999999997</v>
      </c>
      <c r="X34" s="15">
        <v>-3286.2</v>
      </c>
      <c r="Y34" s="15">
        <v>-3373.2000000000003</v>
      </c>
      <c r="Z34" s="15">
        <v>-3456</v>
      </c>
      <c r="AA34" s="15">
        <v>-3537.8</v>
      </c>
      <c r="AB34" s="15">
        <v>-3615.3</v>
      </c>
      <c r="AC34" s="15">
        <v>-3687.9000000000005</v>
      </c>
      <c r="AD34" s="15">
        <v>-3754.7</v>
      </c>
      <c r="AE34" s="15">
        <v>-3817.4000000000005</v>
      </c>
      <c r="AF34" s="15">
        <v>-3872.8</v>
      </c>
    </row>
    <row r="35" spans="1:32" x14ac:dyDescent="0.35">
      <c r="A35" s="4" t="s">
        <v>251</v>
      </c>
      <c r="B35" s="15"/>
      <c r="C35" s="15"/>
      <c r="D35" s="15">
        <v>48.700000000000188</v>
      </c>
      <c r="E35" s="15">
        <v>-49.799999999999841</v>
      </c>
      <c r="F35" s="15">
        <v>-8.1000000000002181</v>
      </c>
      <c r="G35" s="15">
        <v>-7.8000000000000291</v>
      </c>
      <c r="H35" s="15">
        <v>-8.699999999999708</v>
      </c>
      <c r="I35" s="15">
        <v>12.700000000000156</v>
      </c>
      <c r="J35" s="15">
        <v>-10.800000000000143</v>
      </c>
      <c r="K35" s="15">
        <v>-24.30000000000021</v>
      </c>
      <c r="L35" s="15">
        <v>-28.300000000000214</v>
      </c>
      <c r="M35" s="15">
        <v>-4.5999999999999375</v>
      </c>
      <c r="N35" s="15">
        <v>5.7999999999998053</v>
      </c>
      <c r="O35" s="15">
        <v>37.700000000000067</v>
      </c>
      <c r="P35" s="15">
        <v>60.50000000000022</v>
      </c>
      <c r="Q35" s="15">
        <v>86.500000000000028</v>
      </c>
      <c r="R35" s="15">
        <v>54.600000000000207</v>
      </c>
      <c r="S35" s="15">
        <v>30.100000000000016</v>
      </c>
      <c r="T35" s="15">
        <v>5.1999999999998714</v>
      </c>
      <c r="U35" s="15">
        <v>-17.799999999999816</v>
      </c>
      <c r="V35" s="15">
        <v>-39.099999999999909</v>
      </c>
      <c r="W35" s="15">
        <v>-80.299999999999812</v>
      </c>
      <c r="X35" s="15">
        <v>-120.20000000000009</v>
      </c>
      <c r="Y35" s="15">
        <v>-158.3000000000001</v>
      </c>
      <c r="Z35" s="15">
        <v>-195.89999999999998</v>
      </c>
      <c r="AA35" s="15">
        <v>-232.19999999999973</v>
      </c>
      <c r="AB35" s="15">
        <v>-270.49999999999972</v>
      </c>
      <c r="AC35" s="15">
        <v>-307.8000000000003</v>
      </c>
      <c r="AD35" s="15">
        <v>-344.30000000000007</v>
      </c>
      <c r="AE35" s="15">
        <v>-376.19999999999987</v>
      </c>
      <c r="AF35" s="15">
        <v>-409.69999999999993</v>
      </c>
    </row>
    <row r="36" spans="1:32" x14ac:dyDescent="0.35">
      <c r="A36" s="4" t="s">
        <v>252</v>
      </c>
      <c r="B36" s="15"/>
      <c r="C36" s="15"/>
      <c r="D36" s="15">
        <v>-35.799999999998278</v>
      </c>
      <c r="E36" s="15">
        <v>-18.000000000000682</v>
      </c>
      <c r="F36" s="15">
        <v>-201.49999999999935</v>
      </c>
      <c r="G36" s="15">
        <v>-175.00000000000071</v>
      </c>
      <c r="H36" s="15">
        <v>-868.7000000000005</v>
      </c>
      <c r="I36" s="15">
        <v>-947.90000000000066</v>
      </c>
      <c r="J36" s="15">
        <v>-878.79999999999825</v>
      </c>
      <c r="K36" s="15">
        <v>-720.20000000000198</v>
      </c>
      <c r="L36" s="15">
        <v>-504.6999999999997</v>
      </c>
      <c r="M36" s="15">
        <v>-128.29999999999586</v>
      </c>
      <c r="N36" s="15">
        <v>190.60000000000343</v>
      </c>
      <c r="O36" s="15">
        <v>494.99999999999744</v>
      </c>
      <c r="P36" s="15">
        <v>743.80000000000018</v>
      </c>
      <c r="Q36" s="15">
        <v>1004.800000000003</v>
      </c>
      <c r="R36" s="15">
        <v>1373.3000000000004</v>
      </c>
      <c r="S36" s="15">
        <v>2310.8000000000002</v>
      </c>
      <c r="T36" s="15">
        <v>2779.200000000003</v>
      </c>
      <c r="U36" s="15">
        <v>3286.4999999999968</v>
      </c>
      <c r="V36" s="15">
        <v>3756.9999999999977</v>
      </c>
      <c r="W36" s="15">
        <v>4253.5999999999985</v>
      </c>
      <c r="X36" s="15">
        <v>4592.9999999999964</v>
      </c>
      <c r="Y36" s="15">
        <v>4849.4999999999991</v>
      </c>
      <c r="Z36" s="15">
        <v>5133.4999999999982</v>
      </c>
      <c r="AA36" s="15">
        <v>5503.9000000000015</v>
      </c>
      <c r="AB36" s="15">
        <v>5996.8</v>
      </c>
      <c r="AC36" s="15">
        <v>6546.6000000000049</v>
      </c>
      <c r="AD36" s="15">
        <v>6937.7</v>
      </c>
      <c r="AE36" s="15">
        <v>7067.7999999999984</v>
      </c>
      <c r="AF36" s="15">
        <v>7158.7000000000035</v>
      </c>
    </row>
    <row r="37" spans="1:32" x14ac:dyDescent="0.35">
      <c r="A37" s="4" t="s">
        <v>253</v>
      </c>
      <c r="B37" s="15"/>
      <c r="C37" s="15"/>
      <c r="D37" s="15">
        <v>-35.800000000000054</v>
      </c>
      <c r="E37" s="15">
        <v>-17.999999999999794</v>
      </c>
      <c r="F37" s="15">
        <v>-201.50000000000023</v>
      </c>
      <c r="G37" s="15">
        <v>-175.00000000000071</v>
      </c>
      <c r="H37" s="15">
        <v>-868.7000000000005</v>
      </c>
      <c r="I37" s="15">
        <v>-947.90000000000066</v>
      </c>
      <c r="J37" s="15">
        <v>-878.80000000000007</v>
      </c>
      <c r="K37" s="15">
        <v>-720.20000000000016</v>
      </c>
      <c r="L37" s="15">
        <v>-504.6999999999997</v>
      </c>
      <c r="M37" s="15">
        <v>-128.29999999999941</v>
      </c>
      <c r="N37" s="15">
        <v>190.59999999999988</v>
      </c>
      <c r="O37" s="15">
        <v>495.00000000000102</v>
      </c>
      <c r="P37" s="15">
        <v>743.80000000000018</v>
      </c>
      <c r="Q37" s="15">
        <v>1004.7999999999995</v>
      </c>
      <c r="R37" s="15">
        <v>1373.3000000000004</v>
      </c>
      <c r="S37" s="15">
        <v>2310.8000000000002</v>
      </c>
      <c r="T37" s="15">
        <v>2779.1999999999994</v>
      </c>
      <c r="U37" s="15">
        <v>3286.5</v>
      </c>
      <c r="V37" s="15">
        <v>3757.0000000000014</v>
      </c>
      <c r="W37" s="15">
        <v>4253.5999999999985</v>
      </c>
      <c r="X37" s="15">
        <v>4593</v>
      </c>
      <c r="Y37" s="15">
        <v>4849.4999999999991</v>
      </c>
      <c r="Z37" s="15">
        <v>5133.5000000000018</v>
      </c>
      <c r="AA37" s="15">
        <v>5503.9000000000015</v>
      </c>
      <c r="AB37" s="15">
        <v>5996.8</v>
      </c>
      <c r="AC37" s="15">
        <v>6546.6000000000013</v>
      </c>
      <c r="AD37" s="15">
        <v>6937.7</v>
      </c>
      <c r="AE37" s="15">
        <v>7067.800000000002</v>
      </c>
      <c r="AF37" s="15">
        <v>7158.7</v>
      </c>
    </row>
    <row r="38" spans="1:32" x14ac:dyDescent="0.35">
      <c r="A38" s="4" t="s">
        <v>254</v>
      </c>
      <c r="B38" s="15"/>
      <c r="C38" s="15"/>
      <c r="D38" s="15">
        <v>302.30000000000246</v>
      </c>
      <c r="E38" s="15">
        <v>1121.4000000000012</v>
      </c>
      <c r="F38" s="15">
        <v>-13.300000000000978</v>
      </c>
      <c r="G38" s="15">
        <v>-312.99999999999528</v>
      </c>
      <c r="H38" s="15">
        <v>-1843.6000000000022</v>
      </c>
      <c r="I38" s="15">
        <v>-3981.5000000000041</v>
      </c>
      <c r="J38" s="15">
        <v>-3993.5000000000045</v>
      </c>
      <c r="K38" s="15">
        <v>-4029.2999999999993</v>
      </c>
      <c r="L38" s="15">
        <v>-4521.4999999999964</v>
      </c>
      <c r="M38" s="15">
        <v>-4840.3000000000029</v>
      </c>
      <c r="N38" s="15">
        <v>-5216.0999999999976</v>
      </c>
      <c r="O38" s="15">
        <v>-5218.5000000000027</v>
      </c>
      <c r="P38" s="15">
        <v>-5392.7000000000016</v>
      </c>
      <c r="Q38" s="15">
        <v>-5591.9999999999991</v>
      </c>
      <c r="R38" s="15">
        <v>-5695.1</v>
      </c>
      <c r="S38" s="15">
        <v>-5074.3000000000011</v>
      </c>
      <c r="T38" s="15">
        <v>-5039.0000000000018</v>
      </c>
      <c r="U38" s="15">
        <v>-4945.8999999999996</v>
      </c>
      <c r="V38" s="15">
        <v>-4792.6000000000004</v>
      </c>
      <c r="W38" s="15">
        <v>-4863.2999999999993</v>
      </c>
      <c r="X38" s="15">
        <v>-5067.1000000000004</v>
      </c>
      <c r="Y38" s="15">
        <v>-5337.7000000000007</v>
      </c>
      <c r="Z38" s="15">
        <v>-5552.9000000000005</v>
      </c>
      <c r="AA38" s="15">
        <v>-5661</v>
      </c>
      <c r="AB38" s="15">
        <v>-5656.6000000000013</v>
      </c>
      <c r="AC38" s="15">
        <v>-5572.7</v>
      </c>
      <c r="AD38" s="15">
        <v>-5624.7</v>
      </c>
      <c r="AE38" s="15">
        <v>-5879.4999999999991</v>
      </c>
      <c r="AF38" s="15">
        <v>-6174.2999999999993</v>
      </c>
    </row>
    <row r="39" spans="1:32" x14ac:dyDescent="0.35">
      <c r="A39" s="4" t="s">
        <v>255</v>
      </c>
      <c r="B39" s="15"/>
      <c r="C39" s="15"/>
      <c r="D39" s="15">
        <v>302.30000000000246</v>
      </c>
      <c r="E39" s="15">
        <v>1121.4000000000083</v>
      </c>
      <c r="F39" s="15">
        <v>-13.300000000000978</v>
      </c>
      <c r="G39" s="15">
        <v>-312.99999999998818</v>
      </c>
      <c r="H39" s="15">
        <v>-1843.5999999999949</v>
      </c>
      <c r="I39" s="15">
        <v>-3981.4999999999968</v>
      </c>
      <c r="J39" s="15">
        <v>-3993.4999999999973</v>
      </c>
      <c r="K39" s="15">
        <v>-4029.2999999999993</v>
      </c>
      <c r="L39" s="15">
        <v>-4521.5000000000036</v>
      </c>
      <c r="M39" s="15">
        <v>-4840.2999999999993</v>
      </c>
      <c r="N39" s="15">
        <v>-5216.100000000004</v>
      </c>
      <c r="O39" s="15">
        <v>-5218.4999999999991</v>
      </c>
      <c r="P39" s="15">
        <v>-5392.699999999998</v>
      </c>
      <c r="Q39" s="15">
        <v>-5591.9999999999991</v>
      </c>
      <c r="R39" s="15">
        <v>-5695.0999999999967</v>
      </c>
      <c r="S39" s="15">
        <v>-5074.3000000000011</v>
      </c>
      <c r="T39" s="15">
        <v>-5038.9999999999982</v>
      </c>
      <c r="U39" s="15">
        <v>-4945.8999999999978</v>
      </c>
      <c r="V39" s="15">
        <v>-4792.6000000000004</v>
      </c>
      <c r="W39" s="15">
        <v>-4863.300000000002</v>
      </c>
      <c r="X39" s="15">
        <v>-5067.1000000000004</v>
      </c>
      <c r="Y39" s="15">
        <v>-5337.699999999998</v>
      </c>
      <c r="Z39" s="15">
        <v>-5552.9000000000015</v>
      </c>
      <c r="AA39" s="15">
        <v>-5661.0000000000018</v>
      </c>
      <c r="AB39" s="15">
        <v>-5656.6000000000013</v>
      </c>
      <c r="AC39" s="15">
        <v>-5572.7000000000007</v>
      </c>
      <c r="AD39" s="15">
        <v>-5624.6999999999971</v>
      </c>
      <c r="AE39" s="15">
        <v>-5879.5</v>
      </c>
      <c r="AF39" s="15">
        <v>-6174.300000000002</v>
      </c>
    </row>
    <row r="40" spans="1:32" x14ac:dyDescent="0.35">
      <c r="A40" s="4" t="s">
        <v>256</v>
      </c>
      <c r="B40" s="15"/>
      <c r="C40" s="15"/>
      <c r="D40" s="15">
        <v>435.00000000000227</v>
      </c>
      <c r="E40" s="15">
        <v>-457.90000000000219</v>
      </c>
      <c r="F40" s="15">
        <v>-56.499999999999773</v>
      </c>
      <c r="G40" s="15">
        <v>-66.499999999997783</v>
      </c>
      <c r="H40" s="15">
        <v>-127.89999999999679</v>
      </c>
      <c r="I40" s="15">
        <v>-101.19999999999862</v>
      </c>
      <c r="J40" s="15">
        <v>-354.79999999999734</v>
      </c>
      <c r="K40" s="15">
        <v>-512.00000000000045</v>
      </c>
      <c r="L40" s="15">
        <v>-621.20000000000175</v>
      </c>
      <c r="M40" s="15">
        <v>-449.10000000000139</v>
      </c>
      <c r="N40" s="15">
        <v>-409.90000000000038</v>
      </c>
      <c r="O40" s="15">
        <v>-124.4000000000014</v>
      </c>
      <c r="P40" s="15">
        <v>44.399999999999551</v>
      </c>
      <c r="Q40" s="15">
        <v>225.69999999999979</v>
      </c>
      <c r="R40" s="15">
        <v>-103.9999999999992</v>
      </c>
      <c r="S40" s="15">
        <v>-356.40000000000072</v>
      </c>
      <c r="T40" s="15">
        <v>-608.30000000000337</v>
      </c>
      <c r="U40" s="15">
        <v>-838.09999999999718</v>
      </c>
      <c r="V40" s="15">
        <v>-1044.399999999996</v>
      </c>
      <c r="W40" s="15">
        <v>-1451.8999999999985</v>
      </c>
      <c r="X40" s="15">
        <v>-1844.8999999999992</v>
      </c>
      <c r="Y40" s="15">
        <v>-2219.5</v>
      </c>
      <c r="Z40" s="15">
        <v>-2586.7000000000003</v>
      </c>
      <c r="AA40" s="15">
        <v>-2939.7999999999984</v>
      </c>
      <c r="AB40" s="15">
        <v>-3318.9000000000028</v>
      </c>
      <c r="AC40" s="15">
        <v>-3688.2999999999984</v>
      </c>
      <c r="AD40" s="15">
        <v>-4049.4999999999982</v>
      </c>
      <c r="AE40" s="15">
        <v>-4364.9999999999982</v>
      </c>
      <c r="AF40" s="15">
        <v>-4695.6000000000022</v>
      </c>
    </row>
    <row r="41" spans="1:32" x14ac:dyDescent="0.35">
      <c r="A41" s="4" t="s">
        <v>257</v>
      </c>
      <c r="B41" s="15"/>
      <c r="C41" s="15"/>
      <c r="D41" s="15">
        <v>-132.69999999999982</v>
      </c>
      <c r="E41" s="15">
        <v>1579.3000000000106</v>
      </c>
      <c r="F41" s="15">
        <v>43.199999999998795</v>
      </c>
      <c r="G41" s="15">
        <v>-246.49999999999039</v>
      </c>
      <c r="H41" s="15">
        <v>-1715.6999999999982</v>
      </c>
      <c r="I41" s="15">
        <v>-3880.2999999999984</v>
      </c>
      <c r="J41" s="15">
        <v>-3638.7</v>
      </c>
      <c r="K41" s="15">
        <v>-3517.2999999999988</v>
      </c>
      <c r="L41" s="15">
        <v>-3900.3000000000015</v>
      </c>
      <c r="M41" s="15">
        <v>-4391.199999999998</v>
      </c>
      <c r="N41" s="15">
        <v>-4806.2000000000044</v>
      </c>
      <c r="O41" s="15">
        <v>-5094.0999999999976</v>
      </c>
      <c r="P41" s="15">
        <v>-5437.0999999999976</v>
      </c>
      <c r="Q41" s="15">
        <v>-5817.6999999999989</v>
      </c>
      <c r="R41" s="15">
        <v>-5591.0999999999976</v>
      </c>
      <c r="S41" s="15">
        <v>-4717.9000000000005</v>
      </c>
      <c r="T41" s="15">
        <v>-4430.6999999999944</v>
      </c>
      <c r="U41" s="15">
        <v>-4107.8000000000011</v>
      </c>
      <c r="V41" s="15">
        <v>-3748.2000000000044</v>
      </c>
      <c r="W41" s="15">
        <v>-3411.4000000000042</v>
      </c>
      <c r="X41" s="15">
        <v>-3222.2000000000007</v>
      </c>
      <c r="Y41" s="15">
        <v>-3118.199999999998</v>
      </c>
      <c r="Z41" s="15">
        <v>-2966.2000000000007</v>
      </c>
      <c r="AA41" s="15">
        <v>-2721.200000000003</v>
      </c>
      <c r="AB41" s="15">
        <v>-2337.699999999998</v>
      </c>
      <c r="AC41" s="15">
        <v>-1884.400000000003</v>
      </c>
      <c r="AD41" s="15">
        <v>-1575.1999999999989</v>
      </c>
      <c r="AE41" s="15">
        <v>-1514.5000000000018</v>
      </c>
      <c r="AF41" s="15">
        <v>-1478.6999999999998</v>
      </c>
    </row>
    <row r="42" spans="1:32" x14ac:dyDescent="0.35">
      <c r="M42" s="18"/>
    </row>
    <row r="43" spans="1:32" ht="17.5" thickBot="1" x14ac:dyDescent="0.45">
      <c r="A43" s="8" t="s">
        <v>259</v>
      </c>
      <c r="B43" s="1"/>
      <c r="C43" s="2"/>
      <c r="D43" s="1">
        <v>2022</v>
      </c>
      <c r="E43" s="2">
        <v>2023</v>
      </c>
      <c r="F43" s="1">
        <v>2024</v>
      </c>
      <c r="G43" s="2">
        <v>2025</v>
      </c>
      <c r="H43" s="1">
        <v>2026</v>
      </c>
      <c r="I43" s="2">
        <v>2027</v>
      </c>
      <c r="J43" s="1">
        <v>2028</v>
      </c>
      <c r="K43" s="2">
        <v>2029</v>
      </c>
      <c r="L43" s="1">
        <v>2030</v>
      </c>
      <c r="M43" s="2">
        <v>2031</v>
      </c>
      <c r="N43" s="1">
        <v>2032</v>
      </c>
      <c r="O43" s="2">
        <v>2033</v>
      </c>
      <c r="P43" s="1">
        <v>2034</v>
      </c>
      <c r="Q43" s="2">
        <v>2035</v>
      </c>
      <c r="R43" s="1">
        <v>2036</v>
      </c>
      <c r="S43" s="2">
        <v>2037</v>
      </c>
      <c r="T43" s="1">
        <v>2038</v>
      </c>
      <c r="U43" s="2">
        <v>2039</v>
      </c>
      <c r="V43" s="1">
        <v>2040</v>
      </c>
      <c r="W43" s="2">
        <v>2041</v>
      </c>
      <c r="X43" s="1">
        <v>2042</v>
      </c>
      <c r="Y43" s="2">
        <v>2043</v>
      </c>
      <c r="Z43" s="1">
        <v>2044</v>
      </c>
      <c r="AA43" s="2">
        <v>2045</v>
      </c>
      <c r="AB43" s="1">
        <v>2046</v>
      </c>
      <c r="AC43" s="2">
        <v>2047</v>
      </c>
      <c r="AD43" s="1">
        <v>2048</v>
      </c>
      <c r="AE43" s="2">
        <v>2049</v>
      </c>
      <c r="AF43" s="1">
        <v>2050</v>
      </c>
    </row>
    <row r="44" spans="1:32" ht="15" thickTop="1" x14ac:dyDescent="0.35">
      <c r="A44" s="4" t="s">
        <v>239</v>
      </c>
      <c r="B44" s="9"/>
      <c r="C44" s="9"/>
      <c r="D44" s="9">
        <v>-0.38325971380045443</v>
      </c>
      <c r="E44" s="9">
        <v>-0.7685199554194948</v>
      </c>
      <c r="F44" s="9">
        <v>-1.2741061755146332</v>
      </c>
      <c r="G44" s="9">
        <v>-1.7155113436754577</v>
      </c>
      <c r="H44" s="9">
        <v>-2.3516616406110278</v>
      </c>
      <c r="I44" s="9">
        <v>-3.8648414189628042</v>
      </c>
      <c r="J44" s="9">
        <v>-4.1147226018578991</v>
      </c>
      <c r="K44" s="9">
        <v>-4.4400235660616598</v>
      </c>
      <c r="L44" s="9">
        <v>-5.155859636518012</v>
      </c>
      <c r="M44" s="9">
        <v>-6.1373504578625209</v>
      </c>
      <c r="N44" s="9">
        <v>-7.0464094287908967</v>
      </c>
      <c r="O44" s="9">
        <v>-7.8394343962451547</v>
      </c>
      <c r="P44" s="9">
        <v>-8.7091314185046507</v>
      </c>
      <c r="Q44" s="9">
        <v>-9.7001965275732083</v>
      </c>
      <c r="R44" s="9">
        <v>-10.245908984998119</v>
      </c>
      <c r="S44" s="9">
        <v>-10.706694883878257</v>
      </c>
      <c r="T44" s="9">
        <v>-11.265075699255839</v>
      </c>
      <c r="U44" s="9">
        <v>-11.821986234771501</v>
      </c>
      <c r="V44" s="9">
        <v>-12.350475262003409</v>
      </c>
      <c r="W44" s="9">
        <v>-12.952551048406791</v>
      </c>
      <c r="X44" s="9">
        <v>-13.557208208745433</v>
      </c>
      <c r="Y44" s="9">
        <v>-14.172027114165729</v>
      </c>
      <c r="Z44" s="9">
        <v>-14.787276427579222</v>
      </c>
      <c r="AA44" s="9">
        <v>-15.413662890490917</v>
      </c>
      <c r="AB44" s="9">
        <v>-16.055022327156998</v>
      </c>
      <c r="AC44" s="9">
        <v>-16.709523669422484</v>
      </c>
      <c r="AD44" s="9">
        <v>-17.384004234065969</v>
      </c>
      <c r="AE44" s="9">
        <v>-18.077650321442079</v>
      </c>
      <c r="AF44" s="9">
        <v>-18.810876623376632</v>
      </c>
    </row>
    <row r="45" spans="1:32" x14ac:dyDescent="0.35">
      <c r="A45" s="4" t="s">
        <v>240</v>
      </c>
      <c r="B45" s="9"/>
      <c r="C45" s="9"/>
      <c r="D45" s="9">
        <v>-0.5428834588502931</v>
      </c>
      <c r="E45" s="9">
        <v>-0.63233666780634534</v>
      </c>
      <c r="F45" s="9">
        <v>-1.2615728583647245</v>
      </c>
      <c r="G45" s="9">
        <v>-1.7061760277095539</v>
      </c>
      <c r="H45" s="9">
        <v>-2.3466972336608531</v>
      </c>
      <c r="I45" s="9">
        <v>-3.9280913304307674</v>
      </c>
      <c r="J45" s="9">
        <v>-4.1289636701899228</v>
      </c>
      <c r="K45" s="9">
        <v>-4.4257266460502356</v>
      </c>
      <c r="L45" s="9">
        <v>-5.1412252760715411</v>
      </c>
      <c r="M45" s="9">
        <v>-6.1919225333052585</v>
      </c>
      <c r="N45" s="9">
        <v>-7.1473354231975081</v>
      </c>
      <c r="O45" s="9">
        <v>-8.0487212868774787</v>
      </c>
      <c r="P45" s="9">
        <v>-9.0061748923663298</v>
      </c>
      <c r="Q45" s="9">
        <v>-10.104105121898712</v>
      </c>
      <c r="R45" s="9">
        <v>-10.573302562856801</v>
      </c>
      <c r="S45" s="9">
        <v>-10.974597693474392</v>
      </c>
      <c r="T45" s="9">
        <v>-11.474722865148012</v>
      </c>
      <c r="U45" s="9">
        <v>-11.978694356695131</v>
      </c>
      <c r="V45" s="9">
        <v>-12.455690262823683</v>
      </c>
      <c r="W45" s="9">
        <v>-12.948467398915202</v>
      </c>
      <c r="X45" s="9">
        <v>-13.446130264913798</v>
      </c>
      <c r="Y45" s="9">
        <v>-13.957327844764485</v>
      </c>
      <c r="Z45" s="9">
        <v>-14.468650973291085</v>
      </c>
      <c r="AA45" s="9">
        <v>-14.992512484048973</v>
      </c>
      <c r="AB45" s="9">
        <v>-15.522888583053366</v>
      </c>
      <c r="AC45" s="9">
        <v>-16.066149986337798</v>
      </c>
      <c r="AD45" s="9">
        <v>-16.628940362429738</v>
      </c>
      <c r="AE45" s="9">
        <v>-17.221955256554011</v>
      </c>
      <c r="AF45" s="9">
        <v>-17.846006403089046</v>
      </c>
    </row>
    <row r="46" spans="1:32" x14ac:dyDescent="0.35">
      <c r="A46" s="4" t="s">
        <v>241</v>
      </c>
      <c r="B46" s="9"/>
      <c r="C46" s="9"/>
      <c r="D46" s="9">
        <v>-0.84211380025817051</v>
      </c>
      <c r="E46" s="9">
        <v>-1.3782964890364469</v>
      </c>
      <c r="F46" s="9">
        <v>-2.2854523658416288</v>
      </c>
      <c r="G46" s="9">
        <v>-3.0687662983186628</v>
      </c>
      <c r="H46" s="9">
        <v>-3.9757988444758898</v>
      </c>
      <c r="I46" s="9">
        <v>-5.4602395489072801</v>
      </c>
      <c r="J46" s="9">
        <v>-6.0787382245543027</v>
      </c>
      <c r="K46" s="9">
        <v>-6.7453151019067947</v>
      </c>
      <c r="L46" s="9">
        <v>-7.6363089061225162</v>
      </c>
      <c r="M46" s="9">
        <v>-8.696386491768477</v>
      </c>
      <c r="N46" s="9">
        <v>-9.6910306851412908</v>
      </c>
      <c r="O46" s="9">
        <v>-10.634910158892533</v>
      </c>
      <c r="P46" s="9">
        <v>-11.594457847473514</v>
      </c>
      <c r="Q46" s="9">
        <v>-12.61879844466565</v>
      </c>
      <c r="R46" s="9">
        <v>-13.303537466717382</v>
      </c>
      <c r="S46" s="9">
        <v>-13.9466631518826</v>
      </c>
      <c r="T46" s="9">
        <v>-14.632468553459121</v>
      </c>
      <c r="U46" s="9">
        <v>-15.311017826963965</v>
      </c>
      <c r="V46" s="9">
        <v>-15.968787270827743</v>
      </c>
      <c r="W46" s="9">
        <v>-16.632476380471999</v>
      </c>
      <c r="X46" s="9">
        <v>-17.290149482560363</v>
      </c>
      <c r="Y46" s="9">
        <v>-17.948242368629131</v>
      </c>
      <c r="Z46" s="9">
        <v>-18.600185076468431</v>
      </c>
      <c r="AA46" s="9">
        <v>-19.252899808201654</v>
      </c>
      <c r="AB46" s="9">
        <v>-19.903686826843419</v>
      </c>
      <c r="AC46" s="9">
        <v>-20.555667191945265</v>
      </c>
      <c r="AD46" s="9">
        <v>-21.211924681669807</v>
      </c>
      <c r="AE46" s="9">
        <v>-21.875414621202065</v>
      </c>
      <c r="AF46" s="9">
        <v>-22.548364821879353</v>
      </c>
    </row>
    <row r="47" spans="1:32" x14ac:dyDescent="0.35">
      <c r="A47" s="4" t="s">
        <v>242</v>
      </c>
      <c r="B47" s="9"/>
      <c r="C47" s="9"/>
      <c r="D47" s="9">
        <v>-1.2336949896379206</v>
      </c>
      <c r="E47" s="9">
        <v>-2.4645892351274763</v>
      </c>
      <c r="F47" s="9">
        <v>-3.6807826392454692</v>
      </c>
      <c r="G47" s="9">
        <v>-4.8761872455902271</v>
      </c>
      <c r="H47" s="9">
        <v>-6.0510492808299876</v>
      </c>
      <c r="I47" s="9">
        <v>-7.1990932205985922</v>
      </c>
      <c r="J47" s="9">
        <v>-8.3222243382212913</v>
      </c>
      <c r="K47" s="9">
        <v>-9.4115718734633713</v>
      </c>
      <c r="L47" s="9">
        <v>-10.456548800592133</v>
      </c>
      <c r="M47" s="9">
        <v>-11.472466770239945</v>
      </c>
      <c r="N47" s="9">
        <v>-12.465462274176412</v>
      </c>
      <c r="O47" s="9">
        <v>-13.431696769269911</v>
      </c>
      <c r="P47" s="9">
        <v>-14.370922646784715</v>
      </c>
      <c r="Q47" s="9">
        <v>-15.293442936341041</v>
      </c>
      <c r="R47" s="9">
        <v>-16.189617314930977</v>
      </c>
      <c r="S47" s="9">
        <v>-17.067385011257642</v>
      </c>
      <c r="T47" s="9">
        <v>-17.923244981244068</v>
      </c>
      <c r="U47" s="9">
        <v>-18.754225828262339</v>
      </c>
      <c r="V47" s="9">
        <v>-19.57030234774323</v>
      </c>
      <c r="W47" s="9">
        <v>-20.364039955604881</v>
      </c>
      <c r="X47" s="9">
        <v>-21.141947224749771</v>
      </c>
      <c r="Y47" s="9">
        <v>-21.901076872873052</v>
      </c>
      <c r="Z47" s="9">
        <v>-22.644122844724656</v>
      </c>
      <c r="AA47" s="9">
        <v>-23.368235639495062</v>
      </c>
      <c r="AB47" s="9">
        <v>-24.076579962912852</v>
      </c>
      <c r="AC47" s="9">
        <v>-24.771584026280667</v>
      </c>
      <c r="AD47" s="9">
        <v>-25.452060555088316</v>
      </c>
      <c r="AE47" s="9">
        <v>-26.115506754938377</v>
      </c>
      <c r="AF47" s="9">
        <v>-26.760718615672879</v>
      </c>
    </row>
    <row r="48" spans="1:32" x14ac:dyDescent="0.35">
      <c r="A48" s="4" t="s">
        <v>243</v>
      </c>
      <c r="B48" s="9"/>
      <c r="C48" s="9"/>
      <c r="D48" s="9">
        <v>-0.6919379873955066</v>
      </c>
      <c r="E48" s="9">
        <v>-0.98058627744935345</v>
      </c>
      <c r="F48" s="9">
        <v>-1.7928191819248793</v>
      </c>
      <c r="G48" s="9">
        <v>-2.4506486726861496</v>
      </c>
      <c r="H48" s="9">
        <v>-3.283939941828482</v>
      </c>
      <c r="I48" s="9">
        <v>-4.8937019662640937</v>
      </c>
      <c r="J48" s="9">
        <v>-5.3636823469903963</v>
      </c>
      <c r="K48" s="9">
        <v>-5.9103135330472574</v>
      </c>
      <c r="L48" s="9">
        <v>-6.7677897965104226</v>
      </c>
      <c r="M48" s="9">
        <v>-7.8532933503890012</v>
      </c>
      <c r="N48" s="9">
        <v>-8.8625136195825771</v>
      </c>
      <c r="O48" s="9">
        <v>-9.8135479257606892</v>
      </c>
      <c r="P48" s="9">
        <v>-10.789726745253965</v>
      </c>
      <c r="Q48" s="9">
        <v>-11.853221852565223</v>
      </c>
      <c r="R48" s="9">
        <v>-12.487246595395469</v>
      </c>
      <c r="S48" s="9">
        <v>-13.073887083534798</v>
      </c>
      <c r="T48" s="9">
        <v>-13.721956727534009</v>
      </c>
      <c r="U48" s="9">
        <v>-14.367895918698055</v>
      </c>
      <c r="V48" s="9">
        <v>-14.991478107552163</v>
      </c>
      <c r="W48" s="9">
        <v>-15.628768971734948</v>
      </c>
      <c r="X48" s="9">
        <v>-16.262442340373873</v>
      </c>
      <c r="Y48" s="9">
        <v>-16.90126932385045</v>
      </c>
      <c r="Z48" s="9">
        <v>-17.536009652849351</v>
      </c>
      <c r="AA48" s="9">
        <v>-18.175998361138497</v>
      </c>
      <c r="AB48" s="9">
        <v>-18.816818306421087</v>
      </c>
      <c r="AC48" s="9">
        <v>-19.461576374365603</v>
      </c>
      <c r="AD48" s="9">
        <v>-20.1143012654783</v>
      </c>
      <c r="AE48" s="9">
        <v>-20.77923885062269</v>
      </c>
      <c r="AF48" s="9">
        <v>-21.459404783952824</v>
      </c>
    </row>
    <row r="49" spans="1:32" x14ac:dyDescent="0.35">
      <c r="A49" s="4" t="s">
        <v>244</v>
      </c>
      <c r="B49" s="9"/>
      <c r="C49" s="9"/>
      <c r="D49" s="9">
        <v>-0.19938864493304964</v>
      </c>
      <c r="E49" s="9">
        <v>0.21790777073270026</v>
      </c>
      <c r="F49" s="9">
        <v>-9.7786184896041975E-2</v>
      </c>
      <c r="G49" s="9">
        <v>-0.15797012482094888</v>
      </c>
      <c r="H49" s="9">
        <v>-0.4897307740770373</v>
      </c>
      <c r="I49" s="9">
        <v>-2.1792183686797553</v>
      </c>
      <c r="J49" s="9">
        <v>-1.9035277429974835</v>
      </c>
      <c r="K49" s="9">
        <v>-1.7772501272014747</v>
      </c>
      <c r="L49" s="9">
        <v>-2.2901108848155705</v>
      </c>
      <c r="M49" s="9">
        <v>-3.3200531208499284</v>
      </c>
      <c r="N49" s="9">
        <v>-4.2266430969817721</v>
      </c>
      <c r="O49" s="9">
        <v>-5.073969690931011</v>
      </c>
      <c r="P49" s="9">
        <v>-6.0103938412612345</v>
      </c>
      <c r="Q49" s="9">
        <v>-7.1721921314207551</v>
      </c>
      <c r="R49" s="9">
        <v>-7.3631355329227004</v>
      </c>
      <c r="S49" s="9">
        <v>-7.4461981410584155</v>
      </c>
      <c r="T49" s="9">
        <v>-7.6857936091071872</v>
      </c>
      <c r="U49" s="9">
        <v>-7.9324801412179999</v>
      </c>
      <c r="V49" s="9">
        <v>-8.1329207526563678</v>
      </c>
      <c r="W49" s="9">
        <v>-8.3484125678565615</v>
      </c>
      <c r="X49" s="9">
        <v>-8.5675370003283451</v>
      </c>
      <c r="Y49" s="9">
        <v>-8.8000807346856451</v>
      </c>
      <c r="Z49" s="9">
        <v>-9.0211359074270838</v>
      </c>
      <c r="AA49" s="9">
        <v>-9.2476531924792784</v>
      </c>
      <c r="AB49" s="9">
        <v>-9.4654389758423623</v>
      </c>
      <c r="AC49" s="9">
        <v>-9.6803309514855265</v>
      </c>
      <c r="AD49" s="9">
        <v>-9.898082296164592</v>
      </c>
      <c r="AE49" s="9">
        <v>-10.135044116656559</v>
      </c>
      <c r="AF49" s="9">
        <v>-10.382003090523604</v>
      </c>
    </row>
    <row r="50" spans="1:32" x14ac:dyDescent="0.35">
      <c r="A50" s="4" t="s">
        <v>245</v>
      </c>
      <c r="B50" s="9"/>
      <c r="C50" s="9"/>
      <c r="D50" s="9">
        <v>3.2260699117935392</v>
      </c>
      <c r="E50" s="9">
        <v>-3.9826464208242993</v>
      </c>
      <c r="F50" s="9">
        <v>-1.5975987606506545</v>
      </c>
      <c r="G50" s="9">
        <v>-1.97410316281045</v>
      </c>
      <c r="H50" s="9">
        <v>-2.5054731208951666</v>
      </c>
      <c r="I50" s="9">
        <v>-1.8584521384928649</v>
      </c>
      <c r="J50" s="9">
        <v>-3.6721728081321521</v>
      </c>
      <c r="K50" s="9">
        <v>-4.8755713560182823</v>
      </c>
      <c r="L50" s="9">
        <v>-5.5757575757575673</v>
      </c>
      <c r="M50" s="9">
        <v>-4.5750830156192359</v>
      </c>
      <c r="N50" s="9">
        <v>-4.3412300151709662</v>
      </c>
      <c r="O50" s="9">
        <v>-2.597546147894326</v>
      </c>
      <c r="P50" s="9">
        <v>-1.4314027747192262</v>
      </c>
      <c r="Q50" s="9">
        <v>-2.1949078138715758E-2</v>
      </c>
      <c r="R50" s="9">
        <v>-2.5565064735571634</v>
      </c>
      <c r="S50" s="9">
        <v>-4.5429606057280791</v>
      </c>
      <c r="T50" s="9">
        <v>-6.5422612513721177</v>
      </c>
      <c r="U50" s="9">
        <v>-8.3681089391609866</v>
      </c>
      <c r="V50" s="9">
        <v>-10.080334543853846</v>
      </c>
      <c r="W50" s="9">
        <v>-13.038686211837316</v>
      </c>
      <c r="X50" s="9">
        <v>-15.845848056537099</v>
      </c>
      <c r="Y50" s="9">
        <v>-18.488603673379068</v>
      </c>
      <c r="Z50" s="9">
        <v>-21.033947193254939</v>
      </c>
      <c r="AA50" s="9">
        <v>-23.456103260264836</v>
      </c>
      <c r="AB50" s="9">
        <v>-25.943712307348669</v>
      </c>
      <c r="AC50" s="9">
        <v>-28.327912975215884</v>
      </c>
      <c r="AD50" s="9">
        <v>-30.61408450704225</v>
      </c>
      <c r="AE50" s="9">
        <v>-32.600815586769372</v>
      </c>
      <c r="AF50" s="9">
        <v>-34.643874643874639</v>
      </c>
    </row>
    <row r="51" spans="1:32" x14ac:dyDescent="0.35">
      <c r="A51" s="4" t="s">
        <v>246</v>
      </c>
      <c r="B51" s="9"/>
      <c r="C51" s="9"/>
      <c r="D51" s="9">
        <v>0.19462216455639908</v>
      </c>
      <c r="E51" s="9">
        <v>26.25961207391255</v>
      </c>
      <c r="F51" s="9">
        <v>8.0012049309481874</v>
      </c>
      <c r="G51" s="9">
        <v>5.1480232340266125</v>
      </c>
      <c r="H51" s="9">
        <v>-2.9021249034701007</v>
      </c>
      <c r="I51" s="9">
        <v>-26.183965195773773</v>
      </c>
      <c r="J51" s="9">
        <v>-23.384102209075461</v>
      </c>
      <c r="K51" s="9">
        <v>-23.053038463975671</v>
      </c>
      <c r="L51" s="9">
        <v>-29.124666710021465</v>
      </c>
      <c r="M51" s="9">
        <v>-38.569064469560935</v>
      </c>
      <c r="N51" s="9">
        <v>-45.603046371757003</v>
      </c>
      <c r="O51" s="9">
        <v>-51.373188405797094</v>
      </c>
      <c r="P51" s="9">
        <v>-56.573661125649622</v>
      </c>
      <c r="Q51" s="9">
        <v>-61.991341991341983</v>
      </c>
      <c r="R51" s="9">
        <v>-63.102829432204366</v>
      </c>
      <c r="S51" s="9">
        <v>-63.929732239591395</v>
      </c>
      <c r="T51" s="9">
        <v>-65.359220248388624</v>
      </c>
      <c r="U51" s="9">
        <v>-66.785827772481724</v>
      </c>
      <c r="V51" s="9">
        <v>-68.025078369905955</v>
      </c>
      <c r="W51" s="9">
        <v>-69.282445312171973</v>
      </c>
      <c r="X51" s="9">
        <v>-70.501815075806107</v>
      </c>
      <c r="Y51" s="9">
        <v>-71.700803733471616</v>
      </c>
      <c r="Z51" s="9">
        <v>-72.826611664545581</v>
      </c>
      <c r="AA51" s="9">
        <v>-73.911494969281463</v>
      </c>
      <c r="AB51" s="9">
        <v>-74.915146852513914</v>
      </c>
      <c r="AC51" s="9">
        <v>-75.844788745345056</v>
      </c>
      <c r="AD51" s="9">
        <v>-76.687832664114282</v>
      </c>
      <c r="AE51" s="9">
        <v>-77.46599042517893</v>
      </c>
      <c r="AF51" s="9">
        <v>-78.138528138528144</v>
      </c>
    </row>
    <row r="52" spans="1:32" x14ac:dyDescent="0.35">
      <c r="A52" s="4" t="s">
        <v>247</v>
      </c>
      <c r="B52" s="9"/>
      <c r="C52" s="9"/>
      <c r="D52" s="9">
        <v>0.99536360749445163</v>
      </c>
      <c r="E52" s="9">
        <v>0.66907237730494662</v>
      </c>
      <c r="F52" s="9">
        <v>0.51827979981570405</v>
      </c>
      <c r="G52" s="9">
        <v>0.28997693944373776</v>
      </c>
      <c r="H52" s="9">
        <v>-0.59022782692092046</v>
      </c>
      <c r="I52" s="9">
        <v>-3.0899407135817487</v>
      </c>
      <c r="J52" s="9">
        <v>-3.378264403244859</v>
      </c>
      <c r="K52" s="9">
        <v>-3.7357176557467962</v>
      </c>
      <c r="L52" s="9">
        <v>-4.7155322142566192</v>
      </c>
      <c r="M52" s="9">
        <v>-5.5989733684641596</v>
      </c>
      <c r="N52" s="9">
        <v>-6.5368867753526638</v>
      </c>
      <c r="O52" s="9">
        <v>-6.7753698232915109</v>
      </c>
      <c r="P52" s="9">
        <v>-7.3522871311347906</v>
      </c>
      <c r="Q52" s="9">
        <v>-8.0251446783051854</v>
      </c>
      <c r="R52" s="9">
        <v>-9.1356983193735388</v>
      </c>
      <c r="S52" s="9">
        <v>-9.9771913245365447</v>
      </c>
      <c r="T52" s="9">
        <v>-11.066113700677613</v>
      </c>
      <c r="U52" s="9">
        <v>-12.132351840598229</v>
      </c>
      <c r="V52" s="9">
        <v>-13.137132883053816</v>
      </c>
      <c r="W52" s="9">
        <v>-14.621444989484168</v>
      </c>
      <c r="X52" s="9">
        <v>-16.074344649763653</v>
      </c>
      <c r="Y52" s="9">
        <v>-17.491642202939353</v>
      </c>
      <c r="Z52" s="9">
        <v>-18.888806104519411</v>
      </c>
      <c r="AA52" s="9">
        <v>-20.260472610096674</v>
      </c>
      <c r="AB52" s="9">
        <v>-21.65019168608584</v>
      </c>
      <c r="AC52" s="9">
        <v>-23.005721503237794</v>
      </c>
      <c r="AD52" s="9">
        <v>-24.325678733744741</v>
      </c>
      <c r="AE52" s="9">
        <v>-25.513024011737102</v>
      </c>
      <c r="AF52" s="9">
        <v>-26.723889095067264</v>
      </c>
    </row>
    <row r="53" spans="1:32" x14ac:dyDescent="0.35">
      <c r="A53" s="4" t="s">
        <v>248</v>
      </c>
      <c r="B53" s="9"/>
      <c r="C53" s="9"/>
      <c r="D53" s="9">
        <v>0.12716174974567662</v>
      </c>
      <c r="E53" s="9">
        <v>17.251234086775774</v>
      </c>
      <c r="F53" s="9">
        <v>5.0989964740981781</v>
      </c>
      <c r="G53" s="9">
        <v>3.2763931671800739</v>
      </c>
      <c r="H53" s="9">
        <v>-1.9813519813519895</v>
      </c>
      <c r="I53" s="9">
        <v>-18.452030606238957</v>
      </c>
      <c r="J53" s="9">
        <v>-16.462346760070055</v>
      </c>
      <c r="K53" s="9">
        <v>-16.324167872648324</v>
      </c>
      <c r="L53" s="9">
        <v>-20.835686053077367</v>
      </c>
      <c r="M53" s="9">
        <v>-28.195804195804197</v>
      </c>
      <c r="N53" s="9">
        <v>-33.860414394765542</v>
      </c>
      <c r="O53" s="9">
        <v>-38.667728237791934</v>
      </c>
      <c r="P53" s="9">
        <v>-43.293807641633727</v>
      </c>
      <c r="Q53" s="9">
        <v>-48.337261063105522</v>
      </c>
      <c r="R53" s="9">
        <v>-49.46656258131668</v>
      </c>
      <c r="S53" s="9">
        <v>-50.323582707740094</v>
      </c>
      <c r="T53" s="9">
        <v>-51.738346639196493</v>
      </c>
      <c r="U53" s="9">
        <v>-53.177857508969758</v>
      </c>
      <c r="V53" s="9">
        <v>-54.478183210002548</v>
      </c>
      <c r="W53" s="9">
        <v>-55.789740985271713</v>
      </c>
      <c r="X53" s="9">
        <v>-57.092288242730724</v>
      </c>
      <c r="Y53" s="9">
        <v>-58.408862034239675</v>
      </c>
      <c r="Z53" s="9">
        <v>-59.633718013045666</v>
      </c>
      <c r="AA53" s="9">
        <v>-60.825000000000003</v>
      </c>
      <c r="AB53" s="9">
        <v>-61.948666832793421</v>
      </c>
      <c r="AC53" s="9">
        <v>-63.031055900621126</v>
      </c>
      <c r="AD53" s="9">
        <v>-63.990086741016107</v>
      </c>
      <c r="AE53" s="9">
        <v>-64.894932014833145</v>
      </c>
      <c r="AF53" s="9">
        <v>-65.704416481618551</v>
      </c>
    </row>
    <row r="54" spans="1:32" x14ac:dyDescent="0.35">
      <c r="A54" s="4" t="s">
        <v>249</v>
      </c>
      <c r="B54" s="9"/>
      <c r="C54" s="9"/>
      <c r="D54" s="9">
        <v>1.2282832650777165</v>
      </c>
      <c r="E54" s="9">
        <v>-1.2968359237215188</v>
      </c>
      <c r="F54" s="9">
        <v>-0.15373424938617752</v>
      </c>
      <c r="G54" s="9">
        <v>-0.18653574209129192</v>
      </c>
      <c r="H54" s="9">
        <v>-0.37877824948521527</v>
      </c>
      <c r="I54" s="9">
        <v>-0.36235226748531807</v>
      </c>
      <c r="J54" s="9">
        <v>-1.0963619269198324</v>
      </c>
      <c r="K54" s="9">
        <v>-1.5612395159741348</v>
      </c>
      <c r="L54" s="9">
        <v>-1.9083084964627581</v>
      </c>
      <c r="M54" s="9">
        <v>-1.4608927714565592</v>
      </c>
      <c r="N54" s="9">
        <v>-1.3922053913212422</v>
      </c>
      <c r="O54" s="9">
        <v>-0.55759268559477282</v>
      </c>
      <c r="P54" s="9">
        <v>-5.6723296011054199E-2</v>
      </c>
      <c r="Q54" s="9">
        <v>0.50244545109999772</v>
      </c>
      <c r="R54" s="9">
        <v>-0.57987970969452063</v>
      </c>
      <c r="S54" s="9">
        <v>-1.4358955307055081</v>
      </c>
      <c r="T54" s="9">
        <v>-2.3157759642460873</v>
      </c>
      <c r="U54" s="9">
        <v>-3.1488476361570457</v>
      </c>
      <c r="V54" s="9">
        <v>-3.9279811513169398</v>
      </c>
      <c r="W54" s="9">
        <v>-5.3971951584216109</v>
      </c>
      <c r="X54" s="9">
        <v>-6.8344197658061017</v>
      </c>
      <c r="Y54" s="9">
        <v>-8.2257163380956158</v>
      </c>
      <c r="Z54" s="9">
        <v>-9.6084751348353521</v>
      </c>
      <c r="AA54" s="9">
        <v>-10.960878295226372</v>
      </c>
      <c r="AB54" s="9">
        <v>-12.387287629372878</v>
      </c>
      <c r="AC54" s="9">
        <v>-13.788954152390268</v>
      </c>
      <c r="AD54" s="9">
        <v>-15.170262159096948</v>
      </c>
      <c r="AE54" s="9">
        <v>-16.395787604508339</v>
      </c>
      <c r="AF54" s="9">
        <v>-17.685118323051853</v>
      </c>
    </row>
    <row r="55" spans="1:32" x14ac:dyDescent="0.35">
      <c r="A55" s="4" t="s">
        <v>250</v>
      </c>
      <c r="B55" s="9"/>
      <c r="C55" s="9"/>
      <c r="D55" s="9">
        <v>6.6499088962479788E-2</v>
      </c>
      <c r="E55" s="9">
        <v>8.0971443107118475</v>
      </c>
      <c r="F55" s="9">
        <v>3.1376981243777089</v>
      </c>
      <c r="G55" s="9">
        <v>2.1660893124317662</v>
      </c>
      <c r="H55" s="9">
        <v>-1.4271220831924267</v>
      </c>
      <c r="I55" s="9">
        <v>-13.98173824822455</v>
      </c>
      <c r="J55" s="9">
        <v>-12.438744515693545</v>
      </c>
      <c r="K55" s="9">
        <v>-12.311551012702612</v>
      </c>
      <c r="L55" s="9">
        <v>-15.756820460025464</v>
      </c>
      <c r="M55" s="9">
        <v>-21.693461365095416</v>
      </c>
      <c r="N55" s="9">
        <v>-26.237155126287917</v>
      </c>
      <c r="O55" s="9">
        <v>-30.066667586854201</v>
      </c>
      <c r="P55" s="9">
        <v>-34.170791564410798</v>
      </c>
      <c r="Q55" s="9">
        <v>-38.778806655991083</v>
      </c>
      <c r="R55" s="9">
        <v>-39.845122482537633</v>
      </c>
      <c r="S55" s="9">
        <v>-40.673742104584711</v>
      </c>
      <c r="T55" s="9">
        <v>-42.042390867894227</v>
      </c>
      <c r="U55" s="9">
        <v>-43.438303249615878</v>
      </c>
      <c r="V55" s="9">
        <v>-44.687670681576449</v>
      </c>
      <c r="W55" s="9">
        <v>-46.004717252488064</v>
      </c>
      <c r="X55" s="9">
        <v>-47.303872175039587</v>
      </c>
      <c r="Y55" s="9">
        <v>-48.607288499502857</v>
      </c>
      <c r="Z55" s="9">
        <v>-49.860057131315465</v>
      </c>
      <c r="AA55" s="9">
        <v>-51.094004997039328</v>
      </c>
      <c r="AB55" s="9">
        <v>-52.268390006939626</v>
      </c>
      <c r="AC55" s="9">
        <v>-53.37974756831867</v>
      </c>
      <c r="AD55" s="9">
        <v>-54.411210619366429</v>
      </c>
      <c r="AE55" s="9">
        <v>-55.376804235874381</v>
      </c>
      <c r="AF55" s="9">
        <v>-56.239199570161048</v>
      </c>
    </row>
    <row r="56" spans="1:32" x14ac:dyDescent="0.35">
      <c r="A56" s="4" t="s">
        <v>251</v>
      </c>
      <c r="B56" s="9"/>
      <c r="C56" s="9"/>
      <c r="D56" s="9">
        <v>1.396736168870284</v>
      </c>
      <c r="E56" s="9">
        <v>-1.4389736477115074</v>
      </c>
      <c r="F56" s="9">
        <v>-0.23634453781513243</v>
      </c>
      <c r="G56" s="9">
        <v>-0.23036711066481672</v>
      </c>
      <c r="H56" s="9">
        <v>-0.26645431992893659</v>
      </c>
      <c r="I56" s="9">
        <v>0.39324972906023087</v>
      </c>
      <c r="J56" s="9">
        <v>-0.33667934409876371</v>
      </c>
      <c r="K56" s="9">
        <v>-0.76208994543060304</v>
      </c>
      <c r="L56" s="9">
        <v>-0.89229411022828264</v>
      </c>
      <c r="M56" s="9">
        <v>-0.15020408163265103</v>
      </c>
      <c r="N56" s="9">
        <v>0.19002686586723691</v>
      </c>
      <c r="O56" s="9">
        <v>1.2395199736971911</v>
      </c>
      <c r="P56" s="9">
        <v>1.9976226639371399</v>
      </c>
      <c r="Q56" s="9">
        <v>2.8679420443619255</v>
      </c>
      <c r="R56" s="9">
        <v>1.8200000000000067</v>
      </c>
      <c r="S56" s="9">
        <v>1.0087807493799859</v>
      </c>
      <c r="T56" s="9">
        <v>0.17519625349549783</v>
      </c>
      <c r="U56" s="9">
        <v>-0.60269519875397226</v>
      </c>
      <c r="V56" s="9">
        <v>-1.3313810950694605</v>
      </c>
      <c r="W56" s="9">
        <v>-2.7476475620188134</v>
      </c>
      <c r="X56" s="9">
        <v>-4.1321461720925461</v>
      </c>
      <c r="Y56" s="9">
        <v>-5.4663489761386819</v>
      </c>
      <c r="Z56" s="9">
        <v>-6.7945338512763582</v>
      </c>
      <c r="AA56" s="9">
        <v>-8.0886195004702603</v>
      </c>
      <c r="AB56" s="9">
        <v>-9.4649917771790388</v>
      </c>
      <c r="AC56" s="9">
        <v>-10.817459759612015</v>
      </c>
      <c r="AD56" s="9">
        <v>-12.155339805825244</v>
      </c>
      <c r="AE56" s="9">
        <v>-13.342318059299188</v>
      </c>
      <c r="AF56" s="9">
        <v>-14.599814696030219</v>
      </c>
    </row>
    <row r="57" spans="1:32" x14ac:dyDescent="0.35">
      <c r="A57" s="4" t="s">
        <v>252</v>
      </c>
      <c r="B57" s="9"/>
      <c r="C57" s="9"/>
      <c r="D57" s="9">
        <v>0.16411779807092033</v>
      </c>
      <c r="E57" s="9">
        <v>8.4737384721852743E-2</v>
      </c>
      <c r="F57" s="9">
        <v>0.95580073807739063</v>
      </c>
      <c r="G57" s="9">
        <v>0.79558111517741781</v>
      </c>
      <c r="H57" s="9">
        <v>3.7043038492863896</v>
      </c>
      <c r="I57" s="9">
        <v>3.7256998215563146</v>
      </c>
      <c r="J57" s="9">
        <v>3.1553171474324384</v>
      </c>
      <c r="K57" s="9">
        <v>2.389951716471161</v>
      </c>
      <c r="L57" s="9">
        <v>1.5803036612820895</v>
      </c>
      <c r="M57" s="9">
        <v>0.3903718421108554</v>
      </c>
      <c r="N57" s="9">
        <v>-0.57217133919915053</v>
      </c>
      <c r="O57" s="9">
        <v>-1.4537444933920631</v>
      </c>
      <c r="P57" s="9">
        <v>-2.1512715871918653</v>
      </c>
      <c r="Q57" s="9">
        <v>-2.8416932509785373</v>
      </c>
      <c r="R57" s="9">
        <v>-3.7521755405039889</v>
      </c>
      <c r="S57" s="9">
        <v>-5.9453270727471548</v>
      </c>
      <c r="T57" s="9">
        <v>-6.9187509802310805</v>
      </c>
      <c r="U57" s="9">
        <v>-7.9074254972065878</v>
      </c>
      <c r="V57" s="9">
        <v>-8.7628252822786568</v>
      </c>
      <c r="W57" s="9">
        <v>-9.6322681890131072</v>
      </c>
      <c r="X57" s="9">
        <v>-10.187740109485482</v>
      </c>
      <c r="Y57" s="9">
        <v>-10.666188654843937</v>
      </c>
      <c r="Z57" s="9">
        <v>-11.28031027170748</v>
      </c>
      <c r="AA57" s="9">
        <v>-12.276831520623848</v>
      </c>
      <c r="AB57" s="9">
        <v>-13.615197219201317</v>
      </c>
      <c r="AC57" s="9">
        <v>-15.13370813529859</v>
      </c>
      <c r="AD57" s="9">
        <v>-16.001632984440519</v>
      </c>
      <c r="AE57" s="9">
        <v>-16.262807783727066</v>
      </c>
      <c r="AF57" s="9">
        <v>-16.418396530410519</v>
      </c>
    </row>
    <row r="58" spans="1:32" x14ac:dyDescent="0.35">
      <c r="A58" s="4" t="s">
        <v>253</v>
      </c>
      <c r="B58" s="9"/>
      <c r="C58" s="9"/>
      <c r="D58" s="9">
        <v>0.57689828541962185</v>
      </c>
      <c r="E58" s="9">
        <v>0.31948314726397814</v>
      </c>
      <c r="F58" s="9">
        <v>3.6811721290511206</v>
      </c>
      <c r="G58" s="9">
        <v>2.7392971746106398</v>
      </c>
      <c r="H58" s="9">
        <v>11.075977610893657</v>
      </c>
      <c r="I58" s="9">
        <v>9.6388114945801462</v>
      </c>
      <c r="J58" s="9">
        <v>7.177744744107029</v>
      </c>
      <c r="K58" s="9">
        <v>4.9578356796200058</v>
      </c>
      <c r="L58" s="9">
        <v>3.0908389419985407</v>
      </c>
      <c r="M58" s="9">
        <v>0.74341903222254724</v>
      </c>
      <c r="N58" s="9">
        <v>-1.0766111038935355</v>
      </c>
      <c r="O58" s="9">
        <v>-2.6840906626179426</v>
      </c>
      <c r="P58" s="9">
        <v>-3.921568627450982</v>
      </c>
      <c r="Q58" s="9">
        <v>-5.0872858357973154</v>
      </c>
      <c r="R58" s="9">
        <v>-6.5419848419167224</v>
      </c>
      <c r="S58" s="9">
        <v>-9.9348653238461733</v>
      </c>
      <c r="T58" s="9">
        <v>-11.315454112397244</v>
      </c>
      <c r="U58" s="9">
        <v>-12.662690431606446</v>
      </c>
      <c r="V58" s="9">
        <v>-13.778913897375153</v>
      </c>
      <c r="W58" s="9">
        <v>-14.89778263443063</v>
      </c>
      <c r="X58" s="9">
        <v>-15.582380002442699</v>
      </c>
      <c r="Y58" s="9">
        <v>-16.241823826700291</v>
      </c>
      <c r="Z58" s="9">
        <v>-17.168609220581601</v>
      </c>
      <c r="AA58" s="9">
        <v>-18.833750804144596</v>
      </c>
      <c r="AB58" s="9">
        <v>-21.088093287242984</v>
      </c>
      <c r="AC58" s="9">
        <v>-23.676330179671911</v>
      </c>
      <c r="AD58" s="9">
        <v>-25.002342494287916</v>
      </c>
      <c r="AE58" s="9">
        <v>-25.376365705750782</v>
      </c>
      <c r="AF58" s="9">
        <v>-25.572539535681241</v>
      </c>
    </row>
    <row r="59" spans="1:32" x14ac:dyDescent="0.35">
      <c r="A59" s="4" t="s">
        <v>254</v>
      </c>
      <c r="B59" s="9"/>
      <c r="C59" s="9"/>
      <c r="D59" s="9">
        <v>0.55553717854006091</v>
      </c>
      <c r="E59" s="9">
        <v>2.0670396210243061</v>
      </c>
      <c r="F59" s="9">
        <v>-2.4797379308546478E-2</v>
      </c>
      <c r="G59" s="9">
        <v>-0.60256156042266962</v>
      </c>
      <c r="H59" s="9">
        <v>-3.7372946981337898</v>
      </c>
      <c r="I59" s="9">
        <v>-8.6786028789900076</v>
      </c>
      <c r="J59" s="9">
        <v>-9.3079031521242683</v>
      </c>
      <c r="K59" s="9">
        <v>-10.075567380497514</v>
      </c>
      <c r="L59" s="9">
        <v>-12.021333446771393</v>
      </c>
      <c r="M59" s="9">
        <v>-13.738401846054293</v>
      </c>
      <c r="N59" s="9">
        <v>-15.391220444908681</v>
      </c>
      <c r="O59" s="9">
        <v>-16.303329084501769</v>
      </c>
      <c r="P59" s="9">
        <v>-17.796750006600316</v>
      </c>
      <c r="Q59" s="9">
        <v>-19.741510479734231</v>
      </c>
      <c r="R59" s="9">
        <v>-21.748478206078012</v>
      </c>
      <c r="S59" s="9">
        <v>-22.193695683550782</v>
      </c>
      <c r="T59" s="9">
        <v>-24.424883425591119</v>
      </c>
      <c r="U59" s="9">
        <v>-27.03549231719516</v>
      </c>
      <c r="V59" s="9">
        <v>-30.058390772878081</v>
      </c>
      <c r="W59" s="9">
        <v>-34.864364981504309</v>
      </c>
      <c r="X59" s="9">
        <v>-41.164475928964855</v>
      </c>
      <c r="Y59" s="9">
        <v>-47.599386470242031</v>
      </c>
      <c r="Z59" s="9">
        <v>-53.193792508861002</v>
      </c>
      <c r="AA59" s="9">
        <v>-54.578058868331993</v>
      </c>
      <c r="AB59" s="9">
        <v>-53.952024416996522</v>
      </c>
      <c r="AC59" s="9">
        <v>-52.652613875792476</v>
      </c>
      <c r="AD59" s="9">
        <v>-57.486406933485959</v>
      </c>
      <c r="AE59" s="9">
        <v>-65.608436087708526</v>
      </c>
      <c r="AF59" s="9">
        <v>-76.354125445191926</v>
      </c>
    </row>
    <row r="60" spans="1:32" x14ac:dyDescent="0.35">
      <c r="A60" s="4" t="s">
        <v>255</v>
      </c>
      <c r="B60" s="9"/>
      <c r="C60" s="9"/>
      <c r="D60" s="9">
        <v>0.43171036133429275</v>
      </c>
      <c r="E60" s="9">
        <v>1.6052219096901759</v>
      </c>
      <c r="F60" s="9">
        <v>-1.920780096674592E-2</v>
      </c>
      <c r="G60" s="9">
        <v>-0.46334058197351735</v>
      </c>
      <c r="H60" s="9">
        <v>-2.8390244202914099</v>
      </c>
      <c r="I60" s="9">
        <v>-6.4755420816716818</v>
      </c>
      <c r="J60" s="9">
        <v>-6.8250490494322529</v>
      </c>
      <c r="K60" s="9">
        <v>-7.247098858248739</v>
      </c>
      <c r="L60" s="9">
        <v>-8.4958183249624728</v>
      </c>
      <c r="M60" s="9">
        <v>-9.5206717558453082</v>
      </c>
      <c r="N60" s="9">
        <v>-10.537980245706411</v>
      </c>
      <c r="O60" s="9">
        <v>-10.959367282135716</v>
      </c>
      <c r="P60" s="9">
        <v>-11.746344991025838</v>
      </c>
      <c r="Q60" s="9">
        <v>-12.728154212786874</v>
      </c>
      <c r="R60" s="9">
        <v>-13.626531911126417</v>
      </c>
      <c r="S60" s="9">
        <v>-13.189695282506364</v>
      </c>
      <c r="T60" s="9">
        <v>-13.905062557604317</v>
      </c>
      <c r="U60" s="9">
        <v>-14.588771786998441</v>
      </c>
      <c r="V60" s="9">
        <v>-15.189383975177721</v>
      </c>
      <c r="W60" s="9">
        <v>-16.453858958223385</v>
      </c>
      <c r="X60" s="9">
        <v>-18.150329185382592</v>
      </c>
      <c r="Y60" s="9">
        <v>-19.900603240647524</v>
      </c>
      <c r="Z60" s="9">
        <v>-21.318769915921223</v>
      </c>
      <c r="AA60" s="9">
        <v>-21.789586725326505</v>
      </c>
      <c r="AB60" s="9">
        <v>-21.679026540193544</v>
      </c>
      <c r="AC60" s="9">
        <v>-21.276425154341613</v>
      </c>
      <c r="AD60" s="9">
        <v>-22.151116081977275</v>
      </c>
      <c r="AE60" s="9">
        <v>-23.930075907120617</v>
      </c>
      <c r="AF60" s="9">
        <v>-26.058055911945448</v>
      </c>
    </row>
    <row r="61" spans="1:32" x14ac:dyDescent="0.35">
      <c r="A61" s="4" t="s">
        <v>256</v>
      </c>
      <c r="B61" s="9"/>
      <c r="C61" s="9"/>
      <c r="D61" s="9">
        <v>1.2450947560043686</v>
      </c>
      <c r="E61" s="9">
        <v>-1.3109187883090956</v>
      </c>
      <c r="F61" s="9">
        <v>-0.16184428002211329</v>
      </c>
      <c r="G61" s="9">
        <v>-0.19079370179947952</v>
      </c>
      <c r="H61" s="9">
        <v>-0.3682196765770161</v>
      </c>
      <c r="I61" s="9">
        <v>-0.29195395666848983</v>
      </c>
      <c r="J61" s="9">
        <v>-1.0258990351113</v>
      </c>
      <c r="K61" s="9">
        <v>-1.4872220898956052</v>
      </c>
      <c r="L61" s="9">
        <v>-1.8141993516544546</v>
      </c>
      <c r="M61" s="9">
        <v>-1.3410333511500798</v>
      </c>
      <c r="N61" s="9">
        <v>-1.2454688815087838</v>
      </c>
      <c r="O61" s="9">
        <v>-0.38738326342373747</v>
      </c>
      <c r="P61" s="9">
        <v>0.14134725582579763</v>
      </c>
      <c r="Q61" s="9">
        <v>0.73468617149404569</v>
      </c>
      <c r="R61" s="9">
        <v>-0.34266321806889244</v>
      </c>
      <c r="S61" s="9">
        <v>-1.1919413527397285</v>
      </c>
      <c r="T61" s="9">
        <v>-2.0648126461712994</v>
      </c>
      <c r="U61" s="9">
        <v>-2.8895815088849108</v>
      </c>
      <c r="V61" s="9">
        <v>-3.6606951956004226</v>
      </c>
      <c r="W61" s="9">
        <v>-5.1239249427400715</v>
      </c>
      <c r="X61" s="9">
        <v>-6.5551228663606231</v>
      </c>
      <c r="Y61" s="9">
        <v>-7.9398581235534209</v>
      </c>
      <c r="Z61" s="9">
        <v>-9.3162713305048754</v>
      </c>
      <c r="AA61" s="9">
        <v>-10.661840707065936</v>
      </c>
      <c r="AB61" s="9">
        <v>-12.083227145301644</v>
      </c>
      <c r="AC61" s="9">
        <v>-13.479938892015753</v>
      </c>
      <c r="AD61" s="9">
        <v>-14.856952077661917</v>
      </c>
      <c r="AE61" s="9">
        <v>-16.078650940407687</v>
      </c>
      <c r="AF61" s="9">
        <v>-17.364935079343368</v>
      </c>
    </row>
    <row r="62" spans="1:32" x14ac:dyDescent="0.35">
      <c r="A62" s="4" t="s">
        <v>257</v>
      </c>
      <c r="B62" s="9"/>
      <c r="C62" s="9"/>
      <c r="D62" s="9">
        <v>-0.37820598688391854</v>
      </c>
      <c r="E62" s="9">
        <v>4.5213542591140259</v>
      </c>
      <c r="F62" s="9">
        <v>0.12582793030530398</v>
      </c>
      <c r="G62" s="9">
        <v>-0.75385721057537936</v>
      </c>
      <c r="H62" s="9">
        <v>-5.6805427257466894</v>
      </c>
      <c r="I62" s="9">
        <v>-14.466747694074305</v>
      </c>
      <c r="J62" s="9">
        <v>-15.206807059482365</v>
      </c>
      <c r="K62" s="9">
        <v>-16.61282247475463</v>
      </c>
      <c r="L62" s="9">
        <v>-20.550283730169191</v>
      </c>
      <c r="M62" s="9">
        <v>-25.308343131152441</v>
      </c>
      <c r="N62" s="9">
        <v>-28.976053247160422</v>
      </c>
      <c r="O62" s="9">
        <v>-32.856894071814182</v>
      </c>
      <c r="P62" s="9">
        <v>-37.503448846705652</v>
      </c>
      <c r="Q62" s="9">
        <v>-44.028455746017308</v>
      </c>
      <c r="R62" s="9">
        <v>-48.857449950627846</v>
      </c>
      <c r="S62" s="9">
        <v>-55.04556114293716</v>
      </c>
      <c r="T62" s="9">
        <v>-65.365947213903141</v>
      </c>
      <c r="U62" s="9">
        <v>-83.868596745544025</v>
      </c>
      <c r="V62" s="9">
        <v>-124.02223545761372</v>
      </c>
      <c r="W62" s="9">
        <v>-279.27957429390068</v>
      </c>
      <c r="X62" s="9">
        <v>1419.4713656387871</v>
      </c>
      <c r="Y62" s="9">
        <v>275.43503224096764</v>
      </c>
      <c r="Z62" s="9">
        <v>172.61405959031671</v>
      </c>
      <c r="AA62" s="9">
        <v>170.84379708689119</v>
      </c>
      <c r="AB62" s="9">
        <v>170.07639141505973</v>
      </c>
      <c r="AC62" s="9">
        <v>161.12868747327951</v>
      </c>
      <c r="AD62" s="9">
        <v>84.497371526660146</v>
      </c>
      <c r="AE62" s="9">
        <v>58.740255206919379</v>
      </c>
      <c r="AF62" s="9">
        <v>44.189104383946457</v>
      </c>
    </row>
  </sheetData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9A2CE-73AA-47FE-9EFB-E7247FFA7DC7}">
  <sheetPr codeName="Sheet14">
    <tabColor rgb="FFFFFF00"/>
  </sheetPr>
  <dimension ref="A1:AD141"/>
  <sheetViews>
    <sheetView showGridLines="0" topLeftCell="A85" workbookViewId="0">
      <selection activeCell="AE8" sqref="AE8"/>
    </sheetView>
  </sheetViews>
  <sheetFormatPr defaultRowHeight="14.5" x14ac:dyDescent="0.35"/>
  <cols>
    <col min="1" max="1" width="80.453125" customWidth="1"/>
    <col min="2" max="5" width="9.453125" bestFit="1" customWidth="1"/>
  </cols>
  <sheetData>
    <row r="1" spans="1:30" ht="20" thickBot="1" x14ac:dyDescent="0.5">
      <c r="A1" s="3" t="s">
        <v>114</v>
      </c>
    </row>
    <row r="2" spans="1:30" ht="15" thickTop="1" x14ac:dyDescent="0.35">
      <c r="B2" s="1">
        <v>2022</v>
      </c>
      <c r="C2" s="2">
        <v>2023</v>
      </c>
      <c r="D2" s="1">
        <v>2024</v>
      </c>
      <c r="E2" s="2">
        <v>2025</v>
      </c>
      <c r="F2" s="1">
        <v>2026</v>
      </c>
      <c r="G2" s="2">
        <v>2027</v>
      </c>
      <c r="H2" s="1">
        <v>2028</v>
      </c>
      <c r="I2" s="2">
        <v>2029</v>
      </c>
      <c r="J2" s="1">
        <v>2030</v>
      </c>
      <c r="K2" s="2">
        <v>2031</v>
      </c>
      <c r="L2" s="1">
        <v>2032</v>
      </c>
      <c r="M2" s="2">
        <v>2033</v>
      </c>
      <c r="N2" s="1">
        <v>2034</v>
      </c>
      <c r="O2" s="2">
        <v>2035</v>
      </c>
      <c r="P2" s="1">
        <v>2036</v>
      </c>
      <c r="Q2" s="2">
        <v>2037</v>
      </c>
      <c r="R2" s="1">
        <v>2038</v>
      </c>
      <c r="S2" s="2">
        <v>2039</v>
      </c>
      <c r="T2" s="1">
        <v>2040</v>
      </c>
      <c r="U2" s="2">
        <v>2041</v>
      </c>
      <c r="V2" s="1">
        <v>2042</v>
      </c>
      <c r="W2" s="2">
        <v>2043</v>
      </c>
      <c r="X2" s="1">
        <v>2044</v>
      </c>
      <c r="Y2" s="2">
        <v>2045</v>
      </c>
      <c r="Z2" s="1">
        <v>2046</v>
      </c>
      <c r="AA2" s="2">
        <v>2047</v>
      </c>
      <c r="AB2" s="1">
        <v>2048</v>
      </c>
      <c r="AC2" s="2">
        <v>2049</v>
      </c>
      <c r="AD2" s="1">
        <v>2050</v>
      </c>
    </row>
    <row r="3" spans="1:30" x14ac:dyDescent="0.35">
      <c r="A3" s="4" t="s">
        <v>115</v>
      </c>
      <c r="B3" s="5">
        <v>193552.29689999999</v>
      </c>
      <c r="C3" s="5">
        <v>197912.29465042875</v>
      </c>
      <c r="D3" s="5">
        <v>202355.04963197105</v>
      </c>
      <c r="E3" s="5">
        <v>206799.02958345367</v>
      </c>
      <c r="F3" s="5">
        <v>211216.95997205682</v>
      </c>
      <c r="G3" s="5">
        <v>215591.11536120615</v>
      </c>
      <c r="H3" s="5">
        <v>219993.61529155119</v>
      </c>
      <c r="I3" s="5">
        <v>224479.8570907457</v>
      </c>
      <c r="J3" s="5">
        <v>228947.52255052287</v>
      </c>
      <c r="K3" s="5">
        <v>233411.86187174454</v>
      </c>
      <c r="L3" s="5">
        <v>238009.81879756987</v>
      </c>
      <c r="M3" s="5">
        <v>242664.62442575768</v>
      </c>
      <c r="N3" s="5">
        <v>247458.58541360075</v>
      </c>
      <c r="O3" s="5">
        <v>252281.87493947291</v>
      </c>
      <c r="P3" s="5">
        <v>257138.95696493259</v>
      </c>
      <c r="Q3" s="5">
        <v>262001.32607166097</v>
      </c>
      <c r="R3" s="5">
        <v>266905.85989505943</v>
      </c>
      <c r="S3" s="5">
        <v>271832.2214229005</v>
      </c>
      <c r="T3" s="5">
        <v>276778.12714202376</v>
      </c>
      <c r="U3" s="5">
        <v>281763.92529092205</v>
      </c>
      <c r="V3" s="5">
        <v>286779.09774996026</v>
      </c>
      <c r="W3" s="5">
        <v>291826.75400527689</v>
      </c>
      <c r="X3" s="5">
        <v>296901.97144953348</v>
      </c>
      <c r="Y3" s="5">
        <v>302011.68406837707</v>
      </c>
      <c r="Z3" s="5">
        <v>307150.23166579008</v>
      </c>
      <c r="AA3" s="5">
        <v>312311.92202395684</v>
      </c>
      <c r="AB3" s="5">
        <v>317481.09033895191</v>
      </c>
      <c r="AC3" s="5">
        <v>322673.62056388159</v>
      </c>
      <c r="AD3" s="5">
        <v>327889.38150140026</v>
      </c>
    </row>
    <row r="4" spans="1:30" x14ac:dyDescent="0.35">
      <c r="A4" s="4" t="s">
        <v>117</v>
      </c>
      <c r="B4" s="5">
        <v>62075.722699999998</v>
      </c>
      <c r="C4" s="5">
        <v>63474.052844684731</v>
      </c>
      <c r="D4" s="5">
        <v>64898.924730347506</v>
      </c>
      <c r="E4" s="5">
        <v>66324.189486028088</v>
      </c>
      <c r="F4" s="5">
        <v>67741.099675693898</v>
      </c>
      <c r="G4" s="5">
        <v>69143.970431207752</v>
      </c>
      <c r="H4" s="5">
        <v>70555.931793795273</v>
      </c>
      <c r="I4" s="5">
        <v>71994.750688493426</v>
      </c>
      <c r="J4" s="5">
        <v>73427.611815121025</v>
      </c>
      <c r="K4" s="5">
        <v>74859.406188948793</v>
      </c>
      <c r="L4" s="5">
        <v>76334.054145524278</v>
      </c>
      <c r="M4" s="5">
        <v>77826.934509259125</v>
      </c>
      <c r="N4" s="5">
        <v>79364.444513956798</v>
      </c>
      <c r="O4" s="5">
        <v>80911.360711311689</v>
      </c>
      <c r="P4" s="5">
        <v>82469.114774542279</v>
      </c>
      <c r="Q4" s="5">
        <v>84028.564500371474</v>
      </c>
      <c r="R4" s="5">
        <v>85601.537213536183</v>
      </c>
      <c r="S4" s="5">
        <v>87181.510466347579</v>
      </c>
      <c r="T4" s="5">
        <v>88767.751894829635</v>
      </c>
      <c r="U4" s="5">
        <v>90366.78754713753</v>
      </c>
      <c r="V4" s="5">
        <v>91975.244072046538</v>
      </c>
      <c r="W4" s="5">
        <v>93594.118738007455</v>
      </c>
      <c r="X4" s="5">
        <v>95221.832775803894</v>
      </c>
      <c r="Y4" s="5">
        <v>96860.61004005876</v>
      </c>
      <c r="Z4" s="5">
        <v>98508.635203524347</v>
      </c>
      <c r="AA4" s="5">
        <v>100164.0826689831</v>
      </c>
      <c r="AB4" s="5">
        <v>101821.92845046223</v>
      </c>
      <c r="AC4" s="5">
        <v>103487.26681904092</v>
      </c>
      <c r="AD4" s="5">
        <v>105160.05569735725</v>
      </c>
    </row>
    <row r="5" spans="1:30" x14ac:dyDescent="0.35">
      <c r="A5" s="4" t="s">
        <v>119</v>
      </c>
      <c r="B5" s="5">
        <v>80409.804699999993</v>
      </c>
      <c r="C5" s="5">
        <v>81326.806153779267</v>
      </c>
      <c r="D5" s="5">
        <v>82173.629655536104</v>
      </c>
      <c r="E5" s="5">
        <v>83168.398964057124</v>
      </c>
      <c r="F5" s="5">
        <v>84250.652706096604</v>
      </c>
      <c r="G5" s="5">
        <v>85617.55214573085</v>
      </c>
      <c r="H5" s="5">
        <v>87222.829877932003</v>
      </c>
      <c r="I5" s="5">
        <v>88855.70230922781</v>
      </c>
      <c r="J5" s="5">
        <v>90643.754492366628</v>
      </c>
      <c r="K5" s="5">
        <v>92431.965416616586</v>
      </c>
      <c r="L5" s="5">
        <v>94205.318889117087</v>
      </c>
      <c r="M5" s="5">
        <v>95953.439889082991</v>
      </c>
      <c r="N5" s="5">
        <v>97560.899890824847</v>
      </c>
      <c r="O5" s="5">
        <v>99164.801085030005</v>
      </c>
      <c r="P5" s="5">
        <v>100783.59704738235</v>
      </c>
      <c r="Q5" s="5">
        <v>102401.48620914368</v>
      </c>
      <c r="R5" s="5">
        <v>104031.43114543187</v>
      </c>
      <c r="S5" s="5">
        <v>105666.59718017576</v>
      </c>
      <c r="T5" s="5">
        <v>107310.42073252861</v>
      </c>
      <c r="U5" s="5">
        <v>108972.00455610901</v>
      </c>
      <c r="V5" s="5">
        <v>110637.21665493136</v>
      </c>
      <c r="W5" s="5">
        <v>112305.70332813937</v>
      </c>
      <c r="X5" s="5">
        <v>113977.8790978437</v>
      </c>
      <c r="Y5" s="5">
        <v>115652.8638157019</v>
      </c>
      <c r="Z5" s="5">
        <v>117335.17350333786</v>
      </c>
      <c r="AA5" s="5">
        <v>119021.08047678589</v>
      </c>
      <c r="AB5" s="5">
        <v>120714.47670348546</v>
      </c>
      <c r="AC5" s="5">
        <v>122414.5107503483</v>
      </c>
      <c r="AD5" s="5">
        <v>124119.85505816033</v>
      </c>
    </row>
    <row r="6" spans="1:30" x14ac:dyDescent="0.35">
      <c r="A6" s="4" t="s">
        <v>121</v>
      </c>
      <c r="B6" s="5">
        <v>92163.695300000007</v>
      </c>
      <c r="C6" s="5">
        <v>93866.34583971127</v>
      </c>
      <c r="D6" s="5">
        <v>95417.261925482482</v>
      </c>
      <c r="E6" s="5">
        <v>96944.997247897583</v>
      </c>
      <c r="F6" s="5">
        <v>98428.372039787107</v>
      </c>
      <c r="G6" s="5">
        <v>100002.41887977299</v>
      </c>
      <c r="H6" s="5">
        <v>101621.47804192029</v>
      </c>
      <c r="I6" s="5">
        <v>103233.43857521245</v>
      </c>
      <c r="J6" s="5">
        <v>104986.11524865469</v>
      </c>
      <c r="K6" s="5">
        <v>106689.34699077971</v>
      </c>
      <c r="L6" s="5">
        <v>108437.79334713401</v>
      </c>
      <c r="M6" s="5">
        <v>110170.06540829581</v>
      </c>
      <c r="N6" s="5">
        <v>111830.21812393342</v>
      </c>
      <c r="O6" s="5">
        <v>113482.68852506354</v>
      </c>
      <c r="P6" s="5">
        <v>115150.23719505737</v>
      </c>
      <c r="Q6" s="5">
        <v>116798.07163438979</v>
      </c>
      <c r="R6" s="5">
        <v>118466.77736363749</v>
      </c>
      <c r="S6" s="5">
        <v>120133.07182064574</v>
      </c>
      <c r="T6" s="5">
        <v>121802.64521288752</v>
      </c>
      <c r="U6" s="5">
        <v>123497.33413679252</v>
      </c>
      <c r="V6" s="5">
        <v>125192.63144142192</v>
      </c>
      <c r="W6" s="5">
        <v>126889.99313850471</v>
      </c>
      <c r="X6" s="5">
        <v>128587.80662469653</v>
      </c>
      <c r="Y6" s="5">
        <v>130287.99460388828</v>
      </c>
      <c r="Z6" s="5">
        <v>131990.61114617134</v>
      </c>
      <c r="AA6" s="5">
        <v>133686.82249001079</v>
      </c>
      <c r="AB6" s="5">
        <v>135368.89682794461</v>
      </c>
      <c r="AC6" s="5">
        <v>137046.34758676746</v>
      </c>
      <c r="AD6" s="5">
        <v>138716.50401553788</v>
      </c>
    </row>
    <row r="7" spans="1:30" x14ac:dyDescent="0.35">
      <c r="A7" s="4" t="s">
        <v>123</v>
      </c>
      <c r="B7" s="5">
        <v>93808.671900000001</v>
      </c>
      <c r="C7" s="5">
        <v>95128.100251140699</v>
      </c>
      <c r="D7" s="5">
        <v>96386.207428202135</v>
      </c>
      <c r="E7" s="5">
        <v>97685.387479506127</v>
      </c>
      <c r="F7" s="5">
        <v>98985.921885714532</v>
      </c>
      <c r="G7" s="5">
        <v>100410.70544815312</v>
      </c>
      <c r="H7" s="5">
        <v>101904.16407563623</v>
      </c>
      <c r="I7" s="5">
        <v>103406.94478325965</v>
      </c>
      <c r="J7" s="5">
        <v>105062.70712382368</v>
      </c>
      <c r="K7" s="5">
        <v>106676.64891184772</v>
      </c>
      <c r="L7" s="5">
        <v>108340.64461989918</v>
      </c>
      <c r="M7" s="5">
        <v>109991.49602635935</v>
      </c>
      <c r="N7" s="5">
        <v>111571.09489994349</v>
      </c>
      <c r="O7" s="5">
        <v>113143.65601122973</v>
      </c>
      <c r="P7" s="5">
        <v>114731.09544816408</v>
      </c>
      <c r="Q7" s="5">
        <v>116298.43694308144</v>
      </c>
      <c r="R7" s="5">
        <v>117885.57334188737</v>
      </c>
      <c r="S7" s="5">
        <v>119469.36601973564</v>
      </c>
      <c r="T7" s="5">
        <v>121055.52495156987</v>
      </c>
      <c r="U7" s="5">
        <v>122665.75712226566</v>
      </c>
      <c r="V7" s="5">
        <v>124275.92918313108</v>
      </c>
      <c r="W7" s="5">
        <v>125887.77555704338</v>
      </c>
      <c r="X7" s="5">
        <v>127499.78111182888</v>
      </c>
      <c r="Y7" s="5">
        <v>129114.62958950075</v>
      </c>
      <c r="Z7" s="5">
        <v>130733.00400262739</v>
      </c>
      <c r="AA7" s="5">
        <v>132346.77220403581</v>
      </c>
      <c r="AB7" s="5">
        <v>133949.17398317339</v>
      </c>
      <c r="AC7" s="5">
        <v>135550.17469537247</v>
      </c>
      <c r="AD7" s="5">
        <v>137148.01304464659</v>
      </c>
    </row>
    <row r="8" spans="1:30" x14ac:dyDescent="0.35">
      <c r="A8" s="4" t="s">
        <v>125</v>
      </c>
      <c r="B8" s="5">
        <v>334392.84769999998</v>
      </c>
      <c r="C8" s="5">
        <v>341451.39923746331</v>
      </c>
      <c r="D8" s="5">
        <v>348458.658515135</v>
      </c>
      <c r="E8" s="5">
        <v>355551.22780193033</v>
      </c>
      <c r="F8" s="5">
        <v>362651.16250791989</v>
      </c>
      <c r="G8" s="5">
        <v>369944.3513697646</v>
      </c>
      <c r="H8" s="5">
        <v>377489.69092956255</v>
      </c>
      <c r="I8" s="5">
        <v>385156.80388041976</v>
      </c>
      <c r="J8" s="5">
        <v>392942.29698284151</v>
      </c>
      <c r="K8" s="5">
        <v>400715.93155624194</v>
      </c>
      <c r="L8" s="5">
        <v>408646.34055944608</v>
      </c>
      <c r="M8" s="5">
        <v>416623.56820603623</v>
      </c>
      <c r="N8" s="5">
        <v>424643.05304237228</v>
      </c>
      <c r="O8" s="5">
        <v>432697.06924964837</v>
      </c>
      <c r="P8" s="5">
        <v>440810.81053375051</v>
      </c>
      <c r="Q8" s="5">
        <v>448931.01147248445</v>
      </c>
      <c r="R8" s="5">
        <v>457120.0322757776</v>
      </c>
      <c r="S8" s="5">
        <v>465344.03487033391</v>
      </c>
      <c r="T8" s="5">
        <v>473603.42003069969</v>
      </c>
      <c r="U8" s="5">
        <v>481934.29440869554</v>
      </c>
      <c r="V8" s="5">
        <v>490308.26073522901</v>
      </c>
      <c r="W8" s="5">
        <v>498728.79365288501</v>
      </c>
      <c r="X8" s="5">
        <v>507189.70883604873</v>
      </c>
      <c r="Y8" s="5">
        <v>515698.5229385253</v>
      </c>
      <c r="Z8" s="5">
        <v>524251.6475161963</v>
      </c>
      <c r="AA8" s="5">
        <v>532837.1354557008</v>
      </c>
      <c r="AB8" s="5">
        <v>541437.21833767067</v>
      </c>
      <c r="AC8" s="5">
        <v>550071.57102466573</v>
      </c>
      <c r="AD8" s="5">
        <v>558737.78322780924</v>
      </c>
    </row>
    <row r="9" spans="1:30" x14ac:dyDescent="0.3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30" x14ac:dyDescent="0.35">
      <c r="A10" s="4" t="s">
        <v>126</v>
      </c>
      <c r="B10" s="5">
        <v>100</v>
      </c>
      <c r="C10" s="5">
        <v>101.25801000000001</v>
      </c>
      <c r="D10" s="5">
        <v>102.41133873390001</v>
      </c>
      <c r="E10" s="5">
        <v>103.48980181870508</v>
      </c>
      <c r="F10" s="5">
        <v>104.50033730264599</v>
      </c>
      <c r="G10" s="5">
        <v>105.51034142270305</v>
      </c>
      <c r="H10" s="5">
        <v>106.56339582609964</v>
      </c>
      <c r="I10" s="5">
        <v>107.66015695228144</v>
      </c>
      <c r="J10" s="5">
        <v>108.82843114544913</v>
      </c>
      <c r="K10" s="5">
        <v>110.04333733654136</v>
      </c>
      <c r="L10" s="5">
        <v>111.31722101821661</v>
      </c>
      <c r="M10" s="5">
        <v>112.63782173804412</v>
      </c>
      <c r="N10" s="5">
        <v>113.97594779650991</v>
      </c>
      <c r="O10" s="5">
        <v>115.32700728409496</v>
      </c>
      <c r="P10" s="5">
        <v>116.69212153661607</v>
      </c>
      <c r="Q10" s="5">
        <v>118.06389577133976</v>
      </c>
      <c r="R10" s="5">
        <v>119.44623508858892</v>
      </c>
      <c r="S10" s="5">
        <v>120.83654148652607</v>
      </c>
      <c r="T10" s="5">
        <v>122.2336535791933</v>
      </c>
      <c r="U10" s="5">
        <v>123.64162636467597</v>
      </c>
      <c r="V10" s="5">
        <v>125.05909106180854</v>
      </c>
      <c r="W10" s="5">
        <v>126.48556507809596</v>
      </c>
      <c r="X10" s="5">
        <v>127.92026554566378</v>
      </c>
      <c r="Y10" s="5">
        <v>129.36325730912509</v>
      </c>
      <c r="Z10" s="5">
        <v>130.81470011980772</v>
      </c>
      <c r="AA10" s="5">
        <v>132.27316629291346</v>
      </c>
      <c r="AB10" s="5">
        <v>133.73575037456411</v>
      </c>
      <c r="AC10" s="5">
        <v>135.20323276342418</v>
      </c>
      <c r="AD10" s="5">
        <v>136.67598805759289</v>
      </c>
    </row>
    <row r="11" spans="1:30" x14ac:dyDescent="0.35">
      <c r="A11" s="4" t="s">
        <v>128</v>
      </c>
      <c r="B11" s="5">
        <v>2891.4</v>
      </c>
      <c r="C11" s="5">
        <v>2915.570108934</v>
      </c>
      <c r="D11" s="5">
        <v>2937.1201080586693</v>
      </c>
      <c r="E11" s="5">
        <v>2959.2333035266292</v>
      </c>
      <c r="F11" s="5">
        <v>2980.7500072459034</v>
      </c>
      <c r="G11" s="5">
        <v>3005.303816200591</v>
      </c>
      <c r="H11" s="5">
        <v>3031.5723353729318</v>
      </c>
      <c r="I11" s="5">
        <v>3057.1266409010013</v>
      </c>
      <c r="J11" s="5">
        <v>3083.5836874192196</v>
      </c>
      <c r="K11" s="5">
        <v>3107.9405449361011</v>
      </c>
      <c r="L11" s="5">
        <v>3132.3813583020728</v>
      </c>
      <c r="M11" s="5">
        <v>3155.5209171959359</v>
      </c>
      <c r="N11" s="5">
        <v>3176.4434408613579</v>
      </c>
      <c r="O11" s="5">
        <v>3196.5937180594124</v>
      </c>
      <c r="P11" s="5">
        <v>3216.3144317182996</v>
      </c>
      <c r="Q11" s="5">
        <v>3235.1452129636909</v>
      </c>
      <c r="R11" s="5">
        <v>3253.7338720855987</v>
      </c>
      <c r="S11" s="5">
        <v>3271.7288750265388</v>
      </c>
      <c r="T11" s="5">
        <v>3289.2217623680654</v>
      </c>
      <c r="U11" s="5">
        <v>3306.5069516514859</v>
      </c>
      <c r="V11" s="5">
        <v>3323.2949140717587</v>
      </c>
      <c r="W11" s="5">
        <v>3339.6431987425522</v>
      </c>
      <c r="X11" s="5">
        <v>3355.53559222884</v>
      </c>
      <c r="Y11" s="5">
        <v>3371.0470923896123</v>
      </c>
      <c r="Z11" s="5">
        <v>3386.175037031891</v>
      </c>
      <c r="AA11" s="5">
        <v>3400.8443197715674</v>
      </c>
      <c r="AB11" s="5">
        <v>3414.9887373734859</v>
      </c>
      <c r="AC11" s="5">
        <v>3428.8072843999435</v>
      </c>
      <c r="AD11" s="5">
        <v>3442.2849314808068</v>
      </c>
    </row>
    <row r="12" spans="1:30" x14ac:dyDescent="0.3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30" x14ac:dyDescent="0.35">
      <c r="A13" s="4" t="s">
        <v>130</v>
      </c>
      <c r="B13" s="6">
        <v>79</v>
      </c>
      <c r="C13" s="6">
        <v>63</v>
      </c>
      <c r="D13" s="6">
        <v>62</v>
      </c>
      <c r="E13" s="6">
        <v>64.36</v>
      </c>
      <c r="F13" s="6">
        <v>66.81</v>
      </c>
      <c r="G13" s="6">
        <v>69.350000000000009</v>
      </c>
      <c r="H13" s="6">
        <v>71.98</v>
      </c>
      <c r="I13" s="6">
        <v>74.72</v>
      </c>
      <c r="J13" s="6">
        <v>77.56</v>
      </c>
      <c r="K13" s="6">
        <v>76.09</v>
      </c>
      <c r="L13" s="6">
        <v>74.64</v>
      </c>
      <c r="M13" s="6">
        <v>73.22</v>
      </c>
      <c r="N13" s="6">
        <v>71.83</v>
      </c>
      <c r="O13" s="6">
        <v>70.47</v>
      </c>
      <c r="P13" s="6">
        <v>69.13</v>
      </c>
      <c r="Q13" s="6">
        <v>67.819999999999993</v>
      </c>
      <c r="R13" s="6">
        <v>66.529999999999987</v>
      </c>
      <c r="S13" s="6">
        <v>65.269999999999982</v>
      </c>
      <c r="T13" s="6">
        <v>64.029999999999987</v>
      </c>
      <c r="U13" s="6">
        <v>62.809999999999988</v>
      </c>
      <c r="V13" s="6">
        <v>61.61999999999999</v>
      </c>
      <c r="W13" s="6">
        <v>60.449999999999989</v>
      </c>
      <c r="X13" s="6">
        <v>59.29999999999999</v>
      </c>
      <c r="Y13" s="6">
        <v>58.169999999999987</v>
      </c>
      <c r="Z13" s="6">
        <v>57.059999999999988</v>
      </c>
      <c r="AA13" s="6">
        <v>55.97999999999999</v>
      </c>
      <c r="AB13" s="6">
        <v>54.919999999999987</v>
      </c>
      <c r="AC13" s="6">
        <v>53.879999999999988</v>
      </c>
      <c r="AD13" s="6">
        <v>52.859999999999985</v>
      </c>
    </row>
    <row r="14" spans="1:30" x14ac:dyDescent="0.35">
      <c r="A14" s="4" t="s">
        <v>132</v>
      </c>
      <c r="B14" s="6">
        <v>79</v>
      </c>
      <c r="C14" s="6">
        <v>63</v>
      </c>
      <c r="D14" s="6">
        <v>62</v>
      </c>
      <c r="E14" s="6">
        <v>64.36</v>
      </c>
      <c r="F14" s="6">
        <v>66.81</v>
      </c>
      <c r="G14" s="6">
        <v>69.350000000000009</v>
      </c>
      <c r="H14" s="6">
        <v>71.98</v>
      </c>
      <c r="I14" s="6">
        <v>74.72</v>
      </c>
      <c r="J14" s="6">
        <v>77.56</v>
      </c>
      <c r="K14" s="6">
        <v>76.09</v>
      </c>
      <c r="L14" s="6">
        <v>74.64</v>
      </c>
      <c r="M14" s="6">
        <v>73.22</v>
      </c>
      <c r="N14" s="6">
        <v>71.83</v>
      </c>
      <c r="O14" s="6">
        <v>70.47</v>
      </c>
      <c r="P14" s="6">
        <v>69.13</v>
      </c>
      <c r="Q14" s="6">
        <v>67.819999999999993</v>
      </c>
      <c r="R14" s="6">
        <v>66.529999999999987</v>
      </c>
      <c r="S14" s="6">
        <v>65.269999999999982</v>
      </c>
      <c r="T14" s="6">
        <v>64.029999999999987</v>
      </c>
      <c r="U14" s="6">
        <v>62.809999999999988</v>
      </c>
      <c r="V14" s="6">
        <v>61.61999999999999</v>
      </c>
      <c r="W14" s="6">
        <v>60.449999999999989</v>
      </c>
      <c r="X14" s="6">
        <v>59.29999999999999</v>
      </c>
      <c r="Y14" s="6">
        <v>58.169999999999987</v>
      </c>
      <c r="Z14" s="6">
        <v>57.059999999999988</v>
      </c>
      <c r="AA14" s="6">
        <v>55.97999999999999</v>
      </c>
      <c r="AB14" s="6">
        <v>54.919999999999987</v>
      </c>
      <c r="AC14" s="6">
        <v>53.879999999999988</v>
      </c>
      <c r="AD14" s="6">
        <v>52.859999999999985</v>
      </c>
    </row>
    <row r="15" spans="1:30" x14ac:dyDescent="0.35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30" ht="20" thickBot="1" x14ac:dyDescent="0.5">
      <c r="A16" s="3" t="s">
        <v>134</v>
      </c>
    </row>
    <row r="17" spans="1:30" ht="15" thickTop="1" x14ac:dyDescent="0.35">
      <c r="B17" s="1">
        <v>2022</v>
      </c>
      <c r="C17" s="2">
        <v>2023</v>
      </c>
      <c r="D17" s="1">
        <v>2024</v>
      </c>
      <c r="E17" s="2">
        <v>2025</v>
      </c>
      <c r="F17" s="1">
        <v>2026</v>
      </c>
      <c r="G17" s="2">
        <v>2027</v>
      </c>
      <c r="H17" s="1">
        <v>2028</v>
      </c>
      <c r="I17" s="2">
        <v>2029</v>
      </c>
      <c r="J17" s="1">
        <v>2030</v>
      </c>
      <c r="K17" s="2">
        <v>2031</v>
      </c>
      <c r="L17" s="1">
        <v>2032</v>
      </c>
      <c r="M17" s="2">
        <v>2033</v>
      </c>
      <c r="N17" s="1">
        <v>2034</v>
      </c>
      <c r="O17" s="2">
        <v>2035</v>
      </c>
      <c r="P17" s="1">
        <v>2036</v>
      </c>
      <c r="Q17" s="2">
        <v>2037</v>
      </c>
      <c r="R17" s="1">
        <v>2038</v>
      </c>
      <c r="S17" s="2">
        <v>2039</v>
      </c>
      <c r="T17" s="1">
        <v>2040</v>
      </c>
      <c r="U17" s="2">
        <v>2041</v>
      </c>
      <c r="V17" s="1">
        <v>2042</v>
      </c>
      <c r="W17" s="2">
        <v>2043</v>
      </c>
      <c r="X17" s="1">
        <v>2044</v>
      </c>
      <c r="Y17" s="2">
        <v>2045</v>
      </c>
      <c r="Z17" s="1">
        <v>2046</v>
      </c>
      <c r="AA17" s="2">
        <v>2047</v>
      </c>
      <c r="AB17" s="1">
        <v>2048</v>
      </c>
      <c r="AC17" s="2">
        <v>2049</v>
      </c>
      <c r="AD17" s="1">
        <v>2050</v>
      </c>
    </row>
    <row r="18" spans="1:30" x14ac:dyDescent="0.35">
      <c r="A18" t="s">
        <v>135</v>
      </c>
      <c r="B18" s="5">
        <v>1761.425293</v>
      </c>
      <c r="C18" s="5">
        <v>1784.4034382322438</v>
      </c>
      <c r="D18" s="5">
        <v>1804.7807901758247</v>
      </c>
      <c r="E18" s="5">
        <v>1823.6833422598104</v>
      </c>
      <c r="F18" s="5">
        <v>1840.0494777835852</v>
      </c>
      <c r="G18" s="5">
        <v>1855.7323850871876</v>
      </c>
      <c r="H18" s="5">
        <v>1871.9997908468335</v>
      </c>
      <c r="I18" s="5">
        <v>1887.6482114984801</v>
      </c>
      <c r="J18" s="5">
        <v>1903.7742202809727</v>
      </c>
      <c r="K18" s="5">
        <v>1914.0038274120352</v>
      </c>
      <c r="L18" s="5">
        <v>1926.9129984863603</v>
      </c>
      <c r="M18" s="5">
        <v>1939.5644348148721</v>
      </c>
      <c r="N18" s="5">
        <v>1953.8171688989544</v>
      </c>
      <c r="O18" s="5">
        <v>1967.9665956070903</v>
      </c>
      <c r="P18" s="5">
        <v>1984.5683618076318</v>
      </c>
      <c r="Q18" s="5">
        <v>1999.5920602942897</v>
      </c>
      <c r="R18" s="5">
        <v>2014.6418699605708</v>
      </c>
      <c r="S18" s="5">
        <v>2029.006125468459</v>
      </c>
      <c r="T18" s="5">
        <v>2042.6984675049578</v>
      </c>
      <c r="U18" s="5">
        <v>2058.4600310151495</v>
      </c>
      <c r="V18" s="5">
        <v>2073.5865627992634</v>
      </c>
      <c r="W18" s="5">
        <v>2088.0036088303036</v>
      </c>
      <c r="X18" s="5">
        <v>2101.8233530358521</v>
      </c>
      <c r="Y18" s="5">
        <v>2114.995080642891</v>
      </c>
      <c r="Z18" s="5">
        <v>2128.4412464678812</v>
      </c>
      <c r="AA18" s="5">
        <v>2141.3522007936554</v>
      </c>
      <c r="AB18" s="5">
        <v>2153.8385539576152</v>
      </c>
      <c r="AC18" s="5">
        <v>2165.7936717735979</v>
      </c>
      <c r="AD18" s="5">
        <v>2177.2693028069843</v>
      </c>
    </row>
    <row r="19" spans="1:30" x14ac:dyDescent="0.35">
      <c r="A19" t="s">
        <v>136</v>
      </c>
      <c r="B19" s="5">
        <v>1755.041504</v>
      </c>
      <c r="C19" s="5">
        <v>1777.2594519198881</v>
      </c>
      <c r="D19" s="5">
        <v>1796.7307510232322</v>
      </c>
      <c r="E19" s="5">
        <v>1814.6148878669997</v>
      </c>
      <c r="F19" s="5">
        <v>1829.7679020727285</v>
      </c>
      <c r="G19" s="5">
        <v>1844.1666750523609</v>
      </c>
      <c r="H19" s="5">
        <v>1859.2771128877368</v>
      </c>
      <c r="I19" s="5">
        <v>1873.6941707343219</v>
      </c>
      <c r="J19" s="5">
        <v>1888.7064332735458</v>
      </c>
      <c r="K19" s="5">
        <v>1897.3054114712108</v>
      </c>
      <c r="L19" s="5">
        <v>1909.3037621897595</v>
      </c>
      <c r="M19" s="5">
        <v>1920.6832507984859</v>
      </c>
      <c r="N19" s="5">
        <v>1933.9305681090609</v>
      </c>
      <c r="O19" s="5">
        <v>1946.8202153455077</v>
      </c>
      <c r="P19" s="5">
        <v>1962.4168150731095</v>
      </c>
      <c r="Q19" s="5">
        <v>1975.9915194046873</v>
      </c>
      <c r="R19" s="5">
        <v>1989.8138567217356</v>
      </c>
      <c r="S19" s="5">
        <v>2002.84204355979</v>
      </c>
      <c r="T19" s="5">
        <v>2015.1824346406611</v>
      </c>
      <c r="U19" s="5">
        <v>2029.8303927215773</v>
      </c>
      <c r="V19" s="5">
        <v>2043.6085363562045</v>
      </c>
      <c r="W19" s="5">
        <v>2056.7111120509671</v>
      </c>
      <c r="X19" s="5">
        <v>2069.1887053242249</v>
      </c>
      <c r="Y19" s="5">
        <v>2081.0186709903046</v>
      </c>
      <c r="Z19" s="5">
        <v>2093.1803938258122</v>
      </c>
      <c r="AA19" s="5">
        <v>2104.7178785657566</v>
      </c>
      <c r="AB19" s="5">
        <v>2115.7909887495002</v>
      </c>
      <c r="AC19" s="5">
        <v>2126.3303360859381</v>
      </c>
      <c r="AD19" s="5">
        <v>2136.3862413012657</v>
      </c>
    </row>
    <row r="20" spans="1:30" x14ac:dyDescent="0.35">
      <c r="A20" t="s">
        <v>137</v>
      </c>
      <c r="B20" s="5">
        <v>7655.3994140000004</v>
      </c>
      <c r="C20" s="5">
        <v>7751.0873134353524</v>
      </c>
      <c r="D20" s="5">
        <v>7830.4127161097804</v>
      </c>
      <c r="E20" s="5">
        <v>7897.9226193417217</v>
      </c>
      <c r="F20" s="5">
        <v>7950.6755298099961</v>
      </c>
      <c r="G20" s="5">
        <v>7996.428805240861</v>
      </c>
      <c r="H20" s="5">
        <v>8046.8163822141742</v>
      </c>
      <c r="I20" s="5">
        <v>8099.8607544012375</v>
      </c>
      <c r="J20" s="5">
        <v>8156.2811444720946</v>
      </c>
      <c r="K20" s="5">
        <v>8198.8665564579896</v>
      </c>
      <c r="L20" s="5">
        <v>8247.6785904905282</v>
      </c>
      <c r="M20" s="5">
        <v>8296.2018280348184</v>
      </c>
      <c r="N20" s="5">
        <v>8347.3070120296397</v>
      </c>
      <c r="O20" s="5">
        <v>8393.4341471050448</v>
      </c>
      <c r="P20" s="5">
        <v>8442.614215474885</v>
      </c>
      <c r="Q20" s="5">
        <v>8484.6499916537341</v>
      </c>
      <c r="R20" s="5">
        <v>8527.2289349393504</v>
      </c>
      <c r="S20" s="5">
        <v>8566.4811340835058</v>
      </c>
      <c r="T20" s="5">
        <v>8603.1568097628569</v>
      </c>
      <c r="U20" s="5">
        <v>8644.0643042038701</v>
      </c>
      <c r="V20" s="5">
        <v>8681.9805414271868</v>
      </c>
      <c r="W20" s="5">
        <v>8717.4993052004138</v>
      </c>
      <c r="X20" s="5">
        <v>8750.9807791318817</v>
      </c>
      <c r="Y20" s="5">
        <v>8782.4334667384301</v>
      </c>
      <c r="Z20" s="5">
        <v>8814.0610296118521</v>
      </c>
      <c r="AA20" s="5">
        <v>8843.8000240882029</v>
      </c>
      <c r="AB20" s="5">
        <v>8872.2502634516932</v>
      </c>
      <c r="AC20" s="5">
        <v>8899.3389292335614</v>
      </c>
      <c r="AD20" s="5">
        <v>8924.8971186912058</v>
      </c>
    </row>
    <row r="21" spans="1:30" x14ac:dyDescent="0.35">
      <c r="A21" t="s">
        <v>138</v>
      </c>
      <c r="B21" s="5">
        <v>516.20983899999999</v>
      </c>
      <c r="C21" s="5">
        <v>523.19673917086504</v>
      </c>
      <c r="D21" s="5">
        <v>529.52506532950622</v>
      </c>
      <c r="E21" s="5">
        <v>535.86835199210145</v>
      </c>
      <c r="F21" s="5">
        <v>541.6062695447273</v>
      </c>
      <c r="G21" s="5">
        <v>548.00843477513456</v>
      </c>
      <c r="H21" s="5">
        <v>554.6186769179227</v>
      </c>
      <c r="I21" s="5">
        <v>560.9314576223378</v>
      </c>
      <c r="J21" s="5">
        <v>567.09031674759376</v>
      </c>
      <c r="K21" s="5">
        <v>571.88599540381404</v>
      </c>
      <c r="L21" s="5">
        <v>577.15398043907578</v>
      </c>
      <c r="M21" s="5">
        <v>582.3084560652801</v>
      </c>
      <c r="N21" s="5">
        <v>587.34653059631137</v>
      </c>
      <c r="O21" s="5">
        <v>592.37452231841178</v>
      </c>
      <c r="P21" s="5">
        <v>597.65792845420538</v>
      </c>
      <c r="Q21" s="5">
        <v>602.55994866628316</v>
      </c>
      <c r="R21" s="5">
        <v>607.66054029894997</v>
      </c>
      <c r="S21" s="5">
        <v>612.62843258653163</v>
      </c>
      <c r="T21" s="5">
        <v>617.45237913783581</v>
      </c>
      <c r="U21" s="5">
        <v>622.53740820622545</v>
      </c>
      <c r="V21" s="5">
        <v>627.47466523547189</v>
      </c>
      <c r="W21" s="5">
        <v>632.25050668225879</v>
      </c>
      <c r="X21" s="5">
        <v>636.88406832557098</v>
      </c>
      <c r="Y21" s="5">
        <v>641.34902051265556</v>
      </c>
      <c r="Z21" s="5">
        <v>645.8152660621721</v>
      </c>
      <c r="AA21" s="5">
        <v>650.15053998726296</v>
      </c>
      <c r="AB21" s="5">
        <v>654.39977438199548</v>
      </c>
      <c r="AC21" s="5">
        <v>658.48175657464674</v>
      </c>
      <c r="AD21" s="5">
        <v>662.411200363283</v>
      </c>
    </row>
    <row r="22" spans="1:30" x14ac:dyDescent="0.35">
      <c r="A22" t="s">
        <v>139</v>
      </c>
      <c r="B22" s="5">
        <v>435.99707000000001</v>
      </c>
      <c r="C22" s="5">
        <v>441.27891290480801</v>
      </c>
      <c r="D22" s="5">
        <v>446.08611712621041</v>
      </c>
      <c r="E22" s="5">
        <v>450.77992446783583</v>
      </c>
      <c r="F22" s="5">
        <v>454.95297454060443</v>
      </c>
      <c r="G22" s="5">
        <v>459.01677829227191</v>
      </c>
      <c r="H22" s="5">
        <v>462.93294419862139</v>
      </c>
      <c r="I22" s="5">
        <v>466.62532050819675</v>
      </c>
      <c r="J22" s="5">
        <v>470.07591676203754</v>
      </c>
      <c r="K22" s="5">
        <v>473.16864963511671</v>
      </c>
      <c r="L22" s="5">
        <v>476.16816033888364</v>
      </c>
      <c r="M22" s="5">
        <v>479.07874774231828</v>
      </c>
      <c r="N22" s="5">
        <v>481.8401815982424</v>
      </c>
      <c r="O22" s="5">
        <v>484.51072298392887</v>
      </c>
      <c r="P22" s="5">
        <v>487.02449543266476</v>
      </c>
      <c r="Q22" s="5">
        <v>489.31834184419301</v>
      </c>
      <c r="R22" s="5">
        <v>491.73169905163587</v>
      </c>
      <c r="S22" s="5">
        <v>494.02894169936337</v>
      </c>
      <c r="T22" s="5">
        <v>496.20829603248654</v>
      </c>
      <c r="U22" s="5">
        <v>498.29472290314618</v>
      </c>
      <c r="V22" s="5">
        <v>500.28505154894373</v>
      </c>
      <c r="W22" s="5">
        <v>502.15736335151513</v>
      </c>
      <c r="X22" s="5">
        <v>503.9198653948481</v>
      </c>
      <c r="Y22" s="5">
        <v>505.56560720484384</v>
      </c>
      <c r="Z22" s="5">
        <v>507.1150596221492</v>
      </c>
      <c r="AA22" s="5">
        <v>508.57150928683581</v>
      </c>
      <c r="AB22" s="5">
        <v>509.95155367729132</v>
      </c>
      <c r="AC22" s="5">
        <v>511.23090483661025</v>
      </c>
      <c r="AD22" s="5">
        <v>512.4055038512538</v>
      </c>
    </row>
    <row r="23" spans="1:30" x14ac:dyDescent="0.35">
      <c r="A23" t="s">
        <v>140</v>
      </c>
      <c r="B23" s="5">
        <v>2506.5527339999999</v>
      </c>
      <c r="C23" s="5">
        <v>2539.8094250194385</v>
      </c>
      <c r="D23" s="5">
        <v>2570.9119312382263</v>
      </c>
      <c r="E23" s="5">
        <v>2602.568598212335</v>
      </c>
      <c r="F23" s="5">
        <v>2632.1421057075413</v>
      </c>
      <c r="G23" s="5">
        <v>2663.6917506291838</v>
      </c>
      <c r="H23" s="5">
        <v>2695.750079955531</v>
      </c>
      <c r="I23" s="5">
        <v>2727.2722943654749</v>
      </c>
      <c r="J23" s="5">
        <v>2757.4473804847935</v>
      </c>
      <c r="K23" s="5">
        <v>2785.7699497639674</v>
      </c>
      <c r="L23" s="5">
        <v>2813.4241766244763</v>
      </c>
      <c r="M23" s="5">
        <v>2841.0536619591926</v>
      </c>
      <c r="N23" s="5">
        <v>2867.1761276015891</v>
      </c>
      <c r="O23" s="5">
        <v>2892.8602913526443</v>
      </c>
      <c r="P23" s="5">
        <v>2917.2105378546639</v>
      </c>
      <c r="Q23" s="5">
        <v>2940.5033262873239</v>
      </c>
      <c r="R23" s="5">
        <v>2963.9963599925632</v>
      </c>
      <c r="S23" s="5">
        <v>2986.8384868607368</v>
      </c>
      <c r="T23" s="5">
        <v>3009.0100876325528</v>
      </c>
      <c r="U23" s="5">
        <v>3030.171763506552</v>
      </c>
      <c r="V23" s="5">
        <v>3050.5267908193191</v>
      </c>
      <c r="W23" s="5">
        <v>3070.0562023236084</v>
      </c>
      <c r="X23" s="5">
        <v>3088.8970758361443</v>
      </c>
      <c r="Y23" s="5">
        <v>3106.9327443053317</v>
      </c>
      <c r="Z23" s="5">
        <v>3124.3510170724207</v>
      </c>
      <c r="AA23" s="5">
        <v>3141.2549120846593</v>
      </c>
      <c r="AB23" s="5">
        <v>3157.9981463041108</v>
      </c>
      <c r="AC23" s="5">
        <v>3174.0925996369165</v>
      </c>
      <c r="AD23" s="5">
        <v>3189.5371946310074</v>
      </c>
    </row>
    <row r="24" spans="1:30" x14ac:dyDescent="0.35">
      <c r="A24" t="s">
        <v>141</v>
      </c>
      <c r="B24" s="5">
        <v>3336.7739259999998</v>
      </c>
      <c r="C24" s="5">
        <v>3389.6524497601072</v>
      </c>
      <c r="D24" s="5">
        <v>3438.8563057555798</v>
      </c>
      <c r="E24" s="5">
        <v>3486.2795097544713</v>
      </c>
      <c r="F24" s="5">
        <v>3536.6904142096191</v>
      </c>
      <c r="G24" s="5">
        <v>3586.4297208569801</v>
      </c>
      <c r="H24" s="5">
        <v>3633.9452522996976</v>
      </c>
      <c r="I24" s="5">
        <v>3679.8350763402632</v>
      </c>
      <c r="J24" s="5">
        <v>3727.2420236452467</v>
      </c>
      <c r="K24" s="5">
        <v>3781.7302020647144</v>
      </c>
      <c r="L24" s="5">
        <v>3841.1423180582119</v>
      </c>
      <c r="M24" s="5">
        <v>3892.2959626504885</v>
      </c>
      <c r="N24" s="5">
        <v>3941.1096355476843</v>
      </c>
      <c r="O24" s="5">
        <v>3985.9176874380801</v>
      </c>
      <c r="P24" s="5">
        <v>4028.6738292876912</v>
      </c>
      <c r="Q24" s="5">
        <v>4065.3827829262545</v>
      </c>
      <c r="R24" s="5">
        <v>4108.2469593745936</v>
      </c>
      <c r="S24" s="5">
        <v>4149.6498722311708</v>
      </c>
      <c r="T24" s="5">
        <v>4190.9659856735361</v>
      </c>
      <c r="U24" s="5">
        <v>4233.2478033097987</v>
      </c>
      <c r="V24" s="5">
        <v>4276.5010127401165</v>
      </c>
      <c r="W24" s="5">
        <v>4321.3516724114315</v>
      </c>
      <c r="X24" s="5">
        <v>4366.4462735185461</v>
      </c>
      <c r="Y24" s="5">
        <v>4413.8693732059755</v>
      </c>
      <c r="Z24" s="5">
        <v>4460.3593351531417</v>
      </c>
      <c r="AA24" s="5">
        <v>4505.2559741129926</v>
      </c>
      <c r="AB24" s="5">
        <v>4543.7146412104112</v>
      </c>
      <c r="AC24" s="5">
        <v>4582.3582981138561</v>
      </c>
      <c r="AD24" s="5">
        <v>4620.7851299773456</v>
      </c>
    </row>
    <row r="25" spans="1:30" x14ac:dyDescent="0.35">
      <c r="A25" t="s">
        <v>142</v>
      </c>
      <c r="B25" s="5">
        <v>365.82318099999998</v>
      </c>
      <c r="C25" s="5">
        <v>375.1292471545047</v>
      </c>
      <c r="D25" s="5">
        <v>384.38139739339869</v>
      </c>
      <c r="E25" s="5">
        <v>393.74485135762239</v>
      </c>
      <c r="F25" s="5">
        <v>403.04447475492725</v>
      </c>
      <c r="G25" s="5">
        <v>412.92156326216644</v>
      </c>
      <c r="H25" s="5">
        <v>423.31479900947517</v>
      </c>
      <c r="I25" s="5">
        <v>434.10941104717659</v>
      </c>
      <c r="J25" s="5">
        <v>445.334395143329</v>
      </c>
      <c r="K25" s="5">
        <v>456.72760764147836</v>
      </c>
      <c r="L25" s="5">
        <v>468.38165196910143</v>
      </c>
      <c r="M25" s="5">
        <v>480.35774926646457</v>
      </c>
      <c r="N25" s="5">
        <v>492.33157884665485</v>
      </c>
      <c r="O25" s="5">
        <v>504.47759582943337</v>
      </c>
      <c r="P25" s="5">
        <v>516.74432170634316</v>
      </c>
      <c r="Q25" s="5">
        <v>529.21837460903782</v>
      </c>
      <c r="R25" s="5">
        <v>541.77302210988796</v>
      </c>
      <c r="S25" s="5">
        <v>554.46524705346076</v>
      </c>
      <c r="T25" s="5">
        <v>567.29141438092495</v>
      </c>
      <c r="U25" s="5">
        <v>580.1917346022301</v>
      </c>
      <c r="V25" s="5">
        <v>593.18507047947367</v>
      </c>
      <c r="W25" s="5">
        <v>606.26058966954565</v>
      </c>
      <c r="X25" s="5">
        <v>619.42747840810682</v>
      </c>
      <c r="Y25" s="5">
        <v>632.66049345758267</v>
      </c>
      <c r="Z25" s="5">
        <v>645.97160697388085</v>
      </c>
      <c r="AA25" s="5">
        <v>659.37603459587456</v>
      </c>
      <c r="AB25" s="5">
        <v>672.9308277390619</v>
      </c>
      <c r="AC25" s="5">
        <v>686.57692282245114</v>
      </c>
      <c r="AD25" s="5">
        <v>700.30097759044145</v>
      </c>
    </row>
    <row r="26" spans="1:30" x14ac:dyDescent="0.35">
      <c r="A26" t="s">
        <v>143</v>
      </c>
      <c r="B26" s="5">
        <v>1850.0629879999999</v>
      </c>
      <c r="C26" s="5">
        <v>1883.8168321971632</v>
      </c>
      <c r="D26" s="5">
        <v>1916.4394534253711</v>
      </c>
      <c r="E26" s="5">
        <v>1948.0216090420399</v>
      </c>
      <c r="F26" s="5">
        <v>1995.066525702566</v>
      </c>
      <c r="G26" s="5">
        <v>2041.6220015997931</v>
      </c>
      <c r="H26" s="5">
        <v>2079.5451302795091</v>
      </c>
      <c r="I26" s="5">
        <v>2114.1581192004464</v>
      </c>
      <c r="J26" s="5">
        <v>2148.5516663152234</v>
      </c>
      <c r="K26" s="5">
        <v>2211.2766985167968</v>
      </c>
      <c r="L26" s="5">
        <v>2281.2372918321407</v>
      </c>
      <c r="M26" s="5">
        <v>2329.9528860754867</v>
      </c>
      <c r="N26" s="5">
        <v>2371.8885430955165</v>
      </c>
      <c r="O26" s="5">
        <v>2404.8252989715038</v>
      </c>
      <c r="P26" s="5">
        <v>2430.1594120485788</v>
      </c>
      <c r="Q26" s="5">
        <v>2443.6705637444984</v>
      </c>
      <c r="R26" s="5">
        <v>2472.2207000418948</v>
      </c>
      <c r="S26" s="5">
        <v>2498.5555366049512</v>
      </c>
      <c r="T26" s="5">
        <v>2526.0673814740617</v>
      </c>
      <c r="U26" s="5">
        <v>2553.5118405400867</v>
      </c>
      <c r="V26" s="5">
        <v>2585.0157928727499</v>
      </c>
      <c r="W26" s="5">
        <v>2622.0099538845516</v>
      </c>
      <c r="X26" s="5">
        <v>2660.8248782368814</v>
      </c>
      <c r="Y26" s="5">
        <v>2706.8850872916009</v>
      </c>
      <c r="Z26" s="5">
        <v>2750.425604609195</v>
      </c>
      <c r="AA26" s="5">
        <v>2790.9594518720019</v>
      </c>
      <c r="AB26" s="5">
        <v>2815.6792030139886</v>
      </c>
      <c r="AC26" s="5">
        <v>2841.9463645741935</v>
      </c>
      <c r="AD26" s="5">
        <v>2868.7309985737143</v>
      </c>
    </row>
    <row r="27" spans="1:30" x14ac:dyDescent="0.35">
      <c r="A27" t="s">
        <v>144</v>
      </c>
      <c r="B27" s="5">
        <v>172.309662</v>
      </c>
      <c r="C27" s="5">
        <v>173.53335869591527</v>
      </c>
      <c r="D27" s="5">
        <v>173.29859756227069</v>
      </c>
      <c r="E27" s="5">
        <v>172.67229123172271</v>
      </c>
      <c r="F27" s="5">
        <v>170.74540659940968</v>
      </c>
      <c r="G27" s="5">
        <v>170.71151331178342</v>
      </c>
      <c r="H27" s="5">
        <v>171.90919797533675</v>
      </c>
      <c r="I27" s="5">
        <v>173.17957600471885</v>
      </c>
      <c r="J27" s="5">
        <v>175.59563890547588</v>
      </c>
      <c r="K27" s="5">
        <v>176.8989483684729</v>
      </c>
      <c r="L27" s="5">
        <v>179.50378538319868</v>
      </c>
      <c r="M27" s="5">
        <v>182.23938717168156</v>
      </c>
      <c r="N27" s="5">
        <v>183.8984909077048</v>
      </c>
      <c r="O27" s="5">
        <v>185.56699272078586</v>
      </c>
      <c r="P27" s="5">
        <v>187.17641524865323</v>
      </c>
      <c r="Q27" s="5">
        <v>188.80908586359359</v>
      </c>
      <c r="R27" s="5">
        <v>190.41727291670932</v>
      </c>
      <c r="S27" s="5">
        <v>192.03205518701577</v>
      </c>
      <c r="T27" s="5">
        <v>193.62270662846419</v>
      </c>
      <c r="U27" s="5">
        <v>195.20522373427997</v>
      </c>
      <c r="V27" s="5">
        <v>196.77787705082505</v>
      </c>
      <c r="W27" s="5">
        <v>198.34056101252139</v>
      </c>
      <c r="X27" s="5">
        <v>199.88769672464346</v>
      </c>
      <c r="Y27" s="5">
        <v>201.41519252884294</v>
      </c>
      <c r="Z27" s="5">
        <v>202.92247305137292</v>
      </c>
      <c r="AA27" s="5">
        <v>204.415907371716</v>
      </c>
      <c r="AB27" s="5">
        <v>205.90717660828764</v>
      </c>
      <c r="AC27" s="5">
        <v>207.37564481970497</v>
      </c>
      <c r="AD27" s="5">
        <v>208.81843805721712</v>
      </c>
    </row>
    <row r="28" spans="1:30" x14ac:dyDescent="0.35">
      <c r="A28" t="s">
        <v>145</v>
      </c>
      <c r="B28" s="5">
        <v>456.812592</v>
      </c>
      <c r="C28" s="5">
        <v>463.91822050604162</v>
      </c>
      <c r="D28" s="5">
        <v>469.90332225243412</v>
      </c>
      <c r="E28" s="5">
        <v>475.21830474976696</v>
      </c>
      <c r="F28" s="5">
        <v>478.78893351743312</v>
      </c>
      <c r="G28" s="5">
        <v>483.88310413337859</v>
      </c>
      <c r="H28" s="5">
        <v>490.01704830292533</v>
      </c>
      <c r="I28" s="5">
        <v>496.06042855964529</v>
      </c>
      <c r="J28" s="5">
        <v>503.11594564109197</v>
      </c>
      <c r="K28" s="5">
        <v>508.64176869525727</v>
      </c>
      <c r="L28" s="5">
        <v>515.60242957149819</v>
      </c>
      <c r="M28" s="5">
        <v>522.48948590401358</v>
      </c>
      <c r="N28" s="5">
        <v>528.22422600339883</v>
      </c>
      <c r="O28" s="5">
        <v>533.81035566065259</v>
      </c>
      <c r="P28" s="5">
        <v>539.18796118357795</v>
      </c>
      <c r="Q28" s="5">
        <v>544.42043526656937</v>
      </c>
      <c r="R28" s="5">
        <v>549.50001403271528</v>
      </c>
      <c r="S28" s="5">
        <v>554.43572206875967</v>
      </c>
      <c r="T28" s="5">
        <v>559.1948153432096</v>
      </c>
      <c r="U28" s="5">
        <v>563.8189762136235</v>
      </c>
      <c r="V28" s="5">
        <v>568.29124471484761</v>
      </c>
      <c r="W28" s="5">
        <v>572.617026523405</v>
      </c>
      <c r="X28" s="5">
        <v>576.78702985267796</v>
      </c>
      <c r="Y28" s="5">
        <v>580.80573580447344</v>
      </c>
      <c r="Z28" s="5">
        <v>584.66947045716711</v>
      </c>
      <c r="AA28" s="5">
        <v>588.38315645953287</v>
      </c>
      <c r="AB28" s="5">
        <v>591.95086479937777</v>
      </c>
      <c r="AC28" s="5">
        <v>595.36833329056344</v>
      </c>
      <c r="AD28" s="5">
        <v>598.63360114607883</v>
      </c>
    </row>
    <row r="29" spans="1:30" x14ac:dyDescent="0.35">
      <c r="A29" t="s">
        <v>146</v>
      </c>
      <c r="B29" s="5">
        <v>626.30883800000004</v>
      </c>
      <c r="C29" s="5">
        <v>622.81698459858706</v>
      </c>
      <c r="D29" s="5">
        <v>619.01758923476086</v>
      </c>
      <c r="E29" s="5">
        <v>615.38529925412149</v>
      </c>
      <c r="F29" s="5">
        <v>611.13522068491181</v>
      </c>
      <c r="G29" s="5">
        <v>606.06870803081108</v>
      </c>
      <c r="H29" s="5">
        <v>601.33567506231532</v>
      </c>
      <c r="I29" s="5">
        <v>595.71314440698541</v>
      </c>
      <c r="J29" s="5">
        <v>594.59092211415714</v>
      </c>
      <c r="K29" s="5">
        <v>592.75286319662564</v>
      </c>
      <c r="L29" s="5">
        <v>591.92676131377436</v>
      </c>
      <c r="M29" s="5">
        <v>591.19639472152448</v>
      </c>
      <c r="N29" s="5">
        <v>589.91338030569977</v>
      </c>
      <c r="O29" s="5">
        <v>588.62534573373887</v>
      </c>
      <c r="P29" s="5">
        <v>587.33068783081137</v>
      </c>
      <c r="Q29" s="5">
        <v>585.98311630065234</v>
      </c>
      <c r="R29" s="5">
        <v>584.60190721688241</v>
      </c>
      <c r="S29" s="5">
        <v>583.17348507076963</v>
      </c>
      <c r="T29" s="5">
        <v>581.65915265035153</v>
      </c>
      <c r="U29" s="5">
        <v>580.13964954633389</v>
      </c>
      <c r="V29" s="5">
        <v>578.55557243185115</v>
      </c>
      <c r="W29" s="5">
        <v>576.91327301283468</v>
      </c>
      <c r="X29" s="5">
        <v>575.2041328267378</v>
      </c>
      <c r="Y29" s="5">
        <v>573.43370052222781</v>
      </c>
      <c r="Z29" s="5">
        <v>571.60820874263732</v>
      </c>
      <c r="AA29" s="5">
        <v>569.72040975636185</v>
      </c>
      <c r="AB29" s="5">
        <v>567.77046759031748</v>
      </c>
      <c r="AC29" s="5">
        <v>565.75472345464095</v>
      </c>
      <c r="AD29" s="5">
        <v>563.67280264780027</v>
      </c>
    </row>
    <row r="30" spans="1:30" x14ac:dyDescent="0.35">
      <c r="A30" t="s">
        <v>147</v>
      </c>
      <c r="B30" s="5">
        <v>163.597061</v>
      </c>
      <c r="C30" s="5">
        <v>166.3615732158963</v>
      </c>
      <c r="D30" s="5">
        <v>169.03157664906752</v>
      </c>
      <c r="E30" s="5">
        <v>171.72845855134574</v>
      </c>
      <c r="F30" s="5">
        <v>174.39261951161959</v>
      </c>
      <c r="G30" s="5">
        <v>177.29972703961633</v>
      </c>
      <c r="H30" s="5">
        <v>180.2681854495498</v>
      </c>
      <c r="I30" s="5">
        <v>183.24574717589419</v>
      </c>
      <c r="J30" s="5">
        <v>186.13487292416821</v>
      </c>
      <c r="K30" s="5">
        <v>188.9268960180307</v>
      </c>
      <c r="L30" s="5">
        <v>191.62787049426291</v>
      </c>
      <c r="M30" s="5">
        <v>194.3157771453248</v>
      </c>
      <c r="N30" s="5">
        <v>196.87231209891499</v>
      </c>
      <c r="O30" s="5">
        <v>199.41619767970113</v>
      </c>
      <c r="P30" s="5">
        <v>201.92062582312099</v>
      </c>
      <c r="Q30" s="5">
        <v>204.43853564301017</v>
      </c>
      <c r="R30" s="5">
        <v>206.8929224826723</v>
      </c>
      <c r="S30" s="5">
        <v>209.32989352730343</v>
      </c>
      <c r="T30" s="5">
        <v>211.74535116871496</v>
      </c>
      <c r="U30" s="5">
        <v>214.11050439219929</v>
      </c>
      <c r="V30" s="5">
        <v>216.44424465692293</v>
      </c>
      <c r="W30" s="5">
        <v>218.74110769237325</v>
      </c>
      <c r="X30" s="5">
        <v>221.00849051826933</v>
      </c>
      <c r="Y30" s="5">
        <v>223.23402391693924</v>
      </c>
      <c r="Z30" s="5">
        <v>225.42942115749059</v>
      </c>
      <c r="AA30" s="5">
        <v>227.60232407655658</v>
      </c>
      <c r="AB30" s="5">
        <v>229.77845948535469</v>
      </c>
      <c r="AC30" s="5">
        <v>231.92291291419369</v>
      </c>
      <c r="AD30" s="5">
        <v>234.03493283602157</v>
      </c>
    </row>
    <row r="31" spans="1:30" x14ac:dyDescent="0.35">
      <c r="A31" t="s">
        <v>148</v>
      </c>
      <c r="B31" s="5">
        <v>1142.709961</v>
      </c>
      <c r="C31" s="5">
        <v>1160.9209868354685</v>
      </c>
      <c r="D31" s="5">
        <v>1177.3101727750195</v>
      </c>
      <c r="E31" s="5">
        <v>1193.8411381040053</v>
      </c>
      <c r="F31" s="5">
        <v>1209.0925780273978</v>
      </c>
      <c r="G31" s="5">
        <v>1227.0992310641866</v>
      </c>
      <c r="H31" s="5">
        <v>1247.4738639868533</v>
      </c>
      <c r="I31" s="5">
        <v>1267.9586323073815</v>
      </c>
      <c r="J31" s="5">
        <v>1289.7639704988981</v>
      </c>
      <c r="K31" s="5">
        <v>1310.295981098064</v>
      </c>
      <c r="L31" s="5">
        <v>1332.0550182193747</v>
      </c>
      <c r="M31" s="5">
        <v>1354.057370188315</v>
      </c>
      <c r="N31" s="5">
        <v>1374.4478493145068</v>
      </c>
      <c r="O31" s="5">
        <v>1394.9194253613368</v>
      </c>
      <c r="P31" s="5">
        <v>1415.2884572862906</v>
      </c>
      <c r="Q31" s="5">
        <v>1435.8227359842117</v>
      </c>
      <c r="R31" s="5">
        <v>1456.1340279897181</v>
      </c>
      <c r="S31" s="5">
        <v>1476.4536502833007</v>
      </c>
      <c r="T31" s="5">
        <v>1496.6853470077676</v>
      </c>
      <c r="U31" s="5">
        <v>1516.8013967456907</v>
      </c>
      <c r="V31" s="5">
        <v>1536.8296974287398</v>
      </c>
      <c r="W31" s="5">
        <v>1556.7460882095977</v>
      </c>
      <c r="X31" s="5">
        <v>1576.5552151582383</v>
      </c>
      <c r="Y31" s="5">
        <v>1596.2038228047552</v>
      </c>
      <c r="Z31" s="5">
        <v>1615.7245974557459</v>
      </c>
      <c r="AA31" s="5">
        <v>1635.151908443094</v>
      </c>
      <c r="AB31" s="5">
        <v>1654.5884686331847</v>
      </c>
      <c r="AC31" s="5">
        <v>1673.8619424100582</v>
      </c>
      <c r="AD31" s="5">
        <v>1692.9623810348994</v>
      </c>
    </row>
    <row r="32" spans="1:30" x14ac:dyDescent="0.35">
      <c r="A32" t="s">
        <v>149</v>
      </c>
      <c r="B32" s="5">
        <v>3008.857422</v>
      </c>
      <c r="C32" s="5">
        <v>3047.0551678580323</v>
      </c>
      <c r="D32" s="5">
        <v>3080.513661834214</v>
      </c>
      <c r="E32" s="5">
        <v>3110.9995340166433</v>
      </c>
      <c r="F32" s="5">
        <v>3136.6315569373319</v>
      </c>
      <c r="G32" s="5">
        <v>3160.3798413454247</v>
      </c>
      <c r="H32" s="5">
        <v>3184.8902620163744</v>
      </c>
      <c r="I32" s="5">
        <v>3208.0589373208281</v>
      </c>
      <c r="J32" s="5">
        <v>3232.2576787715225</v>
      </c>
      <c r="K32" s="5">
        <v>3244.2789945626796</v>
      </c>
      <c r="L32" s="5">
        <v>3262.65637514133</v>
      </c>
      <c r="M32" s="5">
        <v>3280.0119778492035</v>
      </c>
      <c r="N32" s="5">
        <v>3301.4111367940091</v>
      </c>
      <c r="O32" s="5">
        <v>3322.3313208009772</v>
      </c>
      <c r="P32" s="5">
        <v>3348.6473078531626</v>
      </c>
      <c r="Q32" s="5">
        <v>3371.171716077652</v>
      </c>
      <c r="R32" s="5">
        <v>3394.1984033491685</v>
      </c>
      <c r="S32" s="5">
        <v>3415.7217960904386</v>
      </c>
      <c r="T32" s="5">
        <v>3435.919676372298</v>
      </c>
      <c r="U32" s="5">
        <v>3460.7464981002709</v>
      </c>
      <c r="V32" s="5">
        <v>3484.1126278762845</v>
      </c>
      <c r="W32" s="5">
        <v>3506.1373413300257</v>
      </c>
      <c r="X32" s="5">
        <v>3526.9751570225117</v>
      </c>
      <c r="Y32" s="5">
        <v>3546.6107447351969</v>
      </c>
      <c r="Z32" s="5">
        <v>3566.9270078609084</v>
      </c>
      <c r="AA32" s="5">
        <v>3586.0932124215174</v>
      </c>
      <c r="AB32" s="5">
        <v>3604.2693975905399</v>
      </c>
      <c r="AC32" s="5">
        <v>3621.4638891359909</v>
      </c>
      <c r="AD32" s="5">
        <v>3637.7745279169926</v>
      </c>
    </row>
    <row r="33" spans="1:30" x14ac:dyDescent="0.35">
      <c r="A33" t="s">
        <v>150</v>
      </c>
      <c r="B33" s="5">
        <v>3564.9916990000002</v>
      </c>
      <c r="C33" s="5">
        <v>3607.473209582794</v>
      </c>
      <c r="D33" s="5">
        <v>3643.124027501764</v>
      </c>
      <c r="E33" s="5">
        <v>3672.9748750021067</v>
      </c>
      <c r="F33" s="5">
        <v>3696.58887123048</v>
      </c>
      <c r="G33" s="5">
        <v>3717.6861910999214</v>
      </c>
      <c r="H33" s="5">
        <v>3741.0956059774539</v>
      </c>
      <c r="I33" s="5">
        <v>3767.4814784645014</v>
      </c>
      <c r="J33" s="5">
        <v>3790.9436200708983</v>
      </c>
      <c r="K33" s="5">
        <v>3808.3280914143829</v>
      </c>
      <c r="L33" s="5">
        <v>3827.5334138128242</v>
      </c>
      <c r="M33" s="5">
        <v>3846.3309662627366</v>
      </c>
      <c r="N33" s="5">
        <v>3867.3718582539609</v>
      </c>
      <c r="O33" s="5">
        <v>3885.6780242712875</v>
      </c>
      <c r="P33" s="5">
        <v>3905.4447403782174</v>
      </c>
      <c r="Q33" s="5">
        <v>3921.4114482192003</v>
      </c>
      <c r="R33" s="5">
        <v>3937.6497777415893</v>
      </c>
      <c r="S33" s="5">
        <v>3952.0944159272694</v>
      </c>
      <c r="T33" s="5">
        <v>3965.2158041185335</v>
      </c>
      <c r="U33" s="5">
        <v>3980.4314474193611</v>
      </c>
      <c r="V33" s="5">
        <v>3994.0751324873663</v>
      </c>
      <c r="W33" s="5">
        <v>4006.4675893416866</v>
      </c>
      <c r="X33" s="5">
        <v>4017.8040897091082</v>
      </c>
      <c r="Y33" s="5">
        <v>4028.1077884752081</v>
      </c>
      <c r="Z33" s="5">
        <v>4038.4862484732921</v>
      </c>
      <c r="AA33" s="5">
        <v>4047.8845329010142</v>
      </c>
      <c r="AB33" s="5">
        <v>4056.5880108717406</v>
      </c>
      <c r="AC33" s="5">
        <v>4064.6340097960242</v>
      </c>
      <c r="AD33" s="5">
        <v>4071.9353118678209</v>
      </c>
    </row>
    <row r="34" spans="1:30" x14ac:dyDescent="0.35">
      <c r="A34" t="s">
        <v>151</v>
      </c>
      <c r="B34" s="5">
        <v>3782.001953</v>
      </c>
      <c r="C34" s="5">
        <v>3861.8090018118155</v>
      </c>
      <c r="D34" s="5">
        <v>3939.0656494357613</v>
      </c>
      <c r="E34" s="5">
        <v>4016.6223069140665</v>
      </c>
      <c r="F34" s="5">
        <v>4091.6857479101377</v>
      </c>
      <c r="G34" s="5">
        <v>4169.5951270675196</v>
      </c>
      <c r="H34" s="5">
        <v>4257.4981145768443</v>
      </c>
      <c r="I34" s="5">
        <v>4347.4709707325737</v>
      </c>
      <c r="J34" s="5">
        <v>4438.1787788014235</v>
      </c>
      <c r="K34" s="5">
        <v>4526.7306532497032</v>
      </c>
      <c r="L34" s="5">
        <v>4616.6790546951006</v>
      </c>
      <c r="M34" s="5">
        <v>4707.4189581793225</v>
      </c>
      <c r="N34" s="5">
        <v>4795.9311446242809</v>
      </c>
      <c r="O34" s="5">
        <v>4884.7139015666799</v>
      </c>
      <c r="P34" s="5">
        <v>4973.4505912453205</v>
      </c>
      <c r="Q34" s="5">
        <v>5063.1393124825436</v>
      </c>
      <c r="R34" s="5">
        <v>5152.159934188543</v>
      </c>
      <c r="S34" s="5">
        <v>5241.4808701035954</v>
      </c>
      <c r="T34" s="5">
        <v>5330.6463219253628</v>
      </c>
      <c r="U34" s="5">
        <v>5419.7411453561263</v>
      </c>
      <c r="V34" s="5">
        <v>5508.7240814029265</v>
      </c>
      <c r="W34" s="5">
        <v>5597.5192048710605</v>
      </c>
      <c r="X34" s="5">
        <v>5686.1620787513193</v>
      </c>
      <c r="Y34" s="5">
        <v>5774.4278040835679</v>
      </c>
      <c r="Z34" s="5">
        <v>5862.551346801687</v>
      </c>
      <c r="AA34" s="5">
        <v>5950.7528455591837</v>
      </c>
      <c r="AB34" s="5">
        <v>6039.7207661272851</v>
      </c>
      <c r="AC34" s="5">
        <v>6128.6695457662718</v>
      </c>
      <c r="AD34" s="5">
        <v>6217.4997078965171</v>
      </c>
    </row>
    <row r="35" spans="1:30" x14ac:dyDescent="0.35">
      <c r="A35" t="s">
        <v>152</v>
      </c>
      <c r="B35" s="5">
        <v>1901.3889160000001</v>
      </c>
      <c r="C35" s="5">
        <v>1945.5133077402627</v>
      </c>
      <c r="D35" s="5">
        <v>1989.2217933659479</v>
      </c>
      <c r="E35" s="5">
        <v>2033.1919497308675</v>
      </c>
      <c r="F35" s="5">
        <v>2076.1142583432456</v>
      </c>
      <c r="G35" s="5">
        <v>2119.5602709818913</v>
      </c>
      <c r="H35" s="5">
        <v>2167.5284633865367</v>
      </c>
      <c r="I35" s="5">
        <v>2216.5850513341325</v>
      </c>
      <c r="J35" s="5">
        <v>2265.6813019286578</v>
      </c>
      <c r="K35" s="5">
        <v>2314.0542774292253</v>
      </c>
      <c r="L35" s="5">
        <v>2363.2434349882551</v>
      </c>
      <c r="M35" s="5">
        <v>2413.1662435793519</v>
      </c>
      <c r="N35" s="5">
        <v>2462.6069522611815</v>
      </c>
      <c r="O35" s="5">
        <v>2512.4855785150603</v>
      </c>
      <c r="P35" s="5">
        <v>2562.4943427183821</v>
      </c>
      <c r="Q35" s="5">
        <v>2613.2025182686994</v>
      </c>
      <c r="R35" s="5">
        <v>2663.7003050519752</v>
      </c>
      <c r="S35" s="5">
        <v>2714.5378244839835</v>
      </c>
      <c r="T35" s="5">
        <v>2765.4544104578295</v>
      </c>
      <c r="U35" s="5">
        <v>2816.4145450610999</v>
      </c>
      <c r="V35" s="5">
        <v>2867.4812103092386</v>
      </c>
      <c r="W35" s="5">
        <v>2918.6322003830978</v>
      </c>
      <c r="X35" s="5">
        <v>2969.8912621287664</v>
      </c>
      <c r="Y35" s="5">
        <v>3021.1492094000992</v>
      </c>
      <c r="Z35" s="5">
        <v>3072.5020994316401</v>
      </c>
      <c r="AA35" s="5">
        <v>3124.0814211756383</v>
      </c>
      <c r="AB35" s="5">
        <v>3176.2254641764807</v>
      </c>
      <c r="AC35" s="5">
        <v>3228.4931127924224</v>
      </c>
      <c r="AD35" s="5">
        <v>3280.8457114108414</v>
      </c>
    </row>
    <row r="36" spans="1:30" x14ac:dyDescent="0.35">
      <c r="A36" t="s">
        <v>153</v>
      </c>
      <c r="B36" s="5">
        <v>1177.8149410000001</v>
      </c>
      <c r="C36" s="5">
        <v>1200.5447670759004</v>
      </c>
      <c r="D36" s="5">
        <v>1222.8111508163804</v>
      </c>
      <c r="E36" s="5">
        <v>1245.1262315076285</v>
      </c>
      <c r="F36" s="5">
        <v>1267.4679050174393</v>
      </c>
      <c r="G36" s="5">
        <v>1290.8983167095917</v>
      </c>
      <c r="H36" s="5">
        <v>1314.3030777305266</v>
      </c>
      <c r="I36" s="5">
        <v>1337.659952015799</v>
      </c>
      <c r="J36" s="5">
        <v>1360.8529690938249</v>
      </c>
      <c r="K36" s="5">
        <v>1382.6455324555964</v>
      </c>
      <c r="L36" s="5">
        <v>1404.6200561674664</v>
      </c>
      <c r="M36" s="5">
        <v>1426.0325056897</v>
      </c>
      <c r="N36" s="5">
        <v>1447.4838848630384</v>
      </c>
      <c r="O36" s="5">
        <v>1468.7507523446118</v>
      </c>
      <c r="P36" s="5">
        <v>1490.6291166764618</v>
      </c>
      <c r="Q36" s="5">
        <v>1512.1296529295798</v>
      </c>
      <c r="R36" s="5">
        <v>1533.6445360573925</v>
      </c>
      <c r="S36" s="5">
        <v>1554.9775315539509</v>
      </c>
      <c r="T36" s="5">
        <v>1576.2317419439962</v>
      </c>
      <c r="U36" s="5">
        <v>1597.9099723373004</v>
      </c>
      <c r="V36" s="5">
        <v>1619.1950919148164</v>
      </c>
      <c r="W36" s="5">
        <v>1640.3443705273708</v>
      </c>
      <c r="X36" s="5">
        <v>1661.3081356171476</v>
      </c>
      <c r="Y36" s="5">
        <v>1682.0253125915476</v>
      </c>
      <c r="Z36" s="5">
        <v>1702.7633390755511</v>
      </c>
      <c r="AA36" s="5">
        <v>1723.2479225972979</v>
      </c>
      <c r="AB36" s="5">
        <v>1743.6889171303549</v>
      </c>
      <c r="AC36" s="5">
        <v>1763.9409920583655</v>
      </c>
      <c r="AD36" s="5">
        <v>1783.9858883098191</v>
      </c>
    </row>
    <row r="37" spans="1:30" x14ac:dyDescent="0.35">
      <c r="A37" t="s">
        <v>108</v>
      </c>
      <c r="B37" s="5">
        <v>2056.029297</v>
      </c>
      <c r="C37" s="5">
        <v>2096.2207633006856</v>
      </c>
      <c r="D37" s="5">
        <v>2135.0685553524027</v>
      </c>
      <c r="E37" s="5">
        <v>2174.5231277073267</v>
      </c>
      <c r="F37" s="5">
        <v>2215.0586307832318</v>
      </c>
      <c r="G37" s="5">
        <v>2259.5445392887041</v>
      </c>
      <c r="H37" s="5">
        <v>2305.9009031478436</v>
      </c>
      <c r="I37" s="5">
        <v>2352.9375921306146</v>
      </c>
      <c r="J37" s="5">
        <v>2400.7906957043301</v>
      </c>
      <c r="K37" s="5">
        <v>2450.5264360728193</v>
      </c>
      <c r="L37" s="5">
        <v>2501.9164259637027</v>
      </c>
      <c r="M37" s="5">
        <v>2552.6798098632212</v>
      </c>
      <c r="N37" s="5">
        <v>2601.5975788635728</v>
      </c>
      <c r="O37" s="5">
        <v>2649.9170506958058</v>
      </c>
      <c r="P37" s="5">
        <v>2697.3428811438134</v>
      </c>
      <c r="Q37" s="5">
        <v>2743.8793286693235</v>
      </c>
      <c r="R37" s="5">
        <v>2791.0285047255798</v>
      </c>
      <c r="S37" s="5">
        <v>2838.1533464107679</v>
      </c>
      <c r="T37" s="5">
        <v>2885.4789858314984</v>
      </c>
      <c r="U37" s="5">
        <v>2932.6992723388339</v>
      </c>
      <c r="V37" s="5">
        <v>2980.361794182812</v>
      </c>
      <c r="W37" s="5">
        <v>3028.661835455518</v>
      </c>
      <c r="X37" s="5">
        <v>3077.4248053372698</v>
      </c>
      <c r="Y37" s="5">
        <v>3127.0433564436444</v>
      </c>
      <c r="Z37" s="5">
        <v>3176.8161928438217</v>
      </c>
      <c r="AA37" s="5">
        <v>3226.6432841020996</v>
      </c>
      <c r="AB37" s="5">
        <v>3275.4552983753392</v>
      </c>
      <c r="AC37" s="5">
        <v>3324.170162391486</v>
      </c>
      <c r="AD37" s="5">
        <v>3372.7771757570231</v>
      </c>
    </row>
    <row r="38" spans="1:30" x14ac:dyDescent="0.35">
      <c r="A38" t="s">
        <v>154</v>
      </c>
      <c r="B38" s="5">
        <v>816.71167000000003</v>
      </c>
      <c r="C38" s="5">
        <v>835.28230496596109</v>
      </c>
      <c r="D38" s="5">
        <v>853.57189690018731</v>
      </c>
      <c r="E38" s="5">
        <v>872.39725437194159</v>
      </c>
      <c r="F38" s="5">
        <v>891.43086870892694</v>
      </c>
      <c r="G38" s="5">
        <v>912.6797280401679</v>
      </c>
      <c r="H38" s="5">
        <v>934.6226478656281</v>
      </c>
      <c r="I38" s="5">
        <v>956.80582295045394</v>
      </c>
      <c r="J38" s="5">
        <v>978.92363339552355</v>
      </c>
      <c r="K38" s="5">
        <v>1001.0908696119484</v>
      </c>
      <c r="L38" s="5">
        <v>1023.5680625800846</v>
      </c>
      <c r="M38" s="5">
        <v>1046.2254581429386</v>
      </c>
      <c r="N38" s="5">
        <v>1068.1147964232969</v>
      </c>
      <c r="O38" s="5">
        <v>1090.1879227487825</v>
      </c>
      <c r="P38" s="5">
        <v>1112.1763590378716</v>
      </c>
      <c r="Q38" s="5">
        <v>1134.4045381848744</v>
      </c>
      <c r="R38" s="5">
        <v>1156.6520262259407</v>
      </c>
      <c r="S38" s="5">
        <v>1179.0759233931803</v>
      </c>
      <c r="T38" s="5">
        <v>1201.6771581383348</v>
      </c>
      <c r="U38" s="5">
        <v>1224.1955065724048</v>
      </c>
      <c r="V38" s="5">
        <v>1246.8732386534559</v>
      </c>
      <c r="W38" s="5">
        <v>1269.7061060870019</v>
      </c>
      <c r="X38" s="5">
        <v>1292.7009915506801</v>
      </c>
      <c r="Y38" s="5">
        <v>1315.8559809814351</v>
      </c>
      <c r="Z38" s="5">
        <v>1339.0971556599218</v>
      </c>
      <c r="AA38" s="5">
        <v>1362.4641332067563</v>
      </c>
      <c r="AB38" s="5">
        <v>1385.9077810540184</v>
      </c>
      <c r="AC38" s="5">
        <v>1409.3814555048427</v>
      </c>
      <c r="AD38" s="5">
        <v>1432.8802134506204</v>
      </c>
    </row>
    <row r="39" spans="1:30" x14ac:dyDescent="0.35">
      <c r="A39" t="s">
        <v>155</v>
      </c>
      <c r="B39" s="5">
        <v>1194.0349120000001</v>
      </c>
      <c r="C39" s="5">
        <v>1176.4398523437505</v>
      </c>
      <c r="D39" s="5">
        <v>1152.710942877992</v>
      </c>
      <c r="E39" s="5">
        <v>1127.0937865100373</v>
      </c>
      <c r="F39" s="5">
        <v>1096.1223763505279</v>
      </c>
      <c r="G39" s="5">
        <v>1070.6665783433516</v>
      </c>
      <c r="H39" s="5">
        <v>1050.4773398755046</v>
      </c>
      <c r="I39" s="5">
        <v>1030.1099498758604</v>
      </c>
      <c r="J39" s="5">
        <v>1015.9866274080874</v>
      </c>
      <c r="K39" s="5">
        <v>996.75928368171492</v>
      </c>
      <c r="L39" s="5">
        <v>982.74993162549686</v>
      </c>
      <c r="M39" s="5">
        <v>968.59420506037691</v>
      </c>
      <c r="N39" s="5">
        <v>947.28668229977677</v>
      </c>
      <c r="O39" s="5">
        <v>925.12851005676623</v>
      </c>
      <c r="P39" s="5">
        <v>901.97522632272455</v>
      </c>
      <c r="Q39" s="5">
        <v>877.93650417095239</v>
      </c>
      <c r="R39" s="5">
        <v>853.21469015000253</v>
      </c>
      <c r="S39" s="5">
        <v>827.71184709701186</v>
      </c>
      <c r="T39" s="5">
        <v>801.26620526870818</v>
      </c>
      <c r="U39" s="5">
        <v>775.39540279271534</v>
      </c>
      <c r="V39" s="5">
        <v>748.67729324052561</v>
      </c>
      <c r="W39" s="5">
        <v>721.10283472091317</v>
      </c>
      <c r="X39" s="5">
        <v>692.55963754500567</v>
      </c>
      <c r="Y39" s="5">
        <v>663.0457237992789</v>
      </c>
      <c r="Z39" s="5">
        <v>632.4555125906478</v>
      </c>
      <c r="AA39" s="5">
        <v>600.71528997242729</v>
      </c>
      <c r="AB39" s="5">
        <v>567.70586464538439</v>
      </c>
      <c r="AC39" s="5">
        <v>533.42085852654736</v>
      </c>
      <c r="AD39" s="5">
        <v>497.77340939293526</v>
      </c>
    </row>
    <row r="40" spans="1:30" x14ac:dyDescent="0.35">
      <c r="A40" t="s">
        <v>156</v>
      </c>
      <c r="B40" s="5">
        <v>1650.8249510000001</v>
      </c>
      <c r="C40" s="5">
        <v>1691.5709426055723</v>
      </c>
      <c r="D40" s="5">
        <v>1722.1092111466191</v>
      </c>
      <c r="E40" s="5">
        <v>1750.0196073425934</v>
      </c>
      <c r="F40" s="5">
        <v>1769.1390965586936</v>
      </c>
      <c r="G40" s="5">
        <v>1772.5748177583835</v>
      </c>
      <c r="H40" s="5">
        <v>1771.255251201183</v>
      </c>
      <c r="I40" s="5">
        <v>1754.770568254409</v>
      </c>
      <c r="J40" s="5">
        <v>1783.2318940091545</v>
      </c>
      <c r="K40" s="5">
        <v>1806.9299759413996</v>
      </c>
      <c r="L40" s="5">
        <v>1841.5059424170336</v>
      </c>
      <c r="M40" s="5">
        <v>1878.6693738409517</v>
      </c>
      <c r="N40" s="5">
        <v>1910.2997786205622</v>
      </c>
      <c r="O40" s="5">
        <v>1943.5714698647964</v>
      </c>
      <c r="P40" s="5">
        <v>1977.8397445928647</v>
      </c>
      <c r="Q40" s="5">
        <v>2013.3761846358882</v>
      </c>
      <c r="R40" s="5">
        <v>2049.7725899384068</v>
      </c>
      <c r="S40" s="5">
        <v>2087.1096076186527</v>
      </c>
      <c r="T40" s="5">
        <v>2124.9075800345481</v>
      </c>
      <c r="U40" s="5">
        <v>2163.4102679124999</v>
      </c>
      <c r="V40" s="5">
        <v>2202.4743180971154</v>
      </c>
      <c r="W40" s="5">
        <v>2242.0756873262285</v>
      </c>
      <c r="X40" s="5">
        <v>2282.0610893415733</v>
      </c>
      <c r="Y40" s="5">
        <v>2322.4181986760345</v>
      </c>
      <c r="Z40" s="5">
        <v>2363.0282355399036</v>
      </c>
      <c r="AA40" s="5">
        <v>2403.8883019719183</v>
      </c>
      <c r="AB40" s="5">
        <v>2444.9248387860507</v>
      </c>
      <c r="AC40" s="5">
        <v>2486.0020210024954</v>
      </c>
      <c r="AD40" s="5">
        <v>2527.0628191829896</v>
      </c>
    </row>
    <row r="41" spans="1:30" x14ac:dyDescent="0.35">
      <c r="A41" t="s">
        <v>157</v>
      </c>
      <c r="B41" s="5">
        <v>745.046875</v>
      </c>
      <c r="C41" s="5">
        <v>758.55643746093756</v>
      </c>
      <c r="D41" s="5">
        <v>770.59070777432419</v>
      </c>
      <c r="E41" s="5">
        <v>781.85612744941864</v>
      </c>
      <c r="F41" s="5">
        <v>791.88781067827119</v>
      </c>
      <c r="G41" s="5">
        <v>802.42554096374806</v>
      </c>
      <c r="H41" s="5">
        <v>813.13848363349268</v>
      </c>
      <c r="I41" s="5">
        <v>823.62065182601202</v>
      </c>
      <c r="J41" s="5">
        <v>834.09636525865221</v>
      </c>
      <c r="K41" s="5">
        <v>843.46426835614523</v>
      </c>
      <c r="L41" s="5">
        <v>853.11543955395666</v>
      </c>
      <c r="M41" s="5">
        <v>862.74950158975162</v>
      </c>
      <c r="N41" s="5">
        <v>871.88429331258396</v>
      </c>
      <c r="O41" s="5">
        <v>880.94351987381901</v>
      </c>
      <c r="P41" s="5">
        <v>890.06842094702392</v>
      </c>
      <c r="Q41" s="5">
        <v>899.08187682542814</v>
      </c>
      <c r="R41" s="5">
        <v>907.98788520024141</v>
      </c>
      <c r="S41" s="5">
        <v>916.78322788865864</v>
      </c>
      <c r="T41" s="5">
        <v>925.44421656000691</v>
      </c>
      <c r="U41" s="5">
        <v>934.14059735413696</v>
      </c>
      <c r="V41" s="5">
        <v>942.71646576674073</v>
      </c>
      <c r="W41" s="5">
        <v>951.15033722025305</v>
      </c>
      <c r="X41" s="5">
        <v>959.4511403512148</v>
      </c>
      <c r="Y41" s="5">
        <v>967.58269025043091</v>
      </c>
      <c r="Z41" s="5">
        <v>975.64093176302845</v>
      </c>
      <c r="AA41" s="5">
        <v>983.58647346003204</v>
      </c>
      <c r="AB41" s="5">
        <v>991.48640395410928</v>
      </c>
      <c r="AC41" s="5">
        <v>999.2519435968868</v>
      </c>
      <c r="AD41" s="5">
        <v>1006.8738876844637</v>
      </c>
    </row>
    <row r="42" spans="1:30" x14ac:dyDescent="0.35">
      <c r="A42" t="s">
        <v>158</v>
      </c>
      <c r="B42" s="5">
        <v>2603.5036620000001</v>
      </c>
      <c r="C42" s="5">
        <v>2660.0121882829776</v>
      </c>
      <c r="D42" s="5">
        <v>2713.8707850652372</v>
      </c>
      <c r="E42" s="5">
        <v>2767.1093310300189</v>
      </c>
      <c r="F42" s="5">
        <v>2818.6312465081992</v>
      </c>
      <c r="G42" s="5">
        <v>2875.0495332645564</v>
      </c>
      <c r="H42" s="5">
        <v>2934.4351188989021</v>
      </c>
      <c r="I42" s="5">
        <v>2995.5825844630058</v>
      </c>
      <c r="J42" s="5">
        <v>3056.7532795125157</v>
      </c>
      <c r="K42" s="5">
        <v>3116.4724569836958</v>
      </c>
      <c r="L42" s="5">
        <v>3176.7609283112911</v>
      </c>
      <c r="M42" s="5">
        <v>3237.7715749677882</v>
      </c>
      <c r="N42" s="5">
        <v>3296.9926835140518</v>
      </c>
      <c r="O42" s="5">
        <v>3356.3678950521885</v>
      </c>
      <c r="P42" s="5">
        <v>3415.6769295784975</v>
      </c>
      <c r="Q42" s="5">
        <v>3475.6060060110312</v>
      </c>
      <c r="R42" s="5">
        <v>3535.3878195568232</v>
      </c>
      <c r="S42" s="5">
        <v>3595.4438059864165</v>
      </c>
      <c r="T42" s="5">
        <v>3655.7537803880327</v>
      </c>
      <c r="U42" s="5">
        <v>3715.9768402892551</v>
      </c>
      <c r="V42" s="5">
        <v>3776.2797124534686</v>
      </c>
      <c r="W42" s="5">
        <v>3836.6114452794818</v>
      </c>
      <c r="X42" s="5">
        <v>3897.040377509501</v>
      </c>
      <c r="Y42" s="5">
        <v>3957.425018159011</v>
      </c>
      <c r="Z42" s="5">
        <v>4017.8588556113173</v>
      </c>
      <c r="AA42" s="5">
        <v>4078.4493725115922</v>
      </c>
      <c r="AB42" s="5">
        <v>4139.5396499725684</v>
      </c>
      <c r="AC42" s="5">
        <v>4200.7605437179072</v>
      </c>
      <c r="AD42" s="5">
        <v>4262.0361976170116</v>
      </c>
    </row>
    <row r="43" spans="1:30" x14ac:dyDescent="0.35">
      <c r="A43" t="s">
        <v>159</v>
      </c>
      <c r="B43" s="5">
        <v>1892.3614500000001</v>
      </c>
      <c r="C43" s="5">
        <v>1929.4939340803351</v>
      </c>
      <c r="D43" s="5">
        <v>1963.3270313662533</v>
      </c>
      <c r="E43" s="5">
        <v>1996.5047058712023</v>
      </c>
      <c r="F43" s="5">
        <v>2025.8285683891563</v>
      </c>
      <c r="G43" s="5">
        <v>2054.6561089173338</v>
      </c>
      <c r="H43" s="5">
        <v>2096.1702301323976</v>
      </c>
      <c r="I43" s="5">
        <v>2139.4611761931837</v>
      </c>
      <c r="J43" s="5">
        <v>2185.0862555060917</v>
      </c>
      <c r="K43" s="5">
        <v>2229.2837766875878</v>
      </c>
      <c r="L43" s="5">
        <v>2277.8476091208386</v>
      </c>
      <c r="M43" s="5">
        <v>2327.5800837555348</v>
      </c>
      <c r="N43" s="5">
        <v>2375.6972157949795</v>
      </c>
      <c r="O43" s="5">
        <v>2423.9124659289819</v>
      </c>
      <c r="P43" s="5">
        <v>2472.1997109452464</v>
      </c>
      <c r="Q43" s="5">
        <v>2520.8325764389901</v>
      </c>
      <c r="R43" s="5">
        <v>2569.3341514594495</v>
      </c>
      <c r="S43" s="5">
        <v>2618.1250361954194</v>
      </c>
      <c r="T43" s="5">
        <v>2666.5828652403461</v>
      </c>
      <c r="U43" s="5">
        <v>2715.4901282551464</v>
      </c>
      <c r="V43" s="5">
        <v>2764.5413841868831</v>
      </c>
      <c r="W43" s="5">
        <v>2813.7986002996331</v>
      </c>
      <c r="X43" s="5">
        <v>2863.1149228476447</v>
      </c>
      <c r="Y43" s="5">
        <v>2912.5297096125646</v>
      </c>
      <c r="Z43" s="5">
        <v>2962.0153368967076</v>
      </c>
      <c r="AA43" s="5">
        <v>3011.6853720811287</v>
      </c>
      <c r="AB43" s="5">
        <v>3061.6841679542708</v>
      </c>
      <c r="AC43" s="5">
        <v>3111.8048562889326</v>
      </c>
      <c r="AD43" s="5">
        <v>3162.0181841719532</v>
      </c>
    </row>
    <row r="44" spans="1:30" x14ac:dyDescent="0.35">
      <c r="A44" t="s">
        <v>160</v>
      </c>
      <c r="B44" s="5">
        <v>216.24118000000001</v>
      </c>
      <c r="C44" s="5">
        <v>222.42360183267201</v>
      </c>
      <c r="D44" s="5">
        <v>226.98517627085738</v>
      </c>
      <c r="E44" s="5">
        <v>232.16972198354242</v>
      </c>
      <c r="F44" s="5">
        <v>236.6205084218557</v>
      </c>
      <c r="G44" s="5">
        <v>244.96897686204647</v>
      </c>
      <c r="H44" s="5">
        <v>255.28354261420904</v>
      </c>
      <c r="I44" s="5">
        <v>265.94076255430736</v>
      </c>
      <c r="J44" s="5">
        <v>277.47913441925112</v>
      </c>
      <c r="K44" s="5">
        <v>287.90222188500871</v>
      </c>
      <c r="L44" s="5">
        <v>299.98962392951768</v>
      </c>
      <c r="M44" s="5">
        <v>312.47867195710182</v>
      </c>
      <c r="N44" s="5">
        <v>323.4194564504686</v>
      </c>
      <c r="O44" s="5">
        <v>334.76801878369605</v>
      </c>
      <c r="P44" s="5">
        <v>346.33271389978637</v>
      </c>
      <c r="Q44" s="5">
        <v>358.36109148642566</v>
      </c>
      <c r="R44" s="5">
        <v>370.57371495930073</v>
      </c>
      <c r="S44" s="5">
        <v>383.13260638875744</v>
      </c>
      <c r="T44" s="5">
        <v>395.9803453318342</v>
      </c>
      <c r="U44" s="5">
        <v>409.03062997490093</v>
      </c>
      <c r="V44" s="5">
        <v>422.36748269586252</v>
      </c>
      <c r="W44" s="5">
        <v>435.96830695314503</v>
      </c>
      <c r="X44" s="5">
        <v>449.84068768990204</v>
      </c>
      <c r="Y44" s="5">
        <v>463.94238353574264</v>
      </c>
      <c r="Z44" s="5">
        <v>478.29068323711425</v>
      </c>
      <c r="AA44" s="5">
        <v>492.92044733969783</v>
      </c>
      <c r="AB44" s="5">
        <v>507.90892584217966</v>
      </c>
      <c r="AC44" s="5">
        <v>523.12018868044197</v>
      </c>
      <c r="AD44" s="5">
        <v>538.54951402153381</v>
      </c>
    </row>
    <row r="45" spans="1:30" x14ac:dyDescent="0.35">
      <c r="A45" t="s">
        <v>161</v>
      </c>
      <c r="B45" s="5">
        <v>3290.9101559999999</v>
      </c>
      <c r="C45" s="5">
        <v>3342.7258654972352</v>
      </c>
      <c r="D45" s="5">
        <v>3383.9012284358437</v>
      </c>
      <c r="E45" s="5">
        <v>3423.181553895527</v>
      </c>
      <c r="F45" s="5">
        <v>3450.5478365099898</v>
      </c>
      <c r="G45" s="5">
        <v>3475.7782422905507</v>
      </c>
      <c r="H45" s="5">
        <v>3543.7529946415548</v>
      </c>
      <c r="I45" s="5">
        <v>3614.1755172769704</v>
      </c>
      <c r="J45" s="5">
        <v>3690.8094106926565</v>
      </c>
      <c r="K45" s="5">
        <v>3760.9358967386406</v>
      </c>
      <c r="L45" s="5">
        <v>3844.2067784283308</v>
      </c>
      <c r="M45" s="5">
        <v>3928.5352204233241</v>
      </c>
      <c r="N45" s="5">
        <v>4006.4993589937571</v>
      </c>
      <c r="O45" s="5">
        <v>4083.2727010106673</v>
      </c>
      <c r="P45" s="5">
        <v>4159.5049523749158</v>
      </c>
      <c r="Q45" s="5">
        <v>4235.8177259341583</v>
      </c>
      <c r="R45" s="5">
        <v>4311.3457446417451</v>
      </c>
      <c r="S45" s="5">
        <v>4387.2569025713765</v>
      </c>
      <c r="T45" s="5">
        <v>4461.5884413688818</v>
      </c>
      <c r="U45" s="5">
        <v>4537.3872597169866</v>
      </c>
      <c r="V45" s="5">
        <v>4613.2432999249349</v>
      </c>
      <c r="W45" s="5">
        <v>4689.4176346176255</v>
      </c>
      <c r="X45" s="5">
        <v>4765.3819798225595</v>
      </c>
      <c r="Y45" s="5">
        <v>4841.4041185466695</v>
      </c>
      <c r="Z45" s="5">
        <v>4917.3831782214938</v>
      </c>
      <c r="AA45" s="5">
        <v>4993.6316300446779</v>
      </c>
      <c r="AB45" s="5">
        <v>5070.4396768727211</v>
      </c>
      <c r="AC45" s="5">
        <v>5147.4130075193907</v>
      </c>
      <c r="AD45" s="5">
        <v>5224.5047826504069</v>
      </c>
    </row>
    <row r="46" spans="1:30" x14ac:dyDescent="0.35">
      <c r="A46" t="s">
        <v>162</v>
      </c>
      <c r="B46" s="5">
        <v>1018.303589</v>
      </c>
      <c r="C46" s="5">
        <v>1036.5793890028597</v>
      </c>
      <c r="D46" s="5">
        <v>1054.4448347723239</v>
      </c>
      <c r="E46" s="5">
        <v>1072.9190246109854</v>
      </c>
      <c r="F46" s="5">
        <v>1091.8613026985897</v>
      </c>
      <c r="G46" s="5">
        <v>1112.7362713864932</v>
      </c>
      <c r="H46" s="5">
        <v>1134.6943413242714</v>
      </c>
      <c r="I46" s="5">
        <v>1157.1771750032706</v>
      </c>
      <c r="J46" s="5">
        <v>1180.1102279752029</v>
      </c>
      <c r="K46" s="5">
        <v>1203.1851592848477</v>
      </c>
      <c r="L46" s="5">
        <v>1226.0625219034898</v>
      </c>
      <c r="M46" s="5">
        <v>1249.0492324891452</v>
      </c>
      <c r="N46" s="5">
        <v>1271.399719455306</v>
      </c>
      <c r="O46" s="5">
        <v>1293.849714281532</v>
      </c>
      <c r="P46" s="5">
        <v>1316.3399275550594</v>
      </c>
      <c r="Q46" s="5">
        <v>1339.0698272541163</v>
      </c>
      <c r="R46" s="5">
        <v>1361.7696050587454</v>
      </c>
      <c r="S46" s="5">
        <v>1384.5989916027527</v>
      </c>
      <c r="T46" s="5">
        <v>1407.5700427130389</v>
      </c>
      <c r="U46" s="5">
        <v>1430.5514388004146</v>
      </c>
      <c r="V46" s="5">
        <v>1453.6052044021151</v>
      </c>
      <c r="W46" s="5">
        <v>1476.7066251130759</v>
      </c>
      <c r="X46" s="5">
        <v>1499.8850123008506</v>
      </c>
      <c r="Y46" s="5">
        <v>1523.08643357913</v>
      </c>
      <c r="Z46" s="5">
        <v>1546.3540157903449</v>
      </c>
      <c r="AA46" s="5">
        <v>1569.715095177693</v>
      </c>
      <c r="AB46" s="5">
        <v>1593.2831115597098</v>
      </c>
      <c r="AC46" s="5">
        <v>1616.9215377877431</v>
      </c>
      <c r="AD46" s="5">
        <v>1640.6142890809469</v>
      </c>
    </row>
    <row r="47" spans="1:30" x14ac:dyDescent="0.35">
      <c r="A47" t="s">
        <v>163</v>
      </c>
      <c r="B47" s="5">
        <v>2938.0812989999999</v>
      </c>
      <c r="C47" s="5">
        <v>3001.1974552732481</v>
      </c>
      <c r="D47" s="5">
        <v>3064.3918693704636</v>
      </c>
      <c r="E47" s="5">
        <v>3128.8804640654303</v>
      </c>
      <c r="F47" s="5">
        <v>3194.6088559740529</v>
      </c>
      <c r="G47" s="5">
        <v>3263.481108839112</v>
      </c>
      <c r="H47" s="5">
        <v>3334.1051244711666</v>
      </c>
      <c r="I47" s="5">
        <v>3405.9977664491139</v>
      </c>
      <c r="J47" s="5">
        <v>3478.8380940826182</v>
      </c>
      <c r="K47" s="5">
        <v>3552.5355396867112</v>
      </c>
      <c r="L47" s="5">
        <v>3625.874083368004</v>
      </c>
      <c r="M47" s="5">
        <v>3699.7534433410769</v>
      </c>
      <c r="N47" s="5">
        <v>3772.9834031958158</v>
      </c>
      <c r="O47" s="5">
        <v>3846.7210816345137</v>
      </c>
      <c r="P47" s="5">
        <v>3920.6700630357477</v>
      </c>
      <c r="Q47" s="5">
        <v>3995.4501793490476</v>
      </c>
      <c r="R47" s="5">
        <v>4070.2717762226634</v>
      </c>
      <c r="S47" s="5">
        <v>4145.5254029845337</v>
      </c>
      <c r="T47" s="5">
        <v>4221.2276714735144</v>
      </c>
      <c r="U47" s="5">
        <v>4296.9387667435294</v>
      </c>
      <c r="V47" s="5">
        <v>4372.8390337315341</v>
      </c>
      <c r="W47" s="5">
        <v>4448.8516573709867</v>
      </c>
      <c r="X47" s="5">
        <v>4525.033793151807</v>
      </c>
      <c r="Y47" s="5">
        <v>4601.2344572217253</v>
      </c>
      <c r="Z47" s="5">
        <v>4677.5109613128734</v>
      </c>
      <c r="AA47" s="5">
        <v>4753.9667489799167</v>
      </c>
      <c r="AB47" s="5">
        <v>4830.9415523893749</v>
      </c>
      <c r="AC47" s="5">
        <v>4908.1168098771059</v>
      </c>
      <c r="AD47" s="5">
        <v>4985.4436994050384</v>
      </c>
    </row>
    <row r="48" spans="1:30" x14ac:dyDescent="0.35">
      <c r="A48" t="s">
        <v>164</v>
      </c>
      <c r="B48" s="5">
        <v>1853.2238769999999</v>
      </c>
      <c r="C48" s="5">
        <v>1888.2926177468587</v>
      </c>
      <c r="D48" s="5">
        <v>1922.1638665776929</v>
      </c>
      <c r="E48" s="5">
        <v>1956.2103862808372</v>
      </c>
      <c r="F48" s="5">
        <v>1990.2400352974628</v>
      </c>
      <c r="G48" s="5">
        <v>2026.1055539015481</v>
      </c>
      <c r="H48" s="5">
        <v>2064.673486172841</v>
      </c>
      <c r="I48" s="5">
        <v>2104.8262237951876</v>
      </c>
      <c r="J48" s="5">
        <v>2146.4380067917509</v>
      </c>
      <c r="K48" s="5">
        <v>2188.9080731255344</v>
      </c>
      <c r="L48" s="5">
        <v>2231.8174569738217</v>
      </c>
      <c r="M48" s="5">
        <v>2275.4602009814535</v>
      </c>
      <c r="N48" s="5">
        <v>2318.557189642022</v>
      </c>
      <c r="O48" s="5">
        <v>2361.9510741476429</v>
      </c>
      <c r="P48" s="5">
        <v>2405.4601024943017</v>
      </c>
      <c r="Q48" s="5">
        <v>2449.5180286395671</v>
      </c>
      <c r="R48" s="5">
        <v>2493.5799589387352</v>
      </c>
      <c r="S48" s="5">
        <v>2537.9188029046163</v>
      </c>
      <c r="T48" s="5">
        <v>2582.4953163425935</v>
      </c>
      <c r="U48" s="5">
        <v>2627.1009501950575</v>
      </c>
      <c r="V48" s="5">
        <v>2671.8157846279473</v>
      </c>
      <c r="W48" s="5">
        <v>2716.600493628303</v>
      </c>
      <c r="X48" s="5">
        <v>2761.4806354033881</v>
      </c>
      <c r="Y48" s="5">
        <v>2806.3577333573921</v>
      </c>
      <c r="Z48" s="5">
        <v>2851.2689987074036</v>
      </c>
      <c r="AA48" s="5">
        <v>2896.2985197501903</v>
      </c>
      <c r="AB48" s="5">
        <v>2941.7130597995774</v>
      </c>
      <c r="AC48" s="5">
        <v>2987.3066705134111</v>
      </c>
      <c r="AD48" s="5">
        <v>3033.0354648336288</v>
      </c>
    </row>
    <row r="49" spans="1:30" x14ac:dyDescent="0.35">
      <c r="A49" t="s">
        <v>165</v>
      </c>
      <c r="B49" s="5">
        <v>1156.033447</v>
      </c>
      <c r="C49" s="5">
        <v>1177.681329328522</v>
      </c>
      <c r="D49" s="5">
        <v>1198.729321118813</v>
      </c>
      <c r="E49" s="5">
        <v>1220.0750941399756</v>
      </c>
      <c r="F49" s="5">
        <v>1241.7037313563233</v>
      </c>
      <c r="G49" s="5">
        <v>1264.8312083750736</v>
      </c>
      <c r="H49" s="5">
        <v>1289.6480820652384</v>
      </c>
      <c r="I49" s="5">
        <v>1315.598896631788</v>
      </c>
      <c r="J49" s="5">
        <v>1342.4836863240173</v>
      </c>
      <c r="K49" s="5">
        <v>1369.8622986229093</v>
      </c>
      <c r="L49" s="5">
        <v>1397.4048869852513</v>
      </c>
      <c r="M49" s="5">
        <v>1425.2832542210958</v>
      </c>
      <c r="N49" s="5">
        <v>1452.7545912479295</v>
      </c>
      <c r="O49" s="5">
        <v>1480.2796419373856</v>
      </c>
      <c r="P49" s="5">
        <v>1507.7660664407356</v>
      </c>
      <c r="Q49" s="5">
        <v>1535.4970507113203</v>
      </c>
      <c r="R49" s="5">
        <v>1563.1834444829913</v>
      </c>
      <c r="S49" s="5">
        <v>1590.9777840359657</v>
      </c>
      <c r="T49" s="5">
        <v>1618.8903755724277</v>
      </c>
      <c r="U49" s="5">
        <v>1646.7699342863107</v>
      </c>
      <c r="V49" s="5">
        <v>1674.6849901503715</v>
      </c>
      <c r="W49" s="5">
        <v>1702.633138076995</v>
      </c>
      <c r="X49" s="5">
        <v>1730.6443476746963</v>
      </c>
      <c r="Y49" s="5">
        <v>1758.6745557873749</v>
      </c>
      <c r="Z49" s="5">
        <v>1786.742298227919</v>
      </c>
      <c r="AA49" s="5">
        <v>1814.9011781737611</v>
      </c>
      <c r="AB49" s="5">
        <v>1843.294581145818</v>
      </c>
      <c r="AC49" s="5">
        <v>1871.8040811145681</v>
      </c>
      <c r="AD49" s="5">
        <v>1900.3887755980847</v>
      </c>
    </row>
    <row r="50" spans="1:30" x14ac:dyDescent="0.35">
      <c r="A50" t="s">
        <v>166</v>
      </c>
      <c r="B50" s="5">
        <v>87.488990999999999</v>
      </c>
      <c r="C50" s="5">
        <v>87.488990999999999</v>
      </c>
      <c r="D50" s="5">
        <v>87.488990999999999</v>
      </c>
      <c r="E50" s="5">
        <v>87.488990999999999</v>
      </c>
      <c r="F50" s="5">
        <v>87.488990999999999</v>
      </c>
      <c r="G50" s="5">
        <v>87.488990999999999</v>
      </c>
      <c r="H50" s="5">
        <v>87.488990999999999</v>
      </c>
      <c r="I50" s="5">
        <v>87.488990999999999</v>
      </c>
      <c r="J50" s="5">
        <v>87.488990999999999</v>
      </c>
      <c r="K50" s="5">
        <v>87.488990999999999</v>
      </c>
      <c r="L50" s="5">
        <v>87.488990999999999</v>
      </c>
      <c r="M50" s="5">
        <v>87.488990999999999</v>
      </c>
      <c r="N50" s="5">
        <v>87.488990999999999</v>
      </c>
      <c r="O50" s="5">
        <v>87.488990999999999</v>
      </c>
      <c r="P50" s="5">
        <v>87.488990999999999</v>
      </c>
      <c r="Q50" s="5">
        <v>87.488990999999999</v>
      </c>
      <c r="R50" s="5">
        <v>87.488990999999999</v>
      </c>
      <c r="S50" s="5">
        <v>87.488990999999999</v>
      </c>
      <c r="T50" s="5">
        <v>87.488990999999999</v>
      </c>
      <c r="U50" s="5">
        <v>87.488990999999999</v>
      </c>
      <c r="V50" s="5">
        <v>87.488990999999999</v>
      </c>
      <c r="W50" s="5">
        <v>87.488990999999999</v>
      </c>
      <c r="X50" s="5">
        <v>87.488990999999999</v>
      </c>
      <c r="Y50" s="5">
        <v>87.488990999999999</v>
      </c>
      <c r="Z50" s="5">
        <v>87.488990999999999</v>
      </c>
      <c r="AA50" s="5">
        <v>87.488990999999999</v>
      </c>
      <c r="AB50" s="5">
        <v>87.488990999999999</v>
      </c>
      <c r="AC50" s="5">
        <v>87.488990999999999</v>
      </c>
      <c r="AD50" s="5">
        <v>87.488990999999999</v>
      </c>
    </row>
    <row r="51" spans="1:30" x14ac:dyDescent="0.35">
      <c r="A51" t="s">
        <v>167</v>
      </c>
      <c r="B51" s="5">
        <v>155.145355</v>
      </c>
      <c r="C51" s="5">
        <v>148.16381402499999</v>
      </c>
      <c r="D51" s="5">
        <v>142.97808053412498</v>
      </c>
      <c r="E51" s="5">
        <v>138.68873811810124</v>
      </c>
      <c r="F51" s="5">
        <v>135.22151966514872</v>
      </c>
      <c r="G51" s="5">
        <v>132.51708927184575</v>
      </c>
      <c r="H51" s="5">
        <v>130.52933293276806</v>
      </c>
      <c r="I51" s="5">
        <v>129.22403960344039</v>
      </c>
      <c r="J51" s="5">
        <v>129.22403960344039</v>
      </c>
      <c r="K51" s="5">
        <v>129.22403960344039</v>
      </c>
      <c r="L51" s="5">
        <v>129.22403960344039</v>
      </c>
      <c r="M51" s="5">
        <v>129.22403960344039</v>
      </c>
      <c r="N51" s="5">
        <v>129.22403960344039</v>
      </c>
      <c r="O51" s="5">
        <v>129.22403960344039</v>
      </c>
      <c r="P51" s="5">
        <v>129.22403960344039</v>
      </c>
      <c r="Q51" s="5">
        <v>129.22403960344039</v>
      </c>
      <c r="R51" s="5">
        <v>129.22403960344039</v>
      </c>
      <c r="S51" s="5">
        <v>129.22403960344039</v>
      </c>
      <c r="T51" s="5">
        <v>129.22403960344039</v>
      </c>
      <c r="U51" s="5">
        <v>129.22403960344039</v>
      </c>
      <c r="V51" s="5">
        <v>129.22403960344039</v>
      </c>
      <c r="W51" s="5">
        <v>129.22403960344039</v>
      </c>
      <c r="X51" s="5">
        <v>129.22403960344039</v>
      </c>
      <c r="Y51" s="5">
        <v>129.22403960344039</v>
      </c>
      <c r="Z51" s="5">
        <v>129.22403960344039</v>
      </c>
      <c r="AA51" s="5">
        <v>129.22403960344039</v>
      </c>
      <c r="AB51" s="5">
        <v>129.22403960344039</v>
      </c>
      <c r="AC51" s="5">
        <v>129.22403960344039</v>
      </c>
      <c r="AD51" s="5">
        <v>129.22403960344039</v>
      </c>
    </row>
    <row r="52" spans="1:30" x14ac:dyDescent="0.35">
      <c r="A52" t="s">
        <v>168</v>
      </c>
      <c r="B52" s="5">
        <v>597.13091999999995</v>
      </c>
      <c r="C52" s="5">
        <v>689.63665073363995</v>
      </c>
      <c r="D52" s="5">
        <v>783.81136284787362</v>
      </c>
      <c r="E52" s="5">
        <v>880.16764511685119</v>
      </c>
      <c r="F52" s="5">
        <v>981.41244916699748</v>
      </c>
      <c r="G52" s="5">
        <v>1077.8543784279645</v>
      </c>
      <c r="H52" s="5">
        <v>1167.538329839442</v>
      </c>
      <c r="I52" s="5">
        <v>1256.027227396303</v>
      </c>
      <c r="J52" s="5">
        <v>1331.3549483049417</v>
      </c>
      <c r="K52" s="5">
        <v>1412.0386528305817</v>
      </c>
      <c r="L52" s="5">
        <v>1486.8271388738883</v>
      </c>
      <c r="M52" s="5">
        <v>1561.170874741005</v>
      </c>
      <c r="N52" s="5">
        <v>1646.3010541893696</v>
      </c>
      <c r="O52" s="5">
        <v>1732.2661209660814</v>
      </c>
      <c r="P52" s="5">
        <v>1819.3959887716576</v>
      </c>
      <c r="Q52" s="5">
        <v>1907.2910089892166</v>
      </c>
      <c r="R52" s="5">
        <v>1996.2068178081838</v>
      </c>
      <c r="S52" s="5">
        <v>2086.165478811346</v>
      </c>
      <c r="T52" s="5">
        <v>2177.437721907917</v>
      </c>
      <c r="U52" s="5">
        <v>2270.0713661921845</v>
      </c>
      <c r="V52" s="5">
        <v>2364.2947643744506</v>
      </c>
      <c r="W52" s="5">
        <v>2460.2657445909854</v>
      </c>
      <c r="X52" s="5">
        <v>2558.1749722158775</v>
      </c>
      <c r="Y52" s="5">
        <v>2658.2622889163376</v>
      </c>
      <c r="Z52" s="5">
        <v>2760.6941730000663</v>
      </c>
      <c r="AA52" s="5">
        <v>2865.6251217522081</v>
      </c>
      <c r="AB52" s="5">
        <v>2973.0817653802337</v>
      </c>
      <c r="AC52" s="5">
        <v>3083.5103467753988</v>
      </c>
      <c r="AD52" s="5">
        <v>3197.2058486327364</v>
      </c>
    </row>
    <row r="53" spans="1:30" x14ac:dyDescent="0.35">
      <c r="A53" t="s">
        <v>169</v>
      </c>
      <c r="B53" s="5">
        <v>2167.0878910000001</v>
      </c>
      <c r="C53" s="5">
        <v>2167.0878910000001</v>
      </c>
      <c r="D53" s="5">
        <v>2167.0878910000001</v>
      </c>
      <c r="E53" s="5">
        <v>2167.0878910000001</v>
      </c>
      <c r="F53" s="5">
        <v>2167.0878910000001</v>
      </c>
      <c r="G53" s="5">
        <v>2167.0878910000001</v>
      </c>
      <c r="H53" s="5">
        <v>2167.0878910000001</v>
      </c>
      <c r="I53" s="5">
        <v>2167.0878910000001</v>
      </c>
      <c r="J53" s="5">
        <v>2167.0878910000001</v>
      </c>
      <c r="K53" s="5">
        <v>2167.0878910000001</v>
      </c>
      <c r="L53" s="5">
        <v>2167.0878910000001</v>
      </c>
      <c r="M53" s="5">
        <v>2167.0878910000001</v>
      </c>
      <c r="N53" s="5">
        <v>2167.0878910000001</v>
      </c>
      <c r="O53" s="5">
        <v>2167.0878910000001</v>
      </c>
      <c r="P53" s="5">
        <v>2167.0878910000001</v>
      </c>
      <c r="Q53" s="5">
        <v>2167.0878910000001</v>
      </c>
      <c r="R53" s="5">
        <v>2167.0878910000001</v>
      </c>
      <c r="S53" s="5">
        <v>2167.0878910000001</v>
      </c>
      <c r="T53" s="5">
        <v>2167.0878910000001</v>
      </c>
      <c r="U53" s="5">
        <v>2167.0878910000001</v>
      </c>
      <c r="V53" s="5">
        <v>2167.0878910000001</v>
      </c>
      <c r="W53" s="5">
        <v>2167.0878910000001</v>
      </c>
      <c r="X53" s="5">
        <v>2167.0878910000001</v>
      </c>
      <c r="Y53" s="5">
        <v>2167.0878910000001</v>
      </c>
      <c r="Z53" s="5">
        <v>2167.0878910000001</v>
      </c>
      <c r="AA53" s="5">
        <v>2167.0878910000001</v>
      </c>
      <c r="AB53" s="5">
        <v>2167.0878910000001</v>
      </c>
      <c r="AC53" s="5">
        <v>2167.0878910000001</v>
      </c>
      <c r="AD53" s="5">
        <v>2167.0878910000001</v>
      </c>
    </row>
    <row r="54" spans="1:30" x14ac:dyDescent="0.35">
      <c r="A54" t="s">
        <v>170</v>
      </c>
      <c r="B54" s="5">
        <v>173.65542600000001</v>
      </c>
      <c r="C54" s="5">
        <v>200.61838302874202</v>
      </c>
      <c r="D54" s="5">
        <v>228.06357968222301</v>
      </c>
      <c r="E54" s="5">
        <v>256.16146882623224</v>
      </c>
      <c r="F54" s="5">
        <v>285.68356578551783</v>
      </c>
      <c r="G54" s="5">
        <v>313.87259172541962</v>
      </c>
      <c r="H54" s="5">
        <v>340.13305598471857</v>
      </c>
      <c r="I54" s="5">
        <v>366.06405188027031</v>
      </c>
      <c r="J54" s="5">
        <v>388.18479004572242</v>
      </c>
      <c r="K54" s="5">
        <v>411.86072384931708</v>
      </c>
      <c r="L54" s="5">
        <v>433.86388878809822</v>
      </c>
      <c r="M54" s="5">
        <v>455.75345002356863</v>
      </c>
      <c r="N54" s="5">
        <v>480.77905426574279</v>
      </c>
      <c r="O54" s="5">
        <v>506.06832098755348</v>
      </c>
      <c r="P54" s="5">
        <v>531.71545864054588</v>
      </c>
      <c r="Q54" s="5">
        <v>557.60537555185033</v>
      </c>
      <c r="R54" s="5">
        <v>583.81227059741173</v>
      </c>
      <c r="S54" s="5">
        <v>610.34256837262399</v>
      </c>
      <c r="T54" s="5">
        <v>637.27503281868906</v>
      </c>
      <c r="U54" s="5">
        <v>664.6242006721294</v>
      </c>
      <c r="V54" s="5">
        <v>692.45739941029683</v>
      </c>
      <c r="W54" s="5">
        <v>720.82100845606203</v>
      </c>
      <c r="X54" s="5">
        <v>749.77112637238031</v>
      </c>
      <c r="Y54" s="5">
        <v>779.3785384732488</v>
      </c>
      <c r="Z54" s="5">
        <v>809.69231085145816</v>
      </c>
      <c r="AA54" s="5">
        <v>840.75850446497577</v>
      </c>
      <c r="AB54" s="5">
        <v>872.58566987904874</v>
      </c>
      <c r="AC54" s="5">
        <v>905.30536377677129</v>
      </c>
      <c r="AD54" s="5">
        <v>939.00472222960707</v>
      </c>
    </row>
    <row r="55" spans="1:30" x14ac:dyDescent="0.35">
      <c r="A55" t="s">
        <v>171</v>
      </c>
      <c r="B55" s="5">
        <v>2053.1286620000001</v>
      </c>
      <c r="C55" s="5">
        <v>2155.0784082145396</v>
      </c>
      <c r="D55" s="5">
        <v>2262.1256784152129</v>
      </c>
      <c r="E55" s="5">
        <v>2373.4007715992961</v>
      </c>
      <c r="F55" s="5">
        <v>2492.0850505838907</v>
      </c>
      <c r="G55" s="5">
        <v>2606.2407381215025</v>
      </c>
      <c r="H55" s="5">
        <v>2713.3514987286721</v>
      </c>
      <c r="I55" s="5">
        <v>2820.1747905578709</v>
      </c>
      <c r="J55" s="5">
        <v>2913.0558371974994</v>
      </c>
      <c r="K55" s="5">
        <v>3012.5186330916035</v>
      </c>
      <c r="L55" s="5">
        <v>3104.7860537859333</v>
      </c>
      <c r="M55" s="5">
        <v>3196.5265825818055</v>
      </c>
      <c r="N55" s="5">
        <v>3301.5273663770859</v>
      </c>
      <c r="O55" s="5">
        <v>3407.5810093562709</v>
      </c>
      <c r="P55" s="5">
        <v>3515.0908717176635</v>
      </c>
      <c r="Q55" s="5">
        <v>3623.5669275279574</v>
      </c>
      <c r="R55" s="5">
        <v>3733.3233203360078</v>
      </c>
      <c r="S55" s="5">
        <v>3844.3870757896798</v>
      </c>
      <c r="T55" s="5">
        <v>3957.0914339357755</v>
      </c>
      <c r="U55" s="5">
        <v>4071.4956958005796</v>
      </c>
      <c r="V55" s="5">
        <v>4187.8818431624568</v>
      </c>
      <c r="W55" s="5">
        <v>4306.4445472360449</v>
      </c>
      <c r="X55" s="5">
        <v>4427.4190342347256</v>
      </c>
      <c r="Y55" s="5">
        <v>4551.1011986655894</v>
      </c>
      <c r="Z55" s="5">
        <v>4677.6969051582701</v>
      </c>
      <c r="AA55" s="5">
        <v>4807.3972783263562</v>
      </c>
      <c r="AB55" s="5">
        <v>4940.2362414005256</v>
      </c>
      <c r="AC55" s="5">
        <v>5076.7646101678702</v>
      </c>
      <c r="AD55" s="5">
        <v>5217.3468220174118</v>
      </c>
    </row>
    <row r="56" spans="1:30" x14ac:dyDescent="0.35">
      <c r="A56" t="s">
        <v>172</v>
      </c>
      <c r="B56" s="5">
        <v>535.37127699999996</v>
      </c>
      <c r="C56" s="5">
        <v>550.19790268236568</v>
      </c>
      <c r="D56" s="5">
        <v>564.5953713601773</v>
      </c>
      <c r="E56" s="5">
        <v>579.09316422503821</v>
      </c>
      <c r="F56" s="5">
        <v>593.50314479566475</v>
      </c>
      <c r="G56" s="5">
        <v>607.39687536438782</v>
      </c>
      <c r="H56" s="5">
        <v>620.84415626745511</v>
      </c>
      <c r="I56" s="5">
        <v>633.63845055539912</v>
      </c>
      <c r="J56" s="5">
        <v>647.32890628194423</v>
      </c>
      <c r="K56" s="5">
        <v>661.06904491379407</v>
      </c>
      <c r="L56" s="5">
        <v>675.1347431962339</v>
      </c>
      <c r="M56" s="5">
        <v>689.32094447417046</v>
      </c>
      <c r="N56" s="5">
        <v>703.9992068016146</v>
      </c>
      <c r="O56" s="5">
        <v>718.87597723990496</v>
      </c>
      <c r="P56" s="5">
        <v>733.9331221335857</v>
      </c>
      <c r="Q56" s="5">
        <v>749.12825331430292</v>
      </c>
      <c r="R56" s="5">
        <v>764.48021352229819</v>
      </c>
      <c r="S56" s="5">
        <v>779.98349001242366</v>
      </c>
      <c r="T56" s="5">
        <v>795.63237677089194</v>
      </c>
      <c r="U56" s="5">
        <v>811.46665451719787</v>
      </c>
      <c r="V56" s="5">
        <v>827.48508742403271</v>
      </c>
      <c r="W56" s="5">
        <v>843.7027194069301</v>
      </c>
      <c r="X56" s="5">
        <v>860.12598343208958</v>
      </c>
      <c r="Y56" s="5">
        <v>876.77853854692489</v>
      </c>
      <c r="Z56" s="5">
        <v>893.67011548130063</v>
      </c>
      <c r="AA56" s="5">
        <v>910.81044019519732</v>
      </c>
      <c r="AB56" s="5">
        <v>928.19362177049879</v>
      </c>
      <c r="AC56" s="5">
        <v>945.85501154746134</v>
      </c>
      <c r="AD56" s="5">
        <v>963.81717655875229</v>
      </c>
    </row>
    <row r="57" spans="1:30" x14ac:dyDescent="0.35">
      <c r="A57" t="s">
        <v>173</v>
      </c>
      <c r="B57" s="5">
        <v>2292.6328130000002</v>
      </c>
      <c r="C57" s="5">
        <v>2339.892458017338</v>
      </c>
      <c r="D57" s="5">
        <v>2386.1708510520052</v>
      </c>
      <c r="E57" s="5">
        <v>2432.4728260970733</v>
      </c>
      <c r="F57" s="5">
        <v>2477.8316333798707</v>
      </c>
      <c r="G57" s="5">
        <v>2524.148501186824</v>
      </c>
      <c r="H57" s="5">
        <v>2571.6141040922416</v>
      </c>
      <c r="I57" s="5">
        <v>2619.3849220126799</v>
      </c>
      <c r="J57" s="5">
        <v>2668.3587760840746</v>
      </c>
      <c r="K57" s="5">
        <v>2716.3620167940721</v>
      </c>
      <c r="L57" s="5">
        <v>2766.4055542294695</v>
      </c>
      <c r="M57" s="5">
        <v>2816.7281311042361</v>
      </c>
      <c r="N57" s="5">
        <v>2867.3579742423954</v>
      </c>
      <c r="O57" s="5">
        <v>2918.0855511079071</v>
      </c>
      <c r="P57" s="5">
        <v>2969.1345397389887</v>
      </c>
      <c r="Q57" s="5">
        <v>3020.0587600569602</v>
      </c>
      <c r="R57" s="5">
        <v>3071.365028302188</v>
      </c>
      <c r="S57" s="5">
        <v>3122.7913500630739</v>
      </c>
      <c r="T57" s="5">
        <v>3174.3267757131648</v>
      </c>
      <c r="U57" s="5">
        <v>3226.3508172403276</v>
      </c>
      <c r="V57" s="5">
        <v>3278.5760805540785</v>
      </c>
      <c r="W57" s="5">
        <v>3331.047067862482</v>
      </c>
      <c r="X57" s="5">
        <v>3383.7305751830881</v>
      </c>
      <c r="Y57" s="5">
        <v>3436.6940796380841</v>
      </c>
      <c r="Z57" s="5">
        <v>3489.9387810139169</v>
      </c>
      <c r="AA57" s="5">
        <v>3543.3795155798271</v>
      </c>
      <c r="AB57" s="5">
        <v>3596.8990741210964</v>
      </c>
      <c r="AC57" s="5">
        <v>3650.6460982260578</v>
      </c>
      <c r="AD57" s="5">
        <v>3704.6183453360618</v>
      </c>
    </row>
    <row r="58" spans="1:30" x14ac:dyDescent="0.35">
      <c r="A58" t="s">
        <v>174</v>
      </c>
      <c r="B58" s="5">
        <v>23387.443359000001</v>
      </c>
      <c r="C58" s="5">
        <v>23752.81837036465</v>
      </c>
      <c r="D58" s="5">
        <v>24104.89214537754</v>
      </c>
      <c r="E58" s="5">
        <v>24476.406385078957</v>
      </c>
      <c r="F58" s="5">
        <v>24855.279127154234</v>
      </c>
      <c r="G58" s="5">
        <v>25274.642367643402</v>
      </c>
      <c r="H58" s="5">
        <v>25744.288189726241</v>
      </c>
      <c r="I58" s="5">
        <v>26226.694959540608</v>
      </c>
      <c r="J58" s="5">
        <v>26737.213312945041</v>
      </c>
      <c r="K58" s="5">
        <v>27245.477043138799</v>
      </c>
      <c r="L58" s="5">
        <v>27769.151459194149</v>
      </c>
      <c r="M58" s="5">
        <v>28289.456496254781</v>
      </c>
      <c r="N58" s="5">
        <v>28792.561848475474</v>
      </c>
      <c r="O58" s="5">
        <v>29292.420876958302</v>
      </c>
      <c r="P58" s="5">
        <v>29793.611268920969</v>
      </c>
      <c r="Q58" s="5">
        <v>30290.39590194121</v>
      </c>
      <c r="R58" s="5">
        <v>30792.704566222696</v>
      </c>
      <c r="S58" s="5">
        <v>31295.321565775324</v>
      </c>
      <c r="T58" s="5">
        <v>31798.719331289445</v>
      </c>
      <c r="U58" s="5">
        <v>32307.40026456015</v>
      </c>
      <c r="V58" s="5">
        <v>32817.857188740199</v>
      </c>
      <c r="W58" s="5">
        <v>33330.596825885637</v>
      </c>
      <c r="X58" s="5">
        <v>33844.524631403649</v>
      </c>
      <c r="Y58" s="5">
        <v>34360.931157134532</v>
      </c>
      <c r="Z58" s="5">
        <v>34878.72290092762</v>
      </c>
      <c r="AA58" s="5">
        <v>35396.644033028075</v>
      </c>
      <c r="AB58" s="5">
        <v>35912.323581287652</v>
      </c>
      <c r="AC58" s="5">
        <v>36429.493361949419</v>
      </c>
      <c r="AD58" s="5">
        <v>36947.841337097925</v>
      </c>
    </row>
    <row r="59" spans="1:30" x14ac:dyDescent="0.35">
      <c r="A59" t="s">
        <v>175</v>
      </c>
      <c r="B59" s="5">
        <v>13664.914062</v>
      </c>
      <c r="C59" s="5">
        <v>13909.339746318401</v>
      </c>
      <c r="D59" s="5">
        <v>14145.972388752643</v>
      </c>
      <c r="E59" s="5">
        <v>14383.139518030755</v>
      </c>
      <c r="F59" s="5">
        <v>14616.503080082901</v>
      </c>
      <c r="G59" s="5">
        <v>14859.388435065255</v>
      </c>
      <c r="H59" s="5">
        <v>15115.271561733609</v>
      </c>
      <c r="I59" s="5">
        <v>15375.772686409993</v>
      </c>
      <c r="J59" s="5">
        <v>15644.467389259546</v>
      </c>
      <c r="K59" s="5">
        <v>15909.872649624856</v>
      </c>
      <c r="L59" s="5">
        <v>16181.474858588397</v>
      </c>
      <c r="M59" s="5">
        <v>16455.493571991221</v>
      </c>
      <c r="N59" s="5">
        <v>16725.449235138451</v>
      </c>
      <c r="O59" s="5">
        <v>16995.580293190247</v>
      </c>
      <c r="P59" s="5">
        <v>17266.484744389614</v>
      </c>
      <c r="Q59" s="5">
        <v>17537.325097441637</v>
      </c>
      <c r="R59" s="5">
        <v>17808.660837616746</v>
      </c>
      <c r="S59" s="5">
        <v>18080.43168719528</v>
      </c>
      <c r="T59" s="5">
        <v>18352.388500418227</v>
      </c>
      <c r="U59" s="5">
        <v>18625.567473724652</v>
      </c>
      <c r="V59" s="5">
        <v>18899.21803616211</v>
      </c>
      <c r="W59" s="5">
        <v>19173.269927139085</v>
      </c>
      <c r="X59" s="5">
        <v>19447.591486621626</v>
      </c>
      <c r="Y59" s="5">
        <v>19722.123411842524</v>
      </c>
      <c r="Z59" s="5">
        <v>19997.030090080196</v>
      </c>
      <c r="AA59" s="5">
        <v>20272.019249363933</v>
      </c>
      <c r="AB59" s="5">
        <v>20547.045680116204</v>
      </c>
      <c r="AC59" s="5">
        <v>20821.81926729183</v>
      </c>
      <c r="AD59" s="5">
        <v>21096.215448141986</v>
      </c>
    </row>
    <row r="60" spans="1:30" x14ac:dyDescent="0.35">
      <c r="A60" t="s">
        <v>176</v>
      </c>
      <c r="B60" s="5">
        <v>24104.832031000002</v>
      </c>
      <c r="C60" s="5">
        <v>24549.749378695389</v>
      </c>
      <c r="D60" s="5">
        <v>24982.104834903348</v>
      </c>
      <c r="E60" s="5">
        <v>25413.016164779627</v>
      </c>
      <c r="F60" s="5">
        <v>25832.180994703122</v>
      </c>
      <c r="G60" s="5">
        <v>26267.68315087472</v>
      </c>
      <c r="H60" s="5">
        <v>26723.038691831764</v>
      </c>
      <c r="I60" s="5">
        <v>27186.156969272815</v>
      </c>
      <c r="J60" s="5">
        <v>27665.408137405644</v>
      </c>
      <c r="K60" s="5">
        <v>28135.526417884579</v>
      </c>
      <c r="L60" s="5">
        <v>28626.550438482143</v>
      </c>
      <c r="M60" s="5">
        <v>29122.545501999459</v>
      </c>
      <c r="N60" s="5">
        <v>29612.479909488695</v>
      </c>
      <c r="O60" s="5">
        <v>30103.475555123954</v>
      </c>
      <c r="P60" s="5">
        <v>30596.239346485781</v>
      </c>
      <c r="Q60" s="5">
        <v>31088.330902391055</v>
      </c>
      <c r="R60" s="5">
        <v>31583.869570475901</v>
      </c>
      <c r="S60" s="5">
        <v>32081.043894932591</v>
      </c>
      <c r="T60" s="5">
        <v>32579.557652224728</v>
      </c>
      <c r="U60" s="5">
        <v>33081.898593708618</v>
      </c>
      <c r="V60" s="5">
        <v>33586.784605476219</v>
      </c>
      <c r="W60" s="5">
        <v>34094.522745714123</v>
      </c>
      <c r="X60" s="5">
        <v>34604.593853251376</v>
      </c>
      <c r="Y60" s="5">
        <v>35117.658864016608</v>
      </c>
      <c r="Z60" s="5">
        <v>35633.231749096893</v>
      </c>
      <c r="AA60" s="5">
        <v>36150.651217356004</v>
      </c>
      <c r="AB60" s="5">
        <v>36668.41530435146</v>
      </c>
      <c r="AC60" s="5">
        <v>37187.959080274224</v>
      </c>
      <c r="AD60" s="5">
        <v>37709.315672600133</v>
      </c>
    </row>
    <row r="61" spans="1:30" x14ac:dyDescent="0.35">
      <c r="A61" t="s">
        <v>177</v>
      </c>
      <c r="B61" s="5">
        <v>2374.7719729999999</v>
      </c>
      <c r="C61" s="5">
        <v>2431.3722882044817</v>
      </c>
      <c r="D61" s="5">
        <v>2488.887372230874</v>
      </c>
      <c r="E61" s="5">
        <v>2548.2229449623323</v>
      </c>
      <c r="F61" s="5">
        <v>2609.1117129430295</v>
      </c>
      <c r="G61" s="5">
        <v>2673.716449889554</v>
      </c>
      <c r="H61" s="5">
        <v>2740.1751480829435</v>
      </c>
      <c r="I61" s="5">
        <v>2808.3446773819214</v>
      </c>
      <c r="J61" s="5">
        <v>2877.1993913475035</v>
      </c>
      <c r="K61" s="5">
        <v>2946.6253495009014</v>
      </c>
      <c r="L61" s="5">
        <v>3015.7584841258217</v>
      </c>
      <c r="M61" s="5">
        <v>3085.6046569215696</v>
      </c>
      <c r="N61" s="5">
        <v>3155.1365979420375</v>
      </c>
      <c r="O61" s="5">
        <v>3225.4702719560419</v>
      </c>
      <c r="P61" s="5">
        <v>3296.2832139476463</v>
      </c>
      <c r="Q61" s="5">
        <v>3368.2536023843363</v>
      </c>
      <c r="R61" s="5">
        <v>3440.5289145335792</v>
      </c>
      <c r="S61" s="5">
        <v>3513.5352178355242</v>
      </c>
      <c r="T61" s="5">
        <v>3587.2945113100236</v>
      </c>
      <c r="U61" s="5">
        <v>3661.3294541638911</v>
      </c>
      <c r="V61" s="5">
        <v>3735.8547168045607</v>
      </c>
      <c r="W61" s="5">
        <v>3810.7963360091321</v>
      </c>
      <c r="X61" s="5">
        <v>3886.2321927193334</v>
      </c>
      <c r="Y61" s="5">
        <v>3961.9989527950283</v>
      </c>
      <c r="Z61" s="5">
        <v>4038.1747218608375</v>
      </c>
      <c r="AA61" s="5">
        <v>4114.8762163453348</v>
      </c>
      <c r="AB61" s="5">
        <v>4192.4770209589051</v>
      </c>
      <c r="AC61" s="5">
        <v>4270.6013147582617</v>
      </c>
      <c r="AD61" s="5">
        <v>4349.1769624687613</v>
      </c>
    </row>
    <row r="62" spans="1:30" x14ac:dyDescent="0.35">
      <c r="A62" t="s">
        <v>178</v>
      </c>
      <c r="B62" s="5">
        <v>5858.6538090000004</v>
      </c>
      <c r="C62" s="5">
        <v>6004.6403304780433</v>
      </c>
      <c r="D62" s="5">
        <v>6154.2477457040031</v>
      </c>
      <c r="E62" s="5">
        <v>6307.378968962159</v>
      </c>
      <c r="F62" s="5">
        <v>6462.5505834049782</v>
      </c>
      <c r="G62" s="5">
        <v>6621.9894613582792</v>
      </c>
      <c r="H62" s="5">
        <v>6782.8011644326343</v>
      </c>
      <c r="I62" s="5">
        <v>6946.2809163779057</v>
      </c>
      <c r="J62" s="5">
        <v>7109.0031038687912</v>
      </c>
      <c r="K62" s="5">
        <v>7271.1551992661771</v>
      </c>
      <c r="L62" s="5">
        <v>7434.2123088407616</v>
      </c>
      <c r="M62" s="5">
        <v>7599.5655458564597</v>
      </c>
      <c r="N62" s="5">
        <v>7767.3867518056086</v>
      </c>
      <c r="O62" s="5">
        <v>7937.9849739902156</v>
      </c>
      <c r="P62" s="5">
        <v>8110.4718308855417</v>
      </c>
      <c r="Q62" s="5">
        <v>8285.1608505094355</v>
      </c>
      <c r="R62" s="5">
        <v>8460.9437942103541</v>
      </c>
      <c r="S62" s="5">
        <v>8638.2834839482439</v>
      </c>
      <c r="T62" s="5">
        <v>8817.0734925289144</v>
      </c>
      <c r="U62" s="5">
        <v>8996.9215125074716</v>
      </c>
      <c r="V62" s="5">
        <v>9178.0790256225664</v>
      </c>
      <c r="W62" s="5">
        <v>9360.4860037935941</v>
      </c>
      <c r="X62" s="5">
        <v>9544.2080067844527</v>
      </c>
      <c r="Y62" s="5">
        <v>9729.0735893510628</v>
      </c>
      <c r="Z62" s="5">
        <v>9915.1936858374265</v>
      </c>
      <c r="AA62" s="5">
        <v>10102.605719290281</v>
      </c>
      <c r="AB62" s="5">
        <v>10291.559805361027</v>
      </c>
      <c r="AC62" s="5">
        <v>10481.504949752692</v>
      </c>
      <c r="AD62" s="5">
        <v>10672.33542146987</v>
      </c>
    </row>
    <row r="63" spans="1:30" x14ac:dyDescent="0.35">
      <c r="A63" t="s">
        <v>179</v>
      </c>
      <c r="B63" s="5">
        <v>5936.5595700000003</v>
      </c>
      <c r="C63" s="5">
        <v>6023.8394624540979</v>
      </c>
      <c r="D63" s="5">
        <v>6102.6867019460524</v>
      </c>
      <c r="E63" s="5">
        <v>6178.6749156840033</v>
      </c>
      <c r="F63" s="5">
        <v>6251.7451609718655</v>
      </c>
      <c r="G63" s="5">
        <v>6327.7445010212195</v>
      </c>
      <c r="H63" s="5">
        <v>6409.8280026884668</v>
      </c>
      <c r="I63" s="5">
        <v>6491.3443493298573</v>
      </c>
      <c r="J63" s="5">
        <v>6581.6649146064328</v>
      </c>
      <c r="K63" s="5">
        <v>6672.226649331943</v>
      </c>
      <c r="L63" s="5">
        <v>6771.980441075445</v>
      </c>
      <c r="M63" s="5">
        <v>6867.0123198031006</v>
      </c>
      <c r="N63" s="5">
        <v>6956.0781562921784</v>
      </c>
      <c r="O63" s="5">
        <v>7042.2604866095608</v>
      </c>
      <c r="P63" s="5">
        <v>7127.5915569258086</v>
      </c>
      <c r="Q63" s="5">
        <v>7208.536763201193</v>
      </c>
      <c r="R63" s="5">
        <v>7293.6284937150494</v>
      </c>
      <c r="S63" s="5">
        <v>7377.7181953447889</v>
      </c>
      <c r="T63" s="5">
        <v>7461.5253851848074</v>
      </c>
      <c r="U63" s="5">
        <v>7546.9314970487094</v>
      </c>
      <c r="V63" s="5">
        <v>7632.9099141288361</v>
      </c>
      <c r="W63" s="5">
        <v>7719.9441694246898</v>
      </c>
      <c r="X63" s="5">
        <v>7807.0567914268941</v>
      </c>
      <c r="Y63" s="5">
        <v>7895.6512718960057</v>
      </c>
      <c r="Z63" s="5">
        <v>7983.719366182735</v>
      </c>
      <c r="AA63" s="5">
        <v>8070.5982003255358</v>
      </c>
      <c r="AB63" s="5">
        <v>8153.0902057105232</v>
      </c>
      <c r="AC63" s="5">
        <v>8235.5244701624215</v>
      </c>
      <c r="AD63" s="5">
        <v>8317.5792005761286</v>
      </c>
    </row>
    <row r="64" spans="1:30" x14ac:dyDescent="0.35">
      <c r="A64" t="s">
        <v>180</v>
      </c>
      <c r="B64" s="5">
        <v>828.34167500000001</v>
      </c>
      <c r="C64" s="5">
        <v>848.27174136883514</v>
      </c>
      <c r="D64" s="5">
        <v>868.04716116667021</v>
      </c>
      <c r="E64" s="5">
        <v>888.13429330436372</v>
      </c>
      <c r="F64" s="5">
        <v>908.10274950130167</v>
      </c>
      <c r="G64" s="5">
        <v>929.28297478957018</v>
      </c>
      <c r="H64" s="5">
        <v>951.11675706714357</v>
      </c>
      <c r="I64" s="5">
        <v>973.40361025376808</v>
      </c>
      <c r="J64" s="5">
        <v>996.01451069526979</v>
      </c>
      <c r="K64" s="5">
        <v>1018.411590192921</v>
      </c>
      <c r="L64" s="5">
        <v>1041.3493762799951</v>
      </c>
      <c r="M64" s="5">
        <v>1064.7035104719514</v>
      </c>
      <c r="N64" s="5">
        <v>1087.9805909696443</v>
      </c>
      <c r="O64" s="5">
        <v>1111.5719269119936</v>
      </c>
      <c r="P64" s="5">
        <v>1135.3682364089402</v>
      </c>
      <c r="Q64" s="5">
        <v>1159.4774402986131</v>
      </c>
      <c r="R64" s="5">
        <v>1183.7142291286632</v>
      </c>
      <c r="S64" s="5">
        <v>1208.19450472985</v>
      </c>
      <c r="T64" s="5">
        <v>1232.890725323231</v>
      </c>
      <c r="U64" s="5">
        <v>1257.7492544397783</v>
      </c>
      <c r="V64" s="5">
        <v>1282.8234920264388</v>
      </c>
      <c r="W64" s="5">
        <v>1308.09665420755</v>
      </c>
      <c r="X64" s="5">
        <v>1333.5802083668291</v>
      </c>
      <c r="Y64" s="5">
        <v>1359.2430924645571</v>
      </c>
      <c r="Z64" s="5">
        <v>1385.1111196058685</v>
      </c>
      <c r="AA64" s="5">
        <v>1411.1931775213829</v>
      </c>
      <c r="AB64" s="5">
        <v>1437.5338037764084</v>
      </c>
      <c r="AC64" s="5">
        <v>1464.0297080807131</v>
      </c>
      <c r="AD64" s="5">
        <v>1490.6781232301691</v>
      </c>
    </row>
    <row r="65" spans="1:30" x14ac:dyDescent="0.35">
      <c r="A65" t="s">
        <v>181</v>
      </c>
      <c r="B65" s="5">
        <v>403.78109699999999</v>
      </c>
      <c r="C65" s="5">
        <v>410.42499192625741</v>
      </c>
      <c r="D65" s="5">
        <v>416.55087222825114</v>
      </c>
      <c r="E65" s="5">
        <v>422.53170965170443</v>
      </c>
      <c r="F65" s="5">
        <v>428.25249322819172</v>
      </c>
      <c r="G65" s="5">
        <v>434.17638149126935</v>
      </c>
      <c r="H65" s="5">
        <v>440.45478905582382</v>
      </c>
      <c r="I65" s="5">
        <v>446.72880325305056</v>
      </c>
      <c r="J65" s="5">
        <v>453.6346944767788</v>
      </c>
      <c r="K65" s="5">
        <v>460.40932036756448</v>
      </c>
      <c r="L65" s="5">
        <v>467.67282988754721</v>
      </c>
      <c r="M65" s="5">
        <v>474.8411319549316</v>
      </c>
      <c r="N65" s="5">
        <v>481.72528371778782</v>
      </c>
      <c r="O65" s="5">
        <v>488.52661848101417</v>
      </c>
      <c r="P65" s="5">
        <v>495.33711921659608</v>
      </c>
      <c r="Q65" s="5">
        <v>502.00643725715219</v>
      </c>
      <c r="R65" s="5">
        <v>508.83583323088595</v>
      </c>
      <c r="S65" s="5">
        <v>515.64929768859747</v>
      </c>
      <c r="T65" s="5">
        <v>522.46896591024824</v>
      </c>
      <c r="U65" s="5">
        <v>529.38436514303635</v>
      </c>
      <c r="V65" s="5">
        <v>536.33327607364993</v>
      </c>
      <c r="W65" s="5">
        <v>543.33408795956689</v>
      </c>
      <c r="X65" s="5">
        <v>550.35505104418041</v>
      </c>
      <c r="Y65" s="5">
        <v>557.4396065097568</v>
      </c>
      <c r="Z65" s="5">
        <v>564.53185487941983</v>
      </c>
      <c r="AA65" s="5">
        <v>571.60001951525214</v>
      </c>
      <c r="AB65" s="5">
        <v>578.54324495230389</v>
      </c>
      <c r="AC65" s="5">
        <v>585.49374778851188</v>
      </c>
      <c r="AD65" s="5">
        <v>592.43875752602958</v>
      </c>
    </row>
    <row r="66" spans="1:30" x14ac:dyDescent="0.35">
      <c r="A66" t="s">
        <v>182</v>
      </c>
      <c r="B66" s="5">
        <v>664.20715299999995</v>
      </c>
      <c r="C66" s="5">
        <v>676.13830608933893</v>
      </c>
      <c r="D66" s="5">
        <v>687.02264531310391</v>
      </c>
      <c r="E66" s="5">
        <v>697.7726260488472</v>
      </c>
      <c r="F66" s="5">
        <v>707.6789737981253</v>
      </c>
      <c r="G66" s="5">
        <v>718.69208629206389</v>
      </c>
      <c r="H66" s="5">
        <v>731.1333649978659</v>
      </c>
      <c r="I66" s="5">
        <v>743.74161365058114</v>
      </c>
      <c r="J66" s="5">
        <v>757.33230165346367</v>
      </c>
      <c r="K66" s="5">
        <v>770.36258256956228</v>
      </c>
      <c r="L66" s="5">
        <v>784.37601720031034</v>
      </c>
      <c r="M66" s="5">
        <v>798.63660069382581</v>
      </c>
      <c r="N66" s="5">
        <v>812.15727875259199</v>
      </c>
      <c r="O66" s="5">
        <v>825.79023204946088</v>
      </c>
      <c r="P66" s="5">
        <v>839.49463384543765</v>
      </c>
      <c r="Q66" s="5">
        <v>853.32488819072421</v>
      </c>
      <c r="R66" s="5">
        <v>867.23954514751733</v>
      </c>
      <c r="S66" s="5">
        <v>881.27599063363891</v>
      </c>
      <c r="T66" s="5">
        <v>895.3940320035897</v>
      </c>
      <c r="U66" s="5">
        <v>909.64521295636212</v>
      </c>
      <c r="V66" s="5">
        <v>924.00487228809129</v>
      </c>
      <c r="W66" s="5">
        <v>938.4724785759422</v>
      </c>
      <c r="X66" s="5">
        <v>953.03804067968019</v>
      </c>
      <c r="Y66" s="5">
        <v>967.69671878337442</v>
      </c>
      <c r="Z66" s="5">
        <v>982.44248138419562</v>
      </c>
      <c r="AA66" s="5">
        <v>997.28031018054116</v>
      </c>
      <c r="AB66" s="5">
        <v>1012.2205665073558</v>
      </c>
      <c r="AC66" s="5">
        <v>1027.2280522925637</v>
      </c>
      <c r="AD66" s="5">
        <v>1042.2935843530968</v>
      </c>
    </row>
    <row r="67" spans="1:30" x14ac:dyDescent="0.35">
      <c r="A67" t="s">
        <v>183</v>
      </c>
      <c r="B67" s="5">
        <v>2646.8623050000001</v>
      </c>
      <c r="C67" s="5">
        <v>2712.50422547777</v>
      </c>
      <c r="D67" s="5">
        <v>2775.1175030153186</v>
      </c>
      <c r="E67" s="5">
        <v>2839.4408415707094</v>
      </c>
      <c r="F67" s="5">
        <v>2902.66638684588</v>
      </c>
      <c r="G67" s="5">
        <v>2975.3587319715775</v>
      </c>
      <c r="H67" s="5">
        <v>3052.7579288098473</v>
      </c>
      <c r="I67" s="5">
        <v>3132.1909953932723</v>
      </c>
      <c r="J67" s="5">
        <v>3214.7546103745403</v>
      </c>
      <c r="K67" s="5">
        <v>3295.3745479689742</v>
      </c>
      <c r="L67" s="5">
        <v>3378.6400948223254</v>
      </c>
      <c r="M67" s="5">
        <v>3464.0318445788648</v>
      </c>
      <c r="N67" s="5">
        <v>3546.2457907653616</v>
      </c>
      <c r="O67" s="5">
        <v>3630.090034621006</v>
      </c>
      <c r="P67" s="5">
        <v>3714.8693353435656</v>
      </c>
      <c r="Q67" s="5">
        <v>3801.6356809745175</v>
      </c>
      <c r="R67" s="5">
        <v>3888.7110057565346</v>
      </c>
      <c r="S67" s="5">
        <v>3977.130961121024</v>
      </c>
      <c r="T67" s="5">
        <v>4066.7337331096005</v>
      </c>
      <c r="U67" s="5">
        <v>4156.9961083360877</v>
      </c>
      <c r="V67" s="5">
        <v>4248.3099319506309</v>
      </c>
      <c r="W67" s="5">
        <v>4340.5364922633471</v>
      </c>
      <c r="X67" s="5">
        <v>4433.8163576966836</v>
      </c>
      <c r="Y67" s="5">
        <v>4527.8487350107143</v>
      </c>
      <c r="Z67" s="5">
        <v>4622.9140886963787</v>
      </c>
      <c r="AA67" s="5">
        <v>4719.132186498643</v>
      </c>
      <c r="AB67" s="5">
        <v>4817.0400219719304</v>
      </c>
      <c r="AC67" s="5">
        <v>4915.7459890621576</v>
      </c>
      <c r="AD67" s="5">
        <v>5015.2421626045725</v>
      </c>
    </row>
    <row r="68" spans="1:30" x14ac:dyDescent="0.35">
      <c r="A68" t="s">
        <v>184</v>
      </c>
      <c r="B68" s="5">
        <v>6755.451172</v>
      </c>
      <c r="C68" s="5">
        <v>6872.9595429564715</v>
      </c>
      <c r="D68" s="5">
        <v>6983.5626444014988</v>
      </c>
      <c r="E68" s="5">
        <v>7092.9964677517992</v>
      </c>
      <c r="F68" s="5">
        <v>7198.6665105290713</v>
      </c>
      <c r="G68" s="5">
        <v>7311.3371592852682</v>
      </c>
      <c r="H68" s="5">
        <v>7429.8992649276688</v>
      </c>
      <c r="I68" s="5">
        <v>7549.9330025022073</v>
      </c>
      <c r="J68" s="5">
        <v>7676.2962311650863</v>
      </c>
      <c r="K68" s="5">
        <v>7799.8561981907897</v>
      </c>
      <c r="L68" s="5">
        <v>7928.5936047275491</v>
      </c>
      <c r="M68" s="5">
        <v>8058.194395790425</v>
      </c>
      <c r="N68" s="5">
        <v>8183.3026987017083</v>
      </c>
      <c r="O68" s="5">
        <v>8308.7453641003758</v>
      </c>
      <c r="P68" s="5">
        <v>8434.7757372811975</v>
      </c>
      <c r="Q68" s="5">
        <v>8560.8292432869948</v>
      </c>
      <c r="R68" s="5">
        <v>8687.7931896283353</v>
      </c>
      <c r="S68" s="5">
        <v>8815.2396406029075</v>
      </c>
      <c r="T68" s="5">
        <v>8943.174331983013</v>
      </c>
      <c r="U68" s="5">
        <v>9072.0535229637862</v>
      </c>
      <c r="V68" s="5">
        <v>9201.5144483525364</v>
      </c>
      <c r="W68" s="5">
        <v>9331.5925775031174</v>
      </c>
      <c r="X68" s="5">
        <v>9462.1639534845726</v>
      </c>
      <c r="Y68" s="5">
        <v>9593.285890469986</v>
      </c>
      <c r="Z68" s="5">
        <v>9724.848213171892</v>
      </c>
      <c r="AA68" s="5">
        <v>9856.6364387023332</v>
      </c>
      <c r="AB68" s="5">
        <v>9988.3516570963566</v>
      </c>
      <c r="AC68" s="5">
        <v>10120.167933915056</v>
      </c>
      <c r="AD68" s="5">
        <v>10251.980085203919</v>
      </c>
    </row>
    <row r="69" spans="1:30" x14ac:dyDescent="0.35">
      <c r="A69" t="s">
        <v>185</v>
      </c>
      <c r="B69" s="5">
        <v>7044.0419920000004</v>
      </c>
      <c r="C69" s="5">
        <v>7177.6857830974186</v>
      </c>
      <c r="D69" s="5">
        <v>7310.3322874433725</v>
      </c>
      <c r="E69" s="5">
        <v>7443.7019896954889</v>
      </c>
      <c r="F69" s="5">
        <v>7577.3596138820631</v>
      </c>
      <c r="G69" s="5">
        <v>7712.6404882765846</v>
      </c>
      <c r="H69" s="5">
        <v>7849.8275384337066</v>
      </c>
      <c r="I69" s="5">
        <v>7988.1297249196004</v>
      </c>
      <c r="J69" s="5">
        <v>8128.0561956850734</v>
      </c>
      <c r="K69" s="5">
        <v>8268.344820011358</v>
      </c>
      <c r="L69" s="5">
        <v>8408.8132496550843</v>
      </c>
      <c r="M69" s="5">
        <v>8550.3764615943528</v>
      </c>
      <c r="N69" s="5">
        <v>8692.2537132592333</v>
      </c>
      <c r="O69" s="5">
        <v>8835.1082953605346</v>
      </c>
      <c r="P69" s="5">
        <v>8978.8475557285838</v>
      </c>
      <c r="Q69" s="5">
        <v>9123.435733687993</v>
      </c>
      <c r="R69" s="5">
        <v>9268.3432634461606</v>
      </c>
      <c r="S69" s="5">
        <v>9413.8377159957381</v>
      </c>
      <c r="T69" s="5">
        <v>9559.8566941923182</v>
      </c>
      <c r="U69" s="5">
        <v>9706.3968695005842</v>
      </c>
      <c r="V69" s="5">
        <v>9853.3478355460738</v>
      </c>
      <c r="W69" s="5">
        <v>10000.701696422315</v>
      </c>
      <c r="X69" s="5">
        <v>10148.490065951704</v>
      </c>
      <c r="Y69" s="5">
        <v>10296.615397256321</v>
      </c>
      <c r="Z69" s="5">
        <v>10445.233654915701</v>
      </c>
      <c r="AA69" s="5">
        <v>10594.308029638658</v>
      </c>
      <c r="AB69" s="5">
        <v>10744.032087867527</v>
      </c>
      <c r="AC69" s="5">
        <v>10894.090760829147</v>
      </c>
      <c r="AD69" s="5">
        <v>11044.44010741935</v>
      </c>
    </row>
    <row r="70" spans="1:30" x14ac:dyDescent="0.35">
      <c r="A70" t="s">
        <v>186</v>
      </c>
      <c r="B70" s="5">
        <v>23573.167968999998</v>
      </c>
      <c r="C70" s="5">
        <v>24038.745108338142</v>
      </c>
      <c r="D70" s="5">
        <v>24500.45488175948</v>
      </c>
      <c r="E70" s="5">
        <v>24964.243592580209</v>
      </c>
      <c r="F70" s="5">
        <v>25426.860983443032</v>
      </c>
      <c r="G70" s="5">
        <v>25894.961866089925</v>
      </c>
      <c r="H70" s="5">
        <v>26371.29192112809</v>
      </c>
      <c r="I70" s="5">
        <v>26854.859663956624</v>
      </c>
      <c r="J70" s="5">
        <v>27346.510378226445</v>
      </c>
      <c r="K70" s="5">
        <v>27838.115860644786</v>
      </c>
      <c r="L70" s="5">
        <v>28335.154284090251</v>
      </c>
      <c r="M70" s="5">
        <v>28837.975764438575</v>
      </c>
      <c r="N70" s="5">
        <v>29342.95755804966</v>
      </c>
      <c r="O70" s="5">
        <v>29851.104225561186</v>
      </c>
      <c r="P70" s="5">
        <v>30361.414822518</v>
      </c>
      <c r="Q70" s="5">
        <v>30873.15343321006</v>
      </c>
      <c r="R70" s="5">
        <v>31386.209671593828</v>
      </c>
      <c r="S70" s="5">
        <v>31900.949787449903</v>
      </c>
      <c r="T70" s="5">
        <v>32417.059303586164</v>
      </c>
      <c r="U70" s="5">
        <v>32935.032043962587</v>
      </c>
      <c r="V70" s="5">
        <v>33454.76331713234</v>
      </c>
      <c r="W70" s="5">
        <v>33976.102275808538</v>
      </c>
      <c r="X70" s="5">
        <v>34498.90615196732</v>
      </c>
      <c r="Y70" s="5">
        <v>35023.048033134161</v>
      </c>
      <c r="Z70" s="5">
        <v>35548.607394224171</v>
      </c>
      <c r="AA70" s="5">
        <v>36075.252903048116</v>
      </c>
      <c r="AB70" s="5">
        <v>36602.701960693004</v>
      </c>
      <c r="AC70" s="5">
        <v>37130.468999723846</v>
      </c>
      <c r="AD70" s="5">
        <v>37658.490260228224</v>
      </c>
    </row>
    <row r="71" spans="1:30" x14ac:dyDescent="0.35">
      <c r="A71" t="s">
        <v>187</v>
      </c>
      <c r="B71" s="5">
        <v>21520.464843999998</v>
      </c>
      <c r="C71" s="5">
        <v>21930.388810394994</v>
      </c>
      <c r="D71" s="5">
        <v>22353.110212948646</v>
      </c>
      <c r="E71" s="5">
        <v>22785.902191647674</v>
      </c>
      <c r="F71" s="5">
        <v>23225.114127933</v>
      </c>
      <c r="G71" s="5">
        <v>23667.443394033722</v>
      </c>
      <c r="H71" s="5">
        <v>24110.374863664383</v>
      </c>
      <c r="I71" s="5">
        <v>24553.255928497547</v>
      </c>
      <c r="J71" s="5">
        <v>24996.307155099323</v>
      </c>
      <c r="K71" s="5">
        <v>25437.989402899213</v>
      </c>
      <c r="L71" s="5">
        <v>25877.290760892582</v>
      </c>
      <c r="M71" s="5">
        <v>26315.602899529655</v>
      </c>
      <c r="N71" s="5">
        <v>26752.8471679465</v>
      </c>
      <c r="O71" s="5">
        <v>27189.646254226998</v>
      </c>
      <c r="P71" s="5">
        <v>27625.254295830593</v>
      </c>
      <c r="Q71" s="5">
        <v>28058.937637969979</v>
      </c>
      <c r="R71" s="5">
        <v>28489.956590814367</v>
      </c>
      <c r="S71" s="5">
        <v>28917.824456886538</v>
      </c>
      <c r="T71" s="5">
        <v>29342.069184146181</v>
      </c>
      <c r="U71" s="5">
        <v>29762.197733345543</v>
      </c>
      <c r="V71" s="5">
        <v>30177.916111284914</v>
      </c>
      <c r="W71" s="5">
        <v>30588.936310929003</v>
      </c>
      <c r="X71" s="5">
        <v>30994.973851520273</v>
      </c>
      <c r="Y71" s="5">
        <v>31395.782256383824</v>
      </c>
      <c r="Z71" s="5">
        <v>31791.136784025566</v>
      </c>
      <c r="AA71" s="5">
        <v>32180.781672905297</v>
      </c>
      <c r="AB71" s="5">
        <v>32564.453824322343</v>
      </c>
      <c r="AC71" s="5">
        <v>32941.810715238586</v>
      </c>
      <c r="AD71" s="5">
        <v>33312.587265743954</v>
      </c>
    </row>
    <row r="72" spans="1:30" x14ac:dyDescent="0.35">
      <c r="A72" t="s">
        <v>188</v>
      </c>
      <c r="B72" s="5">
        <v>27157.4375</v>
      </c>
      <c r="C72" s="5">
        <v>27735.6790907375</v>
      </c>
      <c r="D72" s="5">
        <v>28306.91759015451</v>
      </c>
      <c r="E72" s="5">
        <v>28876.161210817238</v>
      </c>
      <c r="F72" s="5">
        <v>29443.332331239508</v>
      </c>
      <c r="G72" s="5">
        <v>30015.366224770525</v>
      </c>
      <c r="H72" s="5">
        <v>30599.576308359592</v>
      </c>
      <c r="I72" s="5">
        <v>31197.143194255019</v>
      </c>
      <c r="J72" s="5">
        <v>31807.537138850854</v>
      </c>
      <c r="K72" s="5">
        <v>32424.298006988029</v>
      </c>
      <c r="L72" s="5">
        <v>33049.315260230331</v>
      </c>
      <c r="M72" s="5">
        <v>33684.189301447826</v>
      </c>
      <c r="N72" s="5">
        <v>34324.414582243655</v>
      </c>
      <c r="O72" s="5">
        <v>34969.102601810271</v>
      </c>
      <c r="P72" s="5">
        <v>35617.513689894084</v>
      </c>
      <c r="Q72" s="5">
        <v>36268.815545227488</v>
      </c>
      <c r="R72" s="5">
        <v>36923.293575504227</v>
      </c>
      <c r="S72" s="5">
        <v>37581.259282361003</v>
      </c>
      <c r="T72" s="5">
        <v>38242.501539434146</v>
      </c>
      <c r="U72" s="5">
        <v>38907.358901447667</v>
      </c>
      <c r="V72" s="5">
        <v>39576.079132566294</v>
      </c>
      <c r="W72" s="5">
        <v>40248.66668220843</v>
      </c>
      <c r="X72" s="5">
        <v>40924.948929002909</v>
      </c>
      <c r="Y72" s="5">
        <v>41604.888307994042</v>
      </c>
      <c r="Z72" s="5">
        <v>42288.352610673617</v>
      </c>
      <c r="AA72" s="5">
        <v>42974.925159484214</v>
      </c>
      <c r="AB72" s="5">
        <v>43663.890564656031</v>
      </c>
      <c r="AC72" s="5">
        <v>44354.862900063607</v>
      </c>
      <c r="AD72" s="5">
        <v>45047.770132802107</v>
      </c>
    </row>
    <row r="73" spans="1:30" x14ac:dyDescent="0.35">
      <c r="A73" t="s">
        <v>189</v>
      </c>
      <c r="B73" s="5">
        <v>16750.800781000002</v>
      </c>
      <c r="C73" s="5">
        <v>17030.850718937229</v>
      </c>
      <c r="D73" s="5">
        <v>17303.223411400122</v>
      </c>
      <c r="E73" s="5">
        <v>17588.259410656116</v>
      </c>
      <c r="F73" s="5">
        <v>17880.790858826032</v>
      </c>
      <c r="G73" s="5">
        <v>18200.985756893202</v>
      </c>
      <c r="H73" s="5">
        <v>18544.321871816934</v>
      </c>
      <c r="I73" s="5">
        <v>18893.492908341374</v>
      </c>
      <c r="J73" s="5">
        <v>19258.061747500728</v>
      </c>
      <c r="K73" s="5">
        <v>19623.62405301031</v>
      </c>
      <c r="L73" s="5">
        <v>19988.525342276036</v>
      </c>
      <c r="M73" s="5">
        <v>20354.155447836947</v>
      </c>
      <c r="N73" s="5">
        <v>20709.333424986155</v>
      </c>
      <c r="O73" s="5">
        <v>21065.823890563868</v>
      </c>
      <c r="P73" s="5">
        <v>21425.072024863985</v>
      </c>
      <c r="Q73" s="5">
        <v>21786.49584986582</v>
      </c>
      <c r="R73" s="5">
        <v>22149.195254124799</v>
      </c>
      <c r="S73" s="5">
        <v>22513.815306398203</v>
      </c>
      <c r="T73" s="5">
        <v>22880.493313530449</v>
      </c>
      <c r="U73" s="5">
        <v>23249.731850476212</v>
      </c>
      <c r="V73" s="5">
        <v>23620.432550019756</v>
      </c>
      <c r="W73" s="5">
        <v>23992.411845903978</v>
      </c>
      <c r="X73" s="5">
        <v>24365.9113180739</v>
      </c>
      <c r="Y73" s="5">
        <v>24740.48603617552</v>
      </c>
      <c r="Z73" s="5">
        <v>25117.02386340309</v>
      </c>
      <c r="AA73" s="5">
        <v>25495.298801297871</v>
      </c>
      <c r="AB73" s="5">
        <v>25876.369383891233</v>
      </c>
      <c r="AC73" s="5">
        <v>26259.03430961409</v>
      </c>
      <c r="AD73" s="5">
        <v>26643.135708074537</v>
      </c>
    </row>
    <row r="74" spans="1:30" x14ac:dyDescent="0.35">
      <c r="A74" t="s">
        <v>190</v>
      </c>
      <c r="B74" s="5">
        <v>11607.386719</v>
      </c>
      <c r="C74" s="5">
        <v>11813.824091797414</v>
      </c>
      <c r="D74" s="5">
        <v>12014.366118520495</v>
      </c>
      <c r="E74" s="5">
        <v>12222.713248564816</v>
      </c>
      <c r="F74" s="5">
        <v>12434.442421084404</v>
      </c>
      <c r="G74" s="5">
        <v>12666.168203155248</v>
      </c>
      <c r="H74" s="5">
        <v>12912.08945852043</v>
      </c>
      <c r="I74" s="5">
        <v>13161.86737305078</v>
      </c>
      <c r="J74" s="5">
        <v>13422.301242761336</v>
      </c>
      <c r="K74" s="5">
        <v>13682.214710716538</v>
      </c>
      <c r="L74" s="5">
        <v>13942.773334781541</v>
      </c>
      <c r="M74" s="5">
        <v>14205.156809059459</v>
      </c>
      <c r="N74" s="5">
        <v>14460.054142841222</v>
      </c>
      <c r="O74" s="5">
        <v>14716.812648223166</v>
      </c>
      <c r="P74" s="5">
        <v>14975.622515454819</v>
      </c>
      <c r="Q74" s="5">
        <v>15236.704523264756</v>
      </c>
      <c r="R74" s="5">
        <v>15498.570145553846</v>
      </c>
      <c r="S74" s="5">
        <v>15762.165177018382</v>
      </c>
      <c r="T74" s="5">
        <v>16027.491279659649</v>
      </c>
      <c r="U74" s="5">
        <v>16294.398694688951</v>
      </c>
      <c r="V74" s="5">
        <v>16562.549096247967</v>
      </c>
      <c r="W74" s="5">
        <v>16831.758425513293</v>
      </c>
      <c r="X74" s="5">
        <v>17102.259931993874</v>
      </c>
      <c r="Y74" s="5">
        <v>17373.599257396909</v>
      </c>
      <c r="Z74" s="5">
        <v>17646.435997494995</v>
      </c>
      <c r="AA74" s="5">
        <v>17920.677494688465</v>
      </c>
      <c r="AB74" s="5">
        <v>18197.206092905755</v>
      </c>
      <c r="AC74" s="5">
        <v>18474.751699955366</v>
      </c>
      <c r="AD74" s="5">
        <v>18753.206852527434</v>
      </c>
    </row>
    <row r="75" spans="1:30" x14ac:dyDescent="0.35">
      <c r="A75" t="s">
        <v>191</v>
      </c>
      <c r="B75" s="5">
        <v>14920.959961</v>
      </c>
      <c r="C75" s="5">
        <v>15253.674986690359</v>
      </c>
      <c r="D75" s="5">
        <v>15592.398093444805</v>
      </c>
      <c r="E75" s="5">
        <v>15931.518718818947</v>
      </c>
      <c r="F75" s="5">
        <v>16268.941912676044</v>
      </c>
      <c r="G75" s="5">
        <v>16603.664004270016</v>
      </c>
      <c r="H75" s="5">
        <v>16940.984042180768</v>
      </c>
      <c r="I75" s="5">
        <v>17284.63698577162</v>
      </c>
      <c r="J75" s="5">
        <v>17627.415535691249</v>
      </c>
      <c r="K75" s="5">
        <v>17969.997305661196</v>
      </c>
      <c r="L75" s="5">
        <v>18322.471614812817</v>
      </c>
      <c r="M75" s="5">
        <v>18679.206472658898</v>
      </c>
      <c r="N75" s="5">
        <v>19045.92038997143</v>
      </c>
      <c r="O75" s="5">
        <v>19414.87415058188</v>
      </c>
      <c r="P75" s="5">
        <v>19786.358352579115</v>
      </c>
      <c r="Q75" s="5">
        <v>20158.331996428427</v>
      </c>
      <c r="R75" s="5">
        <v>20533.454364883564</v>
      </c>
      <c r="S75" s="5">
        <v>20910.274052660727</v>
      </c>
      <c r="T75" s="5">
        <v>21288.620369314758</v>
      </c>
      <c r="U75" s="5">
        <v>21669.954910542147</v>
      </c>
      <c r="V75" s="5">
        <v>22053.528281427181</v>
      </c>
      <c r="W75" s="5">
        <v>22439.570883287906</v>
      </c>
      <c r="X75" s="5">
        <v>22827.714872727403</v>
      </c>
      <c r="Y75" s="5">
        <v>23218.463716518341</v>
      </c>
      <c r="Z75" s="5">
        <v>23611.392099839355</v>
      </c>
      <c r="AA75" s="5">
        <v>24006.077769041058</v>
      </c>
      <c r="AB75" s="5">
        <v>24401.371448017198</v>
      </c>
      <c r="AC75" s="5">
        <v>24798.415923396464</v>
      </c>
      <c r="AD75" s="5">
        <v>25197.191810335826</v>
      </c>
    </row>
    <row r="76" spans="1:30" x14ac:dyDescent="0.35">
      <c r="A76" t="s">
        <v>192</v>
      </c>
      <c r="B76" s="5">
        <v>13843.191406</v>
      </c>
      <c r="C76" s="5">
        <v>14146.677075512878</v>
      </c>
      <c r="D76" s="5">
        <v>14456.100269847033</v>
      </c>
      <c r="E76" s="5">
        <v>14770.998947635137</v>
      </c>
      <c r="F76" s="5">
        <v>15088.05400874644</v>
      </c>
      <c r="G76" s="5">
        <v>15412.744404598461</v>
      </c>
      <c r="H76" s="5">
        <v>15740.793880329256</v>
      </c>
      <c r="I76" s="5">
        <v>16074.056394284198</v>
      </c>
      <c r="J76" s="5">
        <v>16405.426281663644</v>
      </c>
      <c r="K76" s="5">
        <v>16735.667512713531</v>
      </c>
      <c r="L76" s="5">
        <v>17070.546546076177</v>
      </c>
      <c r="M76" s="5">
        <v>17409.36787508666</v>
      </c>
      <c r="N76" s="5">
        <v>17752.793770474556</v>
      </c>
      <c r="O76" s="5">
        <v>18099.500506973796</v>
      </c>
      <c r="P76" s="5">
        <v>18448.591003101952</v>
      </c>
      <c r="Q76" s="5">
        <v>18800.270958816785</v>
      </c>
      <c r="R76" s="5">
        <v>19153.76681357413</v>
      </c>
      <c r="S76" s="5">
        <v>19509.563355149719</v>
      </c>
      <c r="T76" s="5">
        <v>19867.380452821177</v>
      </c>
      <c r="U76" s="5">
        <v>20227.113150466274</v>
      </c>
      <c r="V76" s="5">
        <v>20589.016658954417</v>
      </c>
      <c r="W76" s="5">
        <v>20953.028414583066</v>
      </c>
      <c r="X76" s="5">
        <v>21319.111345831294</v>
      </c>
      <c r="Y76" s="5">
        <v>21687.204990417282</v>
      </c>
      <c r="Z76" s="5">
        <v>22057.336180547736</v>
      </c>
      <c r="AA76" s="5">
        <v>22429.42579604463</v>
      </c>
      <c r="AB76" s="5">
        <v>22803.36245408855</v>
      </c>
      <c r="AC76" s="5">
        <v>23178.803854541398</v>
      </c>
      <c r="AD76" s="5">
        <v>23555.73756282395</v>
      </c>
    </row>
    <row r="77" spans="1:30" x14ac:dyDescent="0.35">
      <c r="A77" t="s">
        <v>193</v>
      </c>
      <c r="B77" s="5">
        <v>16572.544922000001</v>
      </c>
      <c r="C77" s="5">
        <v>16950.400603476093</v>
      </c>
      <c r="D77" s="5">
        <v>17335.986621363907</v>
      </c>
      <c r="E77" s="5">
        <v>17722.443902324678</v>
      </c>
      <c r="F77" s="5">
        <v>18107.020935005123</v>
      </c>
      <c r="G77" s="5">
        <v>18488.642697529198</v>
      </c>
      <c r="H77" s="5">
        <v>18872.624073392832</v>
      </c>
      <c r="I77" s="5">
        <v>19263.712025753714</v>
      </c>
      <c r="J77" s="5">
        <v>19653.006602968562</v>
      </c>
      <c r="K77" s="5">
        <v>20041.61532903236</v>
      </c>
      <c r="L77" s="5">
        <v>20441.702087522768</v>
      </c>
      <c r="M77" s="5">
        <v>20846.838225365591</v>
      </c>
      <c r="N77" s="5">
        <v>21263.860461909626</v>
      </c>
      <c r="O77" s="5">
        <v>21683.840843506758</v>
      </c>
      <c r="P77" s="5">
        <v>22106.90558866808</v>
      </c>
      <c r="Q77" s="5">
        <v>22530.750236066819</v>
      </c>
      <c r="R77" s="5">
        <v>22958.250944120977</v>
      </c>
      <c r="S77" s="5">
        <v>23387.822777536421</v>
      </c>
      <c r="T77" s="5">
        <v>23819.241572837691</v>
      </c>
      <c r="U77" s="5">
        <v>24254.138049322875</v>
      </c>
      <c r="V77" s="5">
        <v>24691.699677629294</v>
      </c>
      <c r="W77" s="5">
        <v>25132.172439008558</v>
      </c>
      <c r="X77" s="5">
        <v>25575.152110418519</v>
      </c>
      <c r="Y77" s="5">
        <v>26021.187878254641</v>
      </c>
      <c r="Z77" s="5">
        <v>26469.816576344841</v>
      </c>
      <c r="AA77" s="5">
        <v>26920.563141878443</v>
      </c>
      <c r="AB77" s="5">
        <v>27372.147512414511</v>
      </c>
      <c r="AC77" s="5">
        <v>27825.791587567262</v>
      </c>
      <c r="AD77" s="5">
        <v>28281.477880921899</v>
      </c>
    </row>
    <row r="78" spans="1:30" x14ac:dyDescent="0.35">
      <c r="A78" t="s">
        <v>194</v>
      </c>
      <c r="B78" s="5">
        <v>2934.1274410000001</v>
      </c>
      <c r="C78" s="5">
        <v>3005.1934746847405</v>
      </c>
      <c r="D78" s="5">
        <v>3077.7577778825207</v>
      </c>
      <c r="E78" s="5">
        <v>3151.2475547754657</v>
      </c>
      <c r="F78" s="5">
        <v>3224.8896891325248</v>
      </c>
      <c r="G78" s="5">
        <v>3299.5781343328345</v>
      </c>
      <c r="H78" s="5">
        <v>3374.8507503957426</v>
      </c>
      <c r="I78" s="5">
        <v>3451.3464674445131</v>
      </c>
      <c r="J78" s="5">
        <v>3527.5791179481339</v>
      </c>
      <c r="K78" s="5">
        <v>3603.5381263369991</v>
      </c>
      <c r="L78" s="5">
        <v>3680.9731157186047</v>
      </c>
      <c r="M78" s="5">
        <v>3759.5313396623364</v>
      </c>
      <c r="N78" s="5">
        <v>3839.5905595404461</v>
      </c>
      <c r="O78" s="5">
        <v>3920.616671200316</v>
      </c>
      <c r="P78" s="5">
        <v>4002.4058317632271</v>
      </c>
      <c r="Q78" s="5">
        <v>4084.9438450664315</v>
      </c>
      <c r="R78" s="5">
        <v>4168.0896090776832</v>
      </c>
      <c r="S78" s="5">
        <v>4251.9215617671407</v>
      </c>
      <c r="T78" s="5">
        <v>4336.3647239838365</v>
      </c>
      <c r="U78" s="5">
        <v>4421.4281553189212</v>
      </c>
      <c r="V78" s="5">
        <v>4507.139750823856</v>
      </c>
      <c r="W78" s="5">
        <v>4593.4893370260397</v>
      </c>
      <c r="X78" s="5">
        <v>4680.4656795758265</v>
      </c>
      <c r="Y78" s="5">
        <v>4768.0526379774328</v>
      </c>
      <c r="Z78" s="5">
        <v>4856.2587509484329</v>
      </c>
      <c r="AA78" s="5">
        <v>4945.0598128424008</v>
      </c>
      <c r="AB78" s="5">
        <v>5034.4343513698086</v>
      </c>
      <c r="AC78" s="5">
        <v>5124.2768530306139</v>
      </c>
      <c r="AD78" s="5">
        <v>5214.5758348793479</v>
      </c>
    </row>
    <row r="79" spans="1:30" x14ac:dyDescent="0.35">
      <c r="A79" t="s">
        <v>195</v>
      </c>
      <c r="B79" s="5">
        <v>4280.9575199999999</v>
      </c>
      <c r="C79" s="5">
        <v>4382.3751160318079</v>
      </c>
      <c r="D79" s="5">
        <v>4488.2340163846256</v>
      </c>
      <c r="E79" s="5">
        <v>4596.0463345156022</v>
      </c>
      <c r="F79" s="5">
        <v>4704.8241803470173</v>
      </c>
      <c r="G79" s="5">
        <v>4813.7455649462308</v>
      </c>
      <c r="H79" s="5">
        <v>4923.3632162020731</v>
      </c>
      <c r="I79" s="5">
        <v>5035.0068775016371</v>
      </c>
      <c r="J79" s="5">
        <v>5145.3258921904498</v>
      </c>
      <c r="K79" s="5">
        <v>5254.9789613440989</v>
      </c>
      <c r="L79" s="5">
        <v>5367.8270070494827</v>
      </c>
      <c r="M79" s="5">
        <v>5481.7424950103859</v>
      </c>
      <c r="N79" s="5">
        <v>5599.1241434045423</v>
      </c>
      <c r="O79" s="5">
        <v>5717.489067883701</v>
      </c>
      <c r="P79" s="5">
        <v>5836.841080426866</v>
      </c>
      <c r="Q79" s="5">
        <v>5956.679599385543</v>
      </c>
      <c r="R79" s="5">
        <v>6077.7842566526906</v>
      </c>
      <c r="S79" s="5">
        <v>6199.7246655291901</v>
      </c>
      <c r="T79" s="5">
        <v>6322.445735393474</v>
      </c>
      <c r="U79" s="5">
        <v>6446.3397497796714</v>
      </c>
      <c r="V79" s="5">
        <v>6571.2014829290538</v>
      </c>
      <c r="W79" s="5">
        <v>6697.1017606210844</v>
      </c>
      <c r="X79" s="5">
        <v>6823.918079560206</v>
      </c>
      <c r="Y79" s="5">
        <v>6951.808540248283</v>
      </c>
      <c r="Z79" s="5">
        <v>7080.6053922543169</v>
      </c>
      <c r="AA79" s="5">
        <v>7210.1946321433561</v>
      </c>
      <c r="AB79" s="5">
        <v>7340.2340974313784</v>
      </c>
      <c r="AC79" s="5">
        <v>7471.0715681478632</v>
      </c>
      <c r="AD79" s="5">
        <v>7602.670758285004</v>
      </c>
    </row>
    <row r="80" spans="1:30" x14ac:dyDescent="0.35">
      <c r="A80" t="s">
        <v>196</v>
      </c>
      <c r="B80" s="5">
        <v>3018.2666020000001</v>
      </c>
      <c r="C80" s="5">
        <v>3086.0417785479099</v>
      </c>
      <c r="D80" s="5">
        <v>3155.0212929861905</v>
      </c>
      <c r="E80" s="5">
        <v>3224.3544634102082</v>
      </c>
      <c r="F80" s="5">
        <v>3293.3433963802258</v>
      </c>
      <c r="G80" s="5">
        <v>3362.3451978868447</v>
      </c>
      <c r="H80" s="5">
        <v>3431.9279230535535</v>
      </c>
      <c r="I80" s="5">
        <v>3502.6757444161335</v>
      </c>
      <c r="J80" s="5">
        <v>3573.1744493915717</v>
      </c>
      <c r="K80" s="5">
        <v>3642.9592610230789</v>
      </c>
      <c r="L80" s="5">
        <v>3714.6975076789236</v>
      </c>
      <c r="M80" s="5">
        <v>3787.2266050466037</v>
      </c>
      <c r="N80" s="5">
        <v>3861.549791002662</v>
      </c>
      <c r="O80" s="5">
        <v>3936.3854674873564</v>
      </c>
      <c r="P80" s="5">
        <v>4011.8837661995767</v>
      </c>
      <c r="Q80" s="5">
        <v>4087.5302417415292</v>
      </c>
      <c r="R80" s="5">
        <v>4163.7790308709755</v>
      </c>
      <c r="S80" s="5">
        <v>4240.3929814169051</v>
      </c>
      <c r="T80" s="5">
        <v>4317.3336399468199</v>
      </c>
      <c r="U80" s="5">
        <v>4394.9705238605275</v>
      </c>
      <c r="V80" s="5">
        <v>4473.0322323171285</v>
      </c>
      <c r="W80" s="5">
        <v>4551.5509455167767</v>
      </c>
      <c r="X80" s="5">
        <v>4630.478480152794</v>
      </c>
      <c r="Y80" s="5">
        <v>4709.871738077798</v>
      </c>
      <c r="Z80" s="5">
        <v>4789.7290263584282</v>
      </c>
      <c r="AA80" s="5">
        <v>4869.9339968506047</v>
      </c>
      <c r="AB80" s="5">
        <v>4950.342451059405</v>
      </c>
      <c r="AC80" s="5">
        <v>5031.0587747924183</v>
      </c>
      <c r="AD80" s="5">
        <v>5112.0643552312285</v>
      </c>
    </row>
    <row r="81" spans="1:30" x14ac:dyDescent="0.35">
      <c r="A81" t="s">
        <v>197</v>
      </c>
      <c r="B81" s="5">
        <v>0</v>
      </c>
      <c r="C81" s="5">
        <v>0</v>
      </c>
      <c r="D81" s="5">
        <v>0</v>
      </c>
      <c r="E81" s="5">
        <v>0</v>
      </c>
      <c r="F81" s="5">
        <v>0</v>
      </c>
      <c r="G81" s="5">
        <v>0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0</v>
      </c>
      <c r="AA81" s="5">
        <v>0</v>
      </c>
      <c r="AB81" s="5">
        <v>0</v>
      </c>
      <c r="AC81" s="5">
        <v>0</v>
      </c>
      <c r="AD81" s="5">
        <v>0</v>
      </c>
    </row>
    <row r="82" spans="1:30" x14ac:dyDescent="0.35">
      <c r="A82" t="s">
        <v>198</v>
      </c>
      <c r="B82" s="5">
        <v>0</v>
      </c>
      <c r="C82" s="5">
        <v>0</v>
      </c>
      <c r="D82" s="5">
        <v>0</v>
      </c>
      <c r="E82" s="5">
        <v>0</v>
      </c>
      <c r="F82" s="5">
        <v>0</v>
      </c>
      <c r="G82" s="5">
        <v>0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0</v>
      </c>
      <c r="AA82" s="5">
        <v>0</v>
      </c>
      <c r="AB82" s="5">
        <v>0</v>
      </c>
      <c r="AC82" s="5">
        <v>0</v>
      </c>
      <c r="AD82" s="5">
        <v>0</v>
      </c>
    </row>
    <row r="83" spans="1:30" x14ac:dyDescent="0.35">
      <c r="A83" t="s">
        <v>199</v>
      </c>
      <c r="B83" s="5">
        <v>0</v>
      </c>
      <c r="C83" s="5">
        <v>0</v>
      </c>
      <c r="D83" s="5">
        <v>0</v>
      </c>
      <c r="E83" s="5">
        <v>0</v>
      </c>
      <c r="F83" s="5">
        <v>0</v>
      </c>
      <c r="G83" s="5">
        <v>0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0</v>
      </c>
      <c r="AA83" s="5">
        <v>0</v>
      </c>
      <c r="AB83" s="5">
        <v>0</v>
      </c>
      <c r="AC83" s="5">
        <v>0</v>
      </c>
      <c r="AD83" s="5">
        <v>0</v>
      </c>
    </row>
    <row r="84" spans="1:30" x14ac:dyDescent="0.35">
      <c r="A84" t="s">
        <v>200</v>
      </c>
      <c r="B84" s="5">
        <v>8759.7470699999994</v>
      </c>
      <c r="C84" s="5">
        <v>8710.4489654394547</v>
      </c>
      <c r="D84" s="5">
        <v>8618.911728306548</v>
      </c>
      <c r="E84" s="5">
        <v>8505.6997370817226</v>
      </c>
      <c r="F84" s="5">
        <v>8347.9904548366485</v>
      </c>
      <c r="G84" s="5">
        <v>8213.3365340010878</v>
      </c>
      <c r="H84" s="5">
        <v>8104.0392007421751</v>
      </c>
      <c r="I84" s="5">
        <v>7987.2073196046749</v>
      </c>
      <c r="J84" s="5">
        <v>7902.7633689388858</v>
      </c>
      <c r="K84" s="5">
        <v>7775.3360512727677</v>
      </c>
      <c r="L84" s="5">
        <v>7675.5450557899176</v>
      </c>
      <c r="M84" s="5">
        <v>7567.2922385410793</v>
      </c>
      <c r="N84" s="5">
        <v>7402.8345465085376</v>
      </c>
      <c r="O84" s="5">
        <v>7221.8308001456762</v>
      </c>
      <c r="P84" s="5">
        <v>7022.9264140649839</v>
      </c>
      <c r="Q84" s="5">
        <v>6805.1967333276507</v>
      </c>
      <c r="R84" s="5">
        <v>6569.9982459090743</v>
      </c>
      <c r="S84" s="5">
        <v>6315.3529978955339</v>
      </c>
      <c r="T84" s="5">
        <v>6039.1965050741574</v>
      </c>
      <c r="U84" s="5">
        <v>5742.7824739710586</v>
      </c>
      <c r="V84" s="5">
        <v>5423.3338817956974</v>
      </c>
      <c r="W84" s="5">
        <v>5079.6176233689675</v>
      </c>
      <c r="X84" s="5">
        <v>4709.5319221831751</v>
      </c>
      <c r="Y84" s="5">
        <v>4311.645704877953</v>
      </c>
      <c r="Z84" s="5">
        <v>3883.7536734801602</v>
      </c>
      <c r="AA84" s="5">
        <v>3423.544398187455</v>
      </c>
      <c r="AB84" s="5">
        <v>2928.3971718776033</v>
      </c>
      <c r="AC84" s="5">
        <v>2396.2488378040052</v>
      </c>
      <c r="AD84" s="5">
        <v>1824.3025802015941</v>
      </c>
    </row>
    <row r="85" spans="1:30" x14ac:dyDescent="0.35">
      <c r="A85" t="s">
        <v>201</v>
      </c>
      <c r="B85" s="5">
        <v>838.55444299999999</v>
      </c>
      <c r="C85" s="5">
        <v>1044.9193372045281</v>
      </c>
      <c r="D85" s="5">
        <v>1273.9750601937956</v>
      </c>
      <c r="E85" s="5">
        <v>1521.4663732124636</v>
      </c>
      <c r="F85" s="5">
        <v>1794.6319673254025</v>
      </c>
      <c r="G85" s="5">
        <v>2073.1803842379131</v>
      </c>
      <c r="H85" s="5">
        <v>2350.7211886366108</v>
      </c>
      <c r="I85" s="5">
        <v>2641.7921876559735</v>
      </c>
      <c r="J85" s="5">
        <v>2922.0255775459564</v>
      </c>
      <c r="K85" s="5">
        <v>3227.5496499085843</v>
      </c>
      <c r="L85" s="5">
        <v>3532.6208703675939</v>
      </c>
      <c r="M85" s="5">
        <v>3851.4854747274967</v>
      </c>
      <c r="N85" s="5">
        <v>4209.528808023304</v>
      </c>
      <c r="O85" s="5">
        <v>4586.2883715874823</v>
      </c>
      <c r="P85" s="5">
        <v>4982.6459611233267</v>
      </c>
      <c r="Q85" s="5">
        <v>5399.3845040197602</v>
      </c>
      <c r="R85" s="5">
        <v>5836.6660766621599</v>
      </c>
      <c r="S85" s="5">
        <v>6296.1821275449101</v>
      </c>
      <c r="T85" s="5">
        <v>6779.5293259669152</v>
      </c>
      <c r="U85" s="5">
        <v>7287.259802388432</v>
      </c>
      <c r="V85" s="5">
        <v>7821.6870319681539</v>
      </c>
      <c r="W85" s="5">
        <v>8384.4284736762438</v>
      </c>
      <c r="X85" s="5">
        <v>8977.5026986474277</v>
      </c>
      <c r="Y85" s="5">
        <v>9602.9150376470807</v>
      </c>
      <c r="Z85" s="5">
        <v>10262.967561593738</v>
      </c>
      <c r="AA85" s="5">
        <v>10960.018055409624</v>
      </c>
      <c r="AB85" s="5">
        <v>11696.344948426209</v>
      </c>
      <c r="AC85" s="5">
        <v>12474.823257696591</v>
      </c>
      <c r="AD85" s="5">
        <v>13298.720464786511</v>
      </c>
    </row>
    <row r="86" spans="1:30" x14ac:dyDescent="0.35">
      <c r="A86" t="s">
        <v>202</v>
      </c>
      <c r="B86" s="5">
        <v>0</v>
      </c>
      <c r="C86" s="5">
        <v>0</v>
      </c>
      <c r="D86" s="5">
        <v>0</v>
      </c>
      <c r="E86" s="5">
        <v>0</v>
      </c>
      <c r="F86" s="5">
        <v>0</v>
      </c>
      <c r="G86" s="5">
        <v>0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0</v>
      </c>
      <c r="AA86" s="5">
        <v>0</v>
      </c>
      <c r="AB86" s="5">
        <v>0</v>
      </c>
      <c r="AC86" s="5">
        <v>0</v>
      </c>
      <c r="AD86" s="5">
        <v>0</v>
      </c>
    </row>
    <row r="87" spans="1:30" x14ac:dyDescent="0.35">
      <c r="A87" t="s">
        <v>203</v>
      </c>
      <c r="B87" s="5">
        <v>1571.7033690000001</v>
      </c>
      <c r="C87" s="5">
        <v>1565.0394567346759</v>
      </c>
      <c r="D87" s="5">
        <v>1548.9650929784998</v>
      </c>
      <c r="E87" s="5">
        <v>1528.6330673750454</v>
      </c>
      <c r="F87" s="5">
        <v>1498.9960823280846</v>
      </c>
      <c r="G87" s="5">
        <v>1475.786526386966</v>
      </c>
      <c r="H87" s="5">
        <v>1461.6988157847286</v>
      </c>
      <c r="I87" s="5">
        <v>1447.0379766624078</v>
      </c>
      <c r="J87" s="5">
        <v>1445.1105510182531</v>
      </c>
      <c r="K87" s="5">
        <v>1435.1668898277517</v>
      </c>
      <c r="L87" s="5">
        <v>1436.0204507429428</v>
      </c>
      <c r="M87" s="5">
        <v>1436.8869918663815</v>
      </c>
      <c r="N87" s="5">
        <v>1424.2932090308595</v>
      </c>
      <c r="O87" s="5">
        <v>1410.3666267052088</v>
      </c>
      <c r="P87" s="5">
        <v>1395.2328286540112</v>
      </c>
      <c r="Q87" s="5">
        <v>1378.5780739016511</v>
      </c>
      <c r="R87" s="5">
        <v>1361.9521466147826</v>
      </c>
      <c r="S87" s="5">
        <v>1344.5233811897679</v>
      </c>
      <c r="T87" s="5">
        <v>1326.0871421345557</v>
      </c>
      <c r="U87" s="5">
        <v>1307.592204763205</v>
      </c>
      <c r="V87" s="5">
        <v>1288.4707609160707</v>
      </c>
      <c r="W87" s="5">
        <v>1268.8620397939935</v>
      </c>
      <c r="X87" s="5">
        <v>1248.5268760856429</v>
      </c>
      <c r="Y87" s="5">
        <v>1227.7064419000387</v>
      </c>
      <c r="Z87" s="5">
        <v>1206.1447247435251</v>
      </c>
      <c r="AA87" s="5">
        <v>1183.7502356392122</v>
      </c>
      <c r="AB87" s="5">
        <v>1160.1739556960804</v>
      </c>
      <c r="AC87" s="5">
        <v>1135.9402421095006</v>
      </c>
      <c r="AD87" s="5">
        <v>1111.0010148760591</v>
      </c>
    </row>
    <row r="88" spans="1:30" x14ac:dyDescent="0.35">
      <c r="A88" t="s">
        <v>204</v>
      </c>
      <c r="B88" s="5">
        <v>145.480515</v>
      </c>
      <c r="C88" s="5">
        <v>179.69113098533998</v>
      </c>
      <c r="D88" s="5">
        <v>221.06159976322581</v>
      </c>
      <c r="E88" s="5">
        <v>266.50943299694762</v>
      </c>
      <c r="F88" s="5">
        <v>320.56021110305858</v>
      </c>
      <c r="G88" s="5">
        <v>369.49885629131813</v>
      </c>
      <c r="H88" s="5">
        <v>411.86596465253695</v>
      </c>
      <c r="I88" s="5">
        <v>454.74944889215908</v>
      </c>
      <c r="J88" s="5">
        <v>487.4531193087978</v>
      </c>
      <c r="K88" s="5">
        <v>527.92586435188798</v>
      </c>
      <c r="L88" s="5">
        <v>559.89077237925255</v>
      </c>
      <c r="M88" s="5">
        <v>590.85911484663029</v>
      </c>
      <c r="N88" s="5">
        <v>633.62100704995646</v>
      </c>
      <c r="O88" s="5">
        <v>677.02829129362567</v>
      </c>
      <c r="P88" s="5">
        <v>721.4343738110872</v>
      </c>
      <c r="Q88" s="5">
        <v>766.34943505581782</v>
      </c>
      <c r="R88" s="5">
        <v>812.06555079441171</v>
      </c>
      <c r="S88" s="5">
        <v>858.31658182679723</v>
      </c>
      <c r="T88" s="5">
        <v>905.42168249071733</v>
      </c>
      <c r="U88" s="5">
        <v>952.96836292985711</v>
      </c>
      <c r="V88" s="5">
        <v>1001.1793183009876</v>
      </c>
      <c r="W88" s="5">
        <v>1050.0188478063465</v>
      </c>
      <c r="X88" s="5">
        <v>1099.5081261373857</v>
      </c>
      <c r="Y88" s="5">
        <v>1149.6970437187413</v>
      </c>
      <c r="Z88" s="5">
        <v>1200.4370832279978</v>
      </c>
      <c r="AA88" s="5">
        <v>1251.6632148368778</v>
      </c>
      <c r="AB88" s="5">
        <v>1303.0732787251588</v>
      </c>
      <c r="AC88" s="5">
        <v>1355.0268103479311</v>
      </c>
      <c r="AD88" s="5">
        <v>1407.4952099794564</v>
      </c>
    </row>
    <row r="89" spans="1:30" x14ac:dyDescent="0.35">
      <c r="A89" t="s">
        <v>205</v>
      </c>
      <c r="B89" s="5">
        <v>0</v>
      </c>
      <c r="C89" s="5">
        <v>0</v>
      </c>
      <c r="D89" s="5">
        <v>0</v>
      </c>
      <c r="E89" s="5">
        <v>0</v>
      </c>
      <c r="F89" s="5">
        <v>0</v>
      </c>
      <c r="G89" s="5">
        <v>0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0</v>
      </c>
      <c r="AA89" s="5">
        <v>0</v>
      </c>
      <c r="AB89" s="5">
        <v>0</v>
      </c>
      <c r="AC89" s="5">
        <v>0</v>
      </c>
      <c r="AD89" s="5">
        <v>0</v>
      </c>
    </row>
    <row r="90" spans="1:30" x14ac:dyDescent="0.35"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ht="20" thickBot="1" x14ac:dyDescent="0.5">
      <c r="A91" s="3" t="s">
        <v>206</v>
      </c>
    </row>
    <row r="92" spans="1:30" ht="15" thickTop="1" x14ac:dyDescent="0.35">
      <c r="B92" s="1">
        <v>2022</v>
      </c>
      <c r="C92" s="2">
        <v>2023</v>
      </c>
      <c r="D92" s="1">
        <v>2024</v>
      </c>
      <c r="E92" s="2">
        <v>2025</v>
      </c>
      <c r="F92" s="1">
        <v>2026</v>
      </c>
      <c r="G92" s="2">
        <v>2027</v>
      </c>
      <c r="H92" s="1">
        <v>2028</v>
      </c>
      <c r="I92" s="2">
        <v>2029</v>
      </c>
      <c r="J92" s="1">
        <v>2030</v>
      </c>
      <c r="K92" s="2">
        <v>2031</v>
      </c>
      <c r="L92" s="1">
        <v>2032</v>
      </c>
      <c r="M92" s="2">
        <v>2033</v>
      </c>
      <c r="N92" s="1">
        <v>2034</v>
      </c>
      <c r="O92" s="2">
        <v>2035</v>
      </c>
      <c r="P92" s="1">
        <v>2036</v>
      </c>
      <c r="Q92" s="2">
        <v>2037</v>
      </c>
      <c r="R92" s="1">
        <v>2038</v>
      </c>
      <c r="S92" s="2">
        <v>2039</v>
      </c>
      <c r="T92" s="1">
        <v>2040</v>
      </c>
      <c r="U92" s="2">
        <v>2041</v>
      </c>
      <c r="V92" s="1">
        <v>2042</v>
      </c>
      <c r="W92" s="2">
        <v>2043</v>
      </c>
      <c r="X92" s="1">
        <v>2044</v>
      </c>
      <c r="Y92" s="2">
        <v>2045</v>
      </c>
      <c r="Z92" s="1">
        <v>2046</v>
      </c>
      <c r="AA92" s="2">
        <v>2047</v>
      </c>
      <c r="AB92" s="1">
        <v>2048</v>
      </c>
      <c r="AC92" s="2">
        <v>2049</v>
      </c>
      <c r="AD92" s="1">
        <v>2050</v>
      </c>
    </row>
    <row r="93" spans="1:30" x14ac:dyDescent="0.35">
      <c r="A93" t="s">
        <v>78</v>
      </c>
      <c r="B93" s="5">
        <v>8705.6149000000005</v>
      </c>
      <c r="C93" s="5">
        <v>8861.3400687697103</v>
      </c>
      <c r="D93" s="5">
        <v>9011.6283963360456</v>
      </c>
      <c r="E93" s="5">
        <v>9161.6341602957764</v>
      </c>
      <c r="F93" s="5">
        <v>9310.630732808082</v>
      </c>
      <c r="G93" s="5">
        <v>9463.9209571930351</v>
      </c>
      <c r="H93" s="5">
        <v>9624.2303142869278</v>
      </c>
      <c r="I93" s="5">
        <v>9786.2985030873933</v>
      </c>
      <c r="J93" s="5">
        <v>9952.4796379683194</v>
      </c>
      <c r="K93" s="5">
        <v>10119.409593192071</v>
      </c>
      <c r="L93" s="5">
        <v>10292.285538918328</v>
      </c>
      <c r="M93" s="5">
        <v>10462.667121415243</v>
      </c>
      <c r="N93" s="5">
        <v>10630.638964449292</v>
      </c>
      <c r="O93" s="5">
        <v>10796.949995728619</v>
      </c>
      <c r="P93" s="5">
        <v>10963.292126142813</v>
      </c>
      <c r="Q93" s="5">
        <v>11126.485114757299</v>
      </c>
      <c r="R93" s="5">
        <v>11292.674747025361</v>
      </c>
      <c r="S93" s="5">
        <v>11458.254719771096</v>
      </c>
      <c r="T93" s="5">
        <v>11623.725667830255</v>
      </c>
      <c r="U93" s="5">
        <v>11791.165436075349</v>
      </c>
      <c r="V93" s="5">
        <v>11959.083423050497</v>
      </c>
      <c r="W93" s="5">
        <v>12127.938505533917</v>
      </c>
      <c r="X93" s="5">
        <v>12297.040777704276</v>
      </c>
      <c r="Y93" s="5">
        <v>12467.390453893737</v>
      </c>
      <c r="Z93" s="5">
        <v>12637.723682491969</v>
      </c>
      <c r="AA93" s="5">
        <v>12807.409134604421</v>
      </c>
      <c r="AB93" s="5">
        <v>12974.202585246199</v>
      </c>
      <c r="AC93" s="5">
        <v>13141.109214404099</v>
      </c>
      <c r="AD93" s="5">
        <v>13307.940852324644</v>
      </c>
    </row>
    <row r="94" spans="1:30" x14ac:dyDescent="0.35">
      <c r="A94" t="s">
        <v>79</v>
      </c>
      <c r="B94" s="5">
        <v>112588.9596</v>
      </c>
      <c r="C94" s="5">
        <v>114779.97453050388</v>
      </c>
      <c r="D94" s="5">
        <v>116928.02436385499</v>
      </c>
      <c r="E94" s="5">
        <v>119100.92122621337</v>
      </c>
      <c r="F94" s="5">
        <v>121251.3121791369</v>
      </c>
      <c r="G94" s="5">
        <v>123491.57567322109</v>
      </c>
      <c r="H94" s="5">
        <v>125841.66975491274</v>
      </c>
      <c r="I94" s="5">
        <v>128224.40626672017</v>
      </c>
      <c r="J94" s="5">
        <v>130689.80257089165</v>
      </c>
      <c r="K94" s="5">
        <v>133124.39676502428</v>
      </c>
      <c r="L94" s="5">
        <v>135628.79947916628</v>
      </c>
      <c r="M94" s="5">
        <v>138154.05853378895</v>
      </c>
      <c r="N94" s="5">
        <v>140649.27280037355</v>
      </c>
      <c r="O94" s="5">
        <v>143156.06478949459</v>
      </c>
      <c r="P94" s="5">
        <v>145675.11048356292</v>
      </c>
      <c r="Q94" s="5">
        <v>148201.24800694734</v>
      </c>
      <c r="R94" s="5">
        <v>150739.2091991911</v>
      </c>
      <c r="S94" s="5">
        <v>153287.45553070342</v>
      </c>
      <c r="T94" s="5">
        <v>155843.52385167789</v>
      </c>
      <c r="U94" s="5">
        <v>158414.28745243041</v>
      </c>
      <c r="V94" s="5">
        <v>160994.77698788678</v>
      </c>
      <c r="W94" s="5">
        <v>163585.37614335425</v>
      </c>
      <c r="X94" s="5">
        <v>166184.58418489603</v>
      </c>
      <c r="Y94" s="5">
        <v>168792.83461521953</v>
      </c>
      <c r="Z94" s="5">
        <v>171409.83248166082</v>
      </c>
      <c r="AA94" s="5">
        <v>174033.6713513906</v>
      </c>
      <c r="AB94" s="5">
        <v>176662.62399082471</v>
      </c>
      <c r="AC94" s="5">
        <v>179296.45171937911</v>
      </c>
      <c r="AD94" s="5">
        <v>181934.36869494565</v>
      </c>
    </row>
    <row r="95" spans="1:30" x14ac:dyDescent="0.35">
      <c r="A95" t="s">
        <v>80</v>
      </c>
      <c r="B95" s="5">
        <v>24903.765100000001</v>
      </c>
      <c r="C95" s="5">
        <v>25350.767760532923</v>
      </c>
      <c r="D95" s="5">
        <v>25784.352081848425</v>
      </c>
      <c r="E95" s="5">
        <v>26217.964952373663</v>
      </c>
      <c r="F95" s="5">
        <v>26644.428992085468</v>
      </c>
      <c r="G95" s="5">
        <v>27083.936841638617</v>
      </c>
      <c r="H95" s="5">
        <v>27546.300269430649</v>
      </c>
      <c r="I95" s="5">
        <v>28015.917860313981</v>
      </c>
      <c r="J95" s="5">
        <v>28499.203649771542</v>
      </c>
      <c r="K95" s="5">
        <v>28975.023503987763</v>
      </c>
      <c r="L95" s="5">
        <v>29467.720598654269</v>
      </c>
      <c r="M95" s="5">
        <v>29958.932767173534</v>
      </c>
      <c r="N95" s="5">
        <v>30446.85592979283</v>
      </c>
      <c r="O95" s="5">
        <v>30932.102696173901</v>
      </c>
      <c r="P95" s="5">
        <v>31420.016404472539</v>
      </c>
      <c r="Q95" s="5">
        <v>31902.015166125348</v>
      </c>
      <c r="R95" s="5">
        <v>32389.238692749997</v>
      </c>
      <c r="S95" s="5">
        <v>32875.475660777171</v>
      </c>
      <c r="T95" s="5">
        <v>33361.316015187273</v>
      </c>
      <c r="U95" s="5">
        <v>33852.377906272821</v>
      </c>
      <c r="V95" s="5">
        <v>34343.890736807363</v>
      </c>
      <c r="W95" s="5">
        <v>34836.674053044444</v>
      </c>
      <c r="X95" s="5">
        <v>35329.846396611181</v>
      </c>
      <c r="Y95" s="5">
        <v>35824.736285980995</v>
      </c>
      <c r="Z95" s="5">
        <v>36320.665275335086</v>
      </c>
      <c r="AA95" s="5">
        <v>36815.861225699002</v>
      </c>
      <c r="AB95" s="5">
        <v>37307.625410435154</v>
      </c>
      <c r="AC95" s="5">
        <v>37799.731643411506</v>
      </c>
      <c r="AD95" s="5">
        <v>38291.835009757582</v>
      </c>
    </row>
    <row r="96" spans="1:30" x14ac:dyDescent="0.35">
      <c r="A96" t="s">
        <v>81</v>
      </c>
      <c r="B96" s="5">
        <v>21400.743600000002</v>
      </c>
      <c r="C96" s="5">
        <v>21878.476679531523</v>
      </c>
      <c r="D96" s="5">
        <v>22348.44823708454</v>
      </c>
      <c r="E96" s="5">
        <v>22821.513484832671</v>
      </c>
      <c r="F96" s="5">
        <v>23300.288298382322</v>
      </c>
      <c r="G96" s="5">
        <v>23782.41553382362</v>
      </c>
      <c r="H96" s="5">
        <v>24272.659112913199</v>
      </c>
      <c r="I96" s="5">
        <v>24765.923236874001</v>
      </c>
      <c r="J96" s="5">
        <v>25256.402440210997</v>
      </c>
      <c r="K96" s="5">
        <v>25758.51234892361</v>
      </c>
      <c r="L96" s="5">
        <v>26266.550063832667</v>
      </c>
      <c r="M96" s="5">
        <v>26768.354116217142</v>
      </c>
      <c r="N96" s="5">
        <v>27276.275605066126</v>
      </c>
      <c r="O96" s="5">
        <v>27782.024124452582</v>
      </c>
      <c r="P96" s="5">
        <v>28288.654338183689</v>
      </c>
      <c r="Q96" s="5">
        <v>28790.178233214479</v>
      </c>
      <c r="R96" s="5">
        <v>29300.700068734954</v>
      </c>
      <c r="S96" s="5">
        <v>29811.674977233622</v>
      </c>
      <c r="T96" s="5">
        <v>30324.569939379442</v>
      </c>
      <c r="U96" s="5">
        <v>30841.952589400167</v>
      </c>
      <c r="V96" s="5">
        <v>31363.0335467886</v>
      </c>
      <c r="W96" s="5">
        <v>31888.794032256901</v>
      </c>
      <c r="X96" s="5">
        <v>32417.701570075915</v>
      </c>
      <c r="Y96" s="5">
        <v>32952.428315704165</v>
      </c>
      <c r="Z96" s="5">
        <v>33489.523240064656</v>
      </c>
      <c r="AA96" s="5">
        <v>34028.135242334618</v>
      </c>
      <c r="AB96" s="5">
        <v>34562.710441364645</v>
      </c>
      <c r="AC96" s="5">
        <v>35101.211295125278</v>
      </c>
      <c r="AD96" s="5">
        <v>35643.317912488325</v>
      </c>
    </row>
    <row r="97" spans="1:30" x14ac:dyDescent="0.35">
      <c r="A97" t="s">
        <v>82</v>
      </c>
      <c r="B97" s="5">
        <v>2965.2157999999999</v>
      </c>
      <c r="C97" s="5">
        <v>3019.2553753471002</v>
      </c>
      <c r="D97" s="5">
        <v>3071.7741148991131</v>
      </c>
      <c r="E97" s="5">
        <v>3124.2864005707247</v>
      </c>
      <c r="F97" s="5">
        <v>3178.2768814303477</v>
      </c>
      <c r="G97" s="5">
        <v>3232.8771356318157</v>
      </c>
      <c r="H97" s="5">
        <v>3288.6093511483996</v>
      </c>
      <c r="I97" s="5">
        <v>3344.5002536539723</v>
      </c>
      <c r="J97" s="5">
        <v>3401.2072588047517</v>
      </c>
      <c r="K97" s="5">
        <v>3461.1654409665916</v>
      </c>
      <c r="L97" s="5">
        <v>3521.8891658125417</v>
      </c>
      <c r="M97" s="5">
        <v>3580.2694093807163</v>
      </c>
      <c r="N97" s="5">
        <v>3637.4849787581475</v>
      </c>
      <c r="O97" s="5">
        <v>3693.6524755606456</v>
      </c>
      <c r="P97" s="5">
        <v>3749.2785124773413</v>
      </c>
      <c r="Q97" s="5">
        <v>3803.1001553796559</v>
      </c>
      <c r="R97" s="5">
        <v>3858.9212988402878</v>
      </c>
      <c r="S97" s="5">
        <v>3914.3292344175566</v>
      </c>
      <c r="T97" s="5">
        <v>3969.733433267349</v>
      </c>
      <c r="U97" s="5">
        <v>4025.4589633101828</v>
      </c>
      <c r="V97" s="5">
        <v>4081.5903656404762</v>
      </c>
      <c r="W97" s="5">
        <v>4138.2587581179914</v>
      </c>
      <c r="X97" s="5">
        <v>4195.0162184632072</v>
      </c>
      <c r="Y97" s="5">
        <v>4252.5416368637498</v>
      </c>
      <c r="Z97" s="5">
        <v>4309.7378966254028</v>
      </c>
      <c r="AA97" s="5">
        <v>4366.4010375688649</v>
      </c>
      <c r="AB97" s="5">
        <v>4420.8989621989695</v>
      </c>
      <c r="AC97" s="5">
        <v>4475.4210249199768</v>
      </c>
      <c r="AD97" s="5">
        <v>4529.821110104187</v>
      </c>
    </row>
    <row r="98" spans="1:30" x14ac:dyDescent="0.35">
      <c r="A98" t="s">
        <v>83</v>
      </c>
      <c r="B98" s="5">
        <v>9830.1054000000004</v>
      </c>
      <c r="C98" s="5">
        <v>10017.08186879232</v>
      </c>
      <c r="D98" s="5">
        <v>10199.536003075063</v>
      </c>
      <c r="E98" s="5">
        <v>10382.705390339888</v>
      </c>
      <c r="F98" s="5">
        <v>10565.317451015726</v>
      </c>
      <c r="G98" s="5">
        <v>10752.933188715628</v>
      </c>
      <c r="H98" s="5">
        <v>10948.277424781749</v>
      </c>
      <c r="I98" s="5">
        <v>11145.525970177587</v>
      </c>
      <c r="J98" s="5">
        <v>11346.461970578335</v>
      </c>
      <c r="K98" s="5">
        <v>11547.619990916126</v>
      </c>
      <c r="L98" s="5">
        <v>11754.919400707055</v>
      </c>
      <c r="M98" s="5">
        <v>11959.755924216015</v>
      </c>
      <c r="N98" s="5">
        <v>12162.773977005174</v>
      </c>
      <c r="O98" s="5">
        <v>12364.620076263165</v>
      </c>
      <c r="P98" s="5">
        <v>12566.866930388593</v>
      </c>
      <c r="Q98" s="5">
        <v>12766.31567544079</v>
      </c>
      <c r="R98" s="5">
        <v>12969.111153208303</v>
      </c>
      <c r="S98" s="5">
        <v>13171.529149354232</v>
      </c>
      <c r="T98" s="5">
        <v>13373.995309673532</v>
      </c>
      <c r="U98" s="5">
        <v>13578.213543253185</v>
      </c>
      <c r="V98" s="5">
        <v>13783.09520740733</v>
      </c>
      <c r="W98" s="5">
        <v>13988.971922210852</v>
      </c>
      <c r="X98" s="5">
        <v>14195.167969447048</v>
      </c>
      <c r="Y98" s="5">
        <v>14402.640285938094</v>
      </c>
      <c r="Z98" s="5">
        <v>14610.193854570693</v>
      </c>
      <c r="AA98" s="5">
        <v>14817.224684548115</v>
      </c>
      <c r="AB98" s="5">
        <v>15021.577920507529</v>
      </c>
      <c r="AC98" s="5">
        <v>15226.170309627048</v>
      </c>
      <c r="AD98" s="5">
        <v>15430.771973162662</v>
      </c>
    </row>
    <row r="99" spans="1:30" x14ac:dyDescent="0.35">
      <c r="A99" t="s">
        <v>84</v>
      </c>
      <c r="B99" s="5">
        <v>10096.316800000001</v>
      </c>
      <c r="C99" s="5">
        <v>10270.490380380161</v>
      </c>
      <c r="D99" s="5">
        <v>10438.01851126877</v>
      </c>
      <c r="E99" s="5">
        <v>10604.289883342177</v>
      </c>
      <c r="F99" s="5">
        <v>10764.458138169166</v>
      </c>
      <c r="G99" s="5">
        <v>10926.575183513251</v>
      </c>
      <c r="H99" s="5">
        <v>11098.054669128271</v>
      </c>
      <c r="I99" s="5">
        <v>11271.559436214489</v>
      </c>
      <c r="J99" s="5">
        <v>11458.171374240457</v>
      </c>
      <c r="K99" s="5">
        <v>11638.850695372304</v>
      </c>
      <c r="L99" s="5">
        <v>11827.458270890813</v>
      </c>
      <c r="M99" s="5">
        <v>12016.825339774392</v>
      </c>
      <c r="N99" s="5">
        <v>12203.980184346174</v>
      </c>
      <c r="O99" s="5">
        <v>12390.149461262337</v>
      </c>
      <c r="P99" s="5">
        <v>12577.430287414156</v>
      </c>
      <c r="Q99" s="5">
        <v>12762.683258117479</v>
      </c>
      <c r="R99" s="5">
        <v>12949.087352175588</v>
      </c>
      <c r="S99" s="5">
        <v>13135.059554910064</v>
      </c>
      <c r="T99" s="5">
        <v>13320.646124867342</v>
      </c>
      <c r="U99" s="5">
        <v>13508.271421729938</v>
      </c>
      <c r="V99" s="5">
        <v>13695.764878236409</v>
      </c>
      <c r="W99" s="5">
        <v>13883.355769773614</v>
      </c>
      <c r="X99" s="5">
        <v>14070.860207793447</v>
      </c>
      <c r="Y99" s="5">
        <v>14258.544376675098</v>
      </c>
      <c r="Z99" s="5">
        <v>14446.590337478001</v>
      </c>
      <c r="AA99" s="5">
        <v>14634.296330391888</v>
      </c>
      <c r="AB99" s="5">
        <v>14821.151416227231</v>
      </c>
      <c r="AC99" s="5">
        <v>15007.825300429753</v>
      </c>
      <c r="AD99" s="5">
        <v>15194.228493791212</v>
      </c>
    </row>
    <row r="100" spans="1:30" x14ac:dyDescent="0.35">
      <c r="A100" t="s">
        <v>85</v>
      </c>
      <c r="B100" s="5">
        <v>12588.9625</v>
      </c>
      <c r="C100" s="5">
        <v>12825.059679413749</v>
      </c>
      <c r="D100" s="5">
        <v>13054.280688557943</v>
      </c>
      <c r="E100" s="5">
        <v>13282.803704579563</v>
      </c>
      <c r="F100" s="5">
        <v>13507.821040736993</v>
      </c>
      <c r="G100" s="5">
        <v>13737.80520177658</v>
      </c>
      <c r="H100" s="5">
        <v>13977.362301324119</v>
      </c>
      <c r="I100" s="5">
        <v>14220.319608318194</v>
      </c>
      <c r="J100" s="5">
        <v>14468.377441533736</v>
      </c>
      <c r="K100" s="5">
        <v>14712.629695826219</v>
      </c>
      <c r="L100" s="5">
        <v>14965.358834952212</v>
      </c>
      <c r="M100" s="5">
        <v>15217.219838000923</v>
      </c>
      <c r="N100" s="5">
        <v>15468.958305780972</v>
      </c>
      <c r="O100" s="5">
        <v>15719.453335209804</v>
      </c>
      <c r="P100" s="5">
        <v>15971.940766625279</v>
      </c>
      <c r="Q100" s="5">
        <v>16221.136583660242</v>
      </c>
      <c r="R100" s="5">
        <v>16473.302262421534</v>
      </c>
      <c r="S100" s="5">
        <v>16724.912186517307</v>
      </c>
      <c r="T100" s="5">
        <v>16976.332773943563</v>
      </c>
      <c r="U100" s="5">
        <v>17230.965882119774</v>
      </c>
      <c r="V100" s="5">
        <v>17485.956607629738</v>
      </c>
      <c r="W100" s="5">
        <v>17741.615281998573</v>
      </c>
      <c r="X100" s="5">
        <v>17997.497276726252</v>
      </c>
      <c r="Y100" s="5">
        <v>18254.344959611597</v>
      </c>
      <c r="Z100" s="5">
        <v>18511.88456003978</v>
      </c>
      <c r="AA100" s="5">
        <v>18769.040553217117</v>
      </c>
      <c r="AB100" s="5">
        <v>19024.222551674604</v>
      </c>
      <c r="AC100" s="5">
        <v>19279.624641853094</v>
      </c>
      <c r="AD100" s="5">
        <v>19535.071956507789</v>
      </c>
    </row>
    <row r="101" spans="1:30" x14ac:dyDescent="0.35">
      <c r="A101" t="s">
        <v>86</v>
      </c>
      <c r="B101" s="5">
        <v>40649.554600000003</v>
      </c>
      <c r="C101" s="5">
        <v>41453.647504498069</v>
      </c>
      <c r="D101" s="5">
        <v>42250.324429063265</v>
      </c>
      <c r="E101" s="5">
        <v>43052.784840944463</v>
      </c>
      <c r="F101" s="5">
        <v>43848.598347615385</v>
      </c>
      <c r="G101" s="5">
        <v>44663.015904164982</v>
      </c>
      <c r="H101" s="5">
        <v>45506.646678975572</v>
      </c>
      <c r="I101" s="5">
        <v>46363.3639106833</v>
      </c>
      <c r="J101" s="5">
        <v>47238.157133622852</v>
      </c>
      <c r="K101" s="5">
        <v>48105.289088861908</v>
      </c>
      <c r="L101" s="5">
        <v>48995.891168937458</v>
      </c>
      <c r="M101" s="5">
        <v>49893.486095974156</v>
      </c>
      <c r="N101" s="5">
        <v>50791.498994821159</v>
      </c>
      <c r="O101" s="5">
        <v>51692.809381933963</v>
      </c>
      <c r="P101" s="5">
        <v>52598.700019947661</v>
      </c>
      <c r="Q101" s="5">
        <v>53504.970361421358</v>
      </c>
      <c r="R101" s="5">
        <v>54416.40077904299</v>
      </c>
      <c r="S101" s="5">
        <v>55330.705144932472</v>
      </c>
      <c r="T101" s="5">
        <v>56247.330205574966</v>
      </c>
      <c r="U101" s="5">
        <v>57170.298271651263</v>
      </c>
      <c r="V101" s="5">
        <v>58096.82871059078</v>
      </c>
      <c r="W101" s="5">
        <v>59027.237803025149</v>
      </c>
      <c r="X101" s="5">
        <v>59960.78898522268</v>
      </c>
      <c r="Y101" s="5">
        <v>60898.18597982316</v>
      </c>
      <c r="Z101" s="5">
        <v>61838.953336476668</v>
      </c>
      <c r="AA101" s="5">
        <v>62782.034478229936</v>
      </c>
      <c r="AB101" s="5">
        <v>63725.629621827386</v>
      </c>
      <c r="AC101" s="5">
        <v>64671.209631844955</v>
      </c>
      <c r="AD101" s="5">
        <v>65618.578181741846</v>
      </c>
    </row>
    <row r="102" spans="1:30" x14ac:dyDescent="0.35">
      <c r="A102" t="s">
        <v>87</v>
      </c>
      <c r="B102" s="5">
        <v>2798.1318999999999</v>
      </c>
      <c r="C102" s="5">
        <v>2849.5111979477997</v>
      </c>
      <c r="D102" s="5">
        <v>2899.3121051543335</v>
      </c>
      <c r="E102" s="5">
        <v>2949.1501205170944</v>
      </c>
      <c r="F102" s="5">
        <v>3000.5650138881656</v>
      </c>
      <c r="G102" s="5">
        <v>3052.5963115114932</v>
      </c>
      <c r="H102" s="5">
        <v>3105.9184533617135</v>
      </c>
      <c r="I102" s="5">
        <v>3159.4290800273011</v>
      </c>
      <c r="J102" s="5">
        <v>3214.3108906906391</v>
      </c>
      <c r="K102" s="5">
        <v>3272.808456021407</v>
      </c>
      <c r="L102" s="5">
        <v>3331.8836304951305</v>
      </c>
      <c r="M102" s="5">
        <v>3388.8641715904059</v>
      </c>
      <c r="N102" s="5">
        <v>3444.5452432481393</v>
      </c>
      <c r="O102" s="5">
        <v>3499.2304990754224</v>
      </c>
      <c r="P102" s="5">
        <v>3553.3254532836791</v>
      </c>
      <c r="Q102" s="5">
        <v>3605.8247708583094</v>
      </c>
      <c r="R102" s="5">
        <v>3660.1851033563375</v>
      </c>
      <c r="S102" s="5">
        <v>3714.2471353884412</v>
      </c>
      <c r="T102" s="5">
        <v>3768.4116299390971</v>
      </c>
      <c r="U102" s="5">
        <v>3822.8161886405278</v>
      </c>
      <c r="V102" s="5">
        <v>3877.6644261886668</v>
      </c>
      <c r="W102" s="5">
        <v>3933.1410078348199</v>
      </c>
      <c r="X102" s="5">
        <v>3988.8157987430245</v>
      </c>
      <c r="Y102" s="5">
        <v>4045.334127558574</v>
      </c>
      <c r="Z102" s="5">
        <v>4101.6091751404547</v>
      </c>
      <c r="AA102" s="5">
        <v>4157.4767835541252</v>
      </c>
      <c r="AB102" s="5">
        <v>4211.3926054739686</v>
      </c>
      <c r="AC102" s="5">
        <v>4265.409190449559</v>
      </c>
      <c r="AD102" s="5">
        <v>4319.3964745730791</v>
      </c>
    </row>
    <row r="103" spans="1:30" x14ac:dyDescent="0.35">
      <c r="A103" t="s">
        <v>88</v>
      </c>
      <c r="B103" s="5">
        <v>3176.5954999999999</v>
      </c>
      <c r="C103" s="5">
        <v>3239.1128053973002</v>
      </c>
      <c r="D103" s="5">
        <v>3300.5289754778769</v>
      </c>
      <c r="E103" s="5">
        <v>3362.5317226525117</v>
      </c>
      <c r="F103" s="5">
        <v>3423.7489664356067</v>
      </c>
      <c r="G103" s="5">
        <v>3487.4320667108955</v>
      </c>
      <c r="H103" s="5">
        <v>3554.0734060736741</v>
      </c>
      <c r="I103" s="5">
        <v>3621.6864539581602</v>
      </c>
      <c r="J103" s="5">
        <v>3691.8120822602159</v>
      </c>
      <c r="K103" s="5">
        <v>3761.0047626683531</v>
      </c>
      <c r="L103" s="5">
        <v>3832.5326795462083</v>
      </c>
      <c r="M103" s="5">
        <v>3904.6590283089281</v>
      </c>
      <c r="N103" s="5">
        <v>3975.979968256408</v>
      </c>
      <c r="O103" s="5">
        <v>4047.6239465004137</v>
      </c>
      <c r="P103" s="5">
        <v>4119.6081050521607</v>
      </c>
      <c r="Q103" s="5">
        <v>4191.7539778743185</v>
      </c>
      <c r="R103" s="5">
        <v>4264.3119817051293</v>
      </c>
      <c r="S103" s="5">
        <v>4337.1609290133902</v>
      </c>
      <c r="T103" s="5">
        <v>4410.239922086801</v>
      </c>
      <c r="U103" s="5">
        <v>4483.7678830918248</v>
      </c>
      <c r="V103" s="5">
        <v>4557.5958115476624</v>
      </c>
      <c r="W103" s="5">
        <v>4631.7392359695014</v>
      </c>
      <c r="X103" s="5">
        <v>4706.138400142956</v>
      </c>
      <c r="Y103" s="5">
        <v>4780.8304639193057</v>
      </c>
      <c r="Z103" s="5">
        <v>4855.7647225277296</v>
      </c>
      <c r="AA103" s="5">
        <v>4930.8800037499277</v>
      </c>
      <c r="AB103" s="5">
        <v>5006.0660620471062</v>
      </c>
      <c r="AC103" s="5">
        <v>5081.3928386893358</v>
      </c>
      <c r="AD103" s="5">
        <v>5156.8301804939501</v>
      </c>
    </row>
    <row r="104" spans="1:30" x14ac:dyDescent="0.35">
      <c r="A104" t="s">
        <v>89</v>
      </c>
      <c r="B104" s="5">
        <v>3191.7062999999998</v>
      </c>
      <c r="C104" s="5">
        <v>3254.6247254625296</v>
      </c>
      <c r="D104" s="5">
        <v>3316.1879049194881</v>
      </c>
      <c r="E104" s="5">
        <v>3378.1246780384595</v>
      </c>
      <c r="F104" s="5">
        <v>3440.3558152323485</v>
      </c>
      <c r="G104" s="5">
        <v>3504.2287732267891</v>
      </c>
      <c r="H104" s="5">
        <v>3570.8560765836592</v>
      </c>
      <c r="I104" s="5">
        <v>3638.221347725233</v>
      </c>
      <c r="J104" s="5">
        <v>3706.6373725249368</v>
      </c>
      <c r="K104" s="5">
        <v>3776.2131799896538</v>
      </c>
      <c r="L104" s="5">
        <v>3847.6440285023377</v>
      </c>
      <c r="M104" s="5">
        <v>3917.9470258979236</v>
      </c>
      <c r="N104" s="5">
        <v>3987.5332912301942</v>
      </c>
      <c r="O104" s="5">
        <v>4056.6563833270111</v>
      </c>
      <c r="P104" s="5">
        <v>4125.6633537325106</v>
      </c>
      <c r="Q104" s="5">
        <v>4193.7615530492194</v>
      </c>
      <c r="R104" s="5">
        <v>4263.2643438917485</v>
      </c>
      <c r="S104" s="5">
        <v>4332.7133463801792</v>
      </c>
      <c r="T104" s="5">
        <v>4402.2988890797178</v>
      </c>
      <c r="U104" s="5">
        <v>4472.3451873935319</v>
      </c>
      <c r="V104" s="5">
        <v>4542.7913326127609</v>
      </c>
      <c r="W104" s="5">
        <v>4613.7669958352362</v>
      </c>
      <c r="X104" s="5">
        <v>4684.9795666625541</v>
      </c>
      <c r="Y104" s="5">
        <v>4756.8476217131147</v>
      </c>
      <c r="Z104" s="5">
        <v>4828.7254920162486</v>
      </c>
      <c r="AA104" s="5">
        <v>4900.4933903864376</v>
      </c>
      <c r="AB104" s="5">
        <v>4971.222211489885</v>
      </c>
      <c r="AC104" s="5">
        <v>5042.2023164699795</v>
      </c>
      <c r="AD104" s="5">
        <v>5113.3281265663363</v>
      </c>
    </row>
    <row r="105" spans="1:30" x14ac:dyDescent="0.35">
      <c r="A105" t="s">
        <v>90</v>
      </c>
      <c r="B105" s="5">
        <v>42883.4329</v>
      </c>
      <c r="C105" s="5">
        <v>43679.782537296291</v>
      </c>
      <c r="D105" s="5">
        <v>44454.88901437712</v>
      </c>
      <c r="E105" s="5">
        <v>45233.267448085455</v>
      </c>
      <c r="F105" s="5">
        <v>45998.881209585001</v>
      </c>
      <c r="G105" s="5">
        <v>46792.559705639549</v>
      </c>
      <c r="H105" s="5">
        <v>47625.719948222344</v>
      </c>
      <c r="I105" s="5">
        <v>48471.476533350855</v>
      </c>
      <c r="J105" s="5">
        <v>49341.873990312582</v>
      </c>
      <c r="K105" s="5">
        <v>50195.444002658398</v>
      </c>
      <c r="L105" s="5">
        <v>51078.873778016379</v>
      </c>
      <c r="M105" s="5">
        <v>51964.882814682474</v>
      </c>
      <c r="N105" s="5">
        <v>52843.93636184049</v>
      </c>
      <c r="O105" s="5">
        <v>53722.503794611548</v>
      </c>
      <c r="P105" s="5">
        <v>54606.948119082997</v>
      </c>
      <c r="Q105" s="5">
        <v>55486.431243404513</v>
      </c>
      <c r="R105" s="5">
        <v>56372.588390863551</v>
      </c>
      <c r="S105" s="5">
        <v>57259.227735592736</v>
      </c>
      <c r="T105" s="5">
        <v>58146.436565664655</v>
      </c>
      <c r="U105" s="5">
        <v>59042.124274522153</v>
      </c>
      <c r="V105" s="5">
        <v>59939.393341334493</v>
      </c>
      <c r="W105" s="5">
        <v>60838.975744479911</v>
      </c>
      <c r="X105" s="5">
        <v>61739.952304075057</v>
      </c>
      <c r="Y105" s="5">
        <v>62643.460940088131</v>
      </c>
      <c r="Z105" s="5">
        <v>63549.586073894323</v>
      </c>
      <c r="AA105" s="5">
        <v>64455.923915521591</v>
      </c>
      <c r="AB105" s="5">
        <v>65360.13095298571</v>
      </c>
      <c r="AC105" s="5">
        <v>66265.153078252421</v>
      </c>
      <c r="AD105" s="5">
        <v>67170.566997337126</v>
      </c>
    </row>
    <row r="106" spans="1:30" x14ac:dyDescent="0.35">
      <c r="A106" t="s">
        <v>91</v>
      </c>
      <c r="B106" s="5">
        <v>2199.4018999999998</v>
      </c>
      <c r="C106" s="5">
        <v>2238.8985393800099</v>
      </c>
      <c r="D106" s="5">
        <v>2276.1311982000457</v>
      </c>
      <c r="E106" s="5">
        <v>2312.9715197085125</v>
      </c>
      <c r="F106" s="5">
        <v>2348.421046408173</v>
      </c>
      <c r="G106" s="5">
        <v>2386.0385244137483</v>
      </c>
      <c r="H106" s="5">
        <v>2426.0251896289883</v>
      </c>
      <c r="I106" s="5">
        <v>2466.688040434879</v>
      </c>
      <c r="J106" s="5">
        <v>2508.903926234098</v>
      </c>
      <c r="K106" s="5">
        <v>2549.8632881722256</v>
      </c>
      <c r="L106" s="5">
        <v>2592.955977742336</v>
      </c>
      <c r="M106" s="5">
        <v>2635.9536702432483</v>
      </c>
      <c r="N106" s="5">
        <v>2678.058021813411</v>
      </c>
      <c r="O106" s="5">
        <v>2719.8793792994556</v>
      </c>
      <c r="P106" s="5">
        <v>2761.9072274563291</v>
      </c>
      <c r="Q106" s="5">
        <v>2803.3537882651522</v>
      </c>
      <c r="R106" s="5">
        <v>2845.2524336491847</v>
      </c>
      <c r="S106" s="5">
        <v>2887.0312668091592</v>
      </c>
      <c r="T106" s="5">
        <v>2928.7500234270587</v>
      </c>
      <c r="U106" s="5">
        <v>2970.9328100144785</v>
      </c>
      <c r="V106" s="5">
        <v>3013.1304541815193</v>
      </c>
      <c r="W106" s="5">
        <v>3055.4179322276841</v>
      </c>
      <c r="X106" s="5">
        <v>3097.7168325396506</v>
      </c>
      <c r="Y106" s="5">
        <v>3140.1462599949464</v>
      </c>
      <c r="Z106" s="5">
        <v>3182.6462555362218</v>
      </c>
      <c r="AA106" s="5">
        <v>3225.0438776293477</v>
      </c>
      <c r="AB106" s="5">
        <v>3267.086839635675</v>
      </c>
      <c r="AC106" s="5">
        <v>3309.120198788376</v>
      </c>
      <c r="AD106" s="5">
        <v>3351.1089631667624</v>
      </c>
    </row>
    <row r="107" spans="1:30" x14ac:dyDescent="0.35">
      <c r="A107" t="s">
        <v>92</v>
      </c>
      <c r="B107" s="5">
        <v>15505.1698</v>
      </c>
      <c r="C107" s="5">
        <v>15788.419792423379</v>
      </c>
      <c r="D107" s="5">
        <v>16065.280785377379</v>
      </c>
      <c r="E107" s="5">
        <v>16343.873639060845</v>
      </c>
      <c r="F107" s="5">
        <v>16619.439520552231</v>
      </c>
      <c r="G107" s="5">
        <v>16904.521076368022</v>
      </c>
      <c r="H107" s="5">
        <v>17202.632305549774</v>
      </c>
      <c r="I107" s="5">
        <v>17504.705368045539</v>
      </c>
      <c r="J107" s="5">
        <v>17812.970231458967</v>
      </c>
      <c r="K107" s="5">
        <v>18117.43308124911</v>
      </c>
      <c r="L107" s="5">
        <v>18431.192599093491</v>
      </c>
      <c r="M107" s="5">
        <v>18744.94863382712</v>
      </c>
      <c r="N107" s="5">
        <v>19056.422198306245</v>
      </c>
      <c r="O107" s="5">
        <v>19367.731722622215</v>
      </c>
      <c r="P107" s="5">
        <v>19680.598060869455</v>
      </c>
      <c r="Q107" s="5">
        <v>19991.555446350805</v>
      </c>
      <c r="R107" s="5">
        <v>20305.358893881083</v>
      </c>
      <c r="S107" s="5">
        <v>20619.306139347045</v>
      </c>
      <c r="T107" s="5">
        <v>20933.470135408592</v>
      </c>
      <c r="U107" s="5">
        <v>21250.291925866961</v>
      </c>
      <c r="V107" s="5">
        <v>21568.000790392212</v>
      </c>
      <c r="W107" s="5">
        <v>21886.749960473262</v>
      </c>
      <c r="X107" s="5">
        <v>22206.073265046576</v>
      </c>
      <c r="Y107" s="5">
        <v>22526.600167768909</v>
      </c>
      <c r="Z107" s="5">
        <v>22847.854265421476</v>
      </c>
      <c r="AA107" s="5">
        <v>23169.09738117873</v>
      </c>
      <c r="AB107" s="5">
        <v>23488.858727955856</v>
      </c>
      <c r="AC107" s="5">
        <v>23808.939056955838</v>
      </c>
      <c r="AD107" s="5">
        <v>24129.1716681658</v>
      </c>
    </row>
    <row r="108" spans="1:30" x14ac:dyDescent="0.35">
      <c r="A108" t="s">
        <v>93</v>
      </c>
      <c r="B108" s="5">
        <v>7058.8639999999996</v>
      </c>
      <c r="C108" s="5">
        <v>7193.4313597503997</v>
      </c>
      <c r="D108" s="5">
        <v>7322.5203628736635</v>
      </c>
      <c r="E108" s="5">
        <v>7450.5238768329855</v>
      </c>
      <c r="F108" s="5">
        <v>7575.8223170792371</v>
      </c>
      <c r="G108" s="5">
        <v>7703.3809829252896</v>
      </c>
      <c r="H108" s="5">
        <v>7835.123434157179</v>
      </c>
      <c r="I108" s="5">
        <v>7967.8613943046103</v>
      </c>
      <c r="J108" s="5">
        <v>8102.013886242099</v>
      </c>
      <c r="K108" s="5">
        <v>8232.8192800326997</v>
      </c>
      <c r="L108" s="5">
        <v>8368.3652399410876</v>
      </c>
      <c r="M108" s="5">
        <v>8502.5670396209753</v>
      </c>
      <c r="N108" s="5">
        <v>8637.3607856701983</v>
      </c>
      <c r="O108" s="5">
        <v>8771.0101240511885</v>
      </c>
      <c r="P108" s="5">
        <v>8906.0608753352535</v>
      </c>
      <c r="Q108" s="5">
        <v>9038.4414547923243</v>
      </c>
      <c r="R108" s="5">
        <v>9172.666829616719</v>
      </c>
      <c r="S108" s="5">
        <v>9306.1951751888155</v>
      </c>
      <c r="T108" s="5">
        <v>9439.3472851358983</v>
      </c>
      <c r="U108" s="5">
        <v>9574.7386750507867</v>
      </c>
      <c r="V108" s="5">
        <v>9710.136012128547</v>
      </c>
      <c r="W108" s="5">
        <v>9845.7302934291129</v>
      </c>
      <c r="X108" s="5">
        <v>9981.2872926820746</v>
      </c>
      <c r="Y108" s="5">
        <v>10117.304290876911</v>
      </c>
      <c r="Z108" s="5">
        <v>10253.769526343545</v>
      </c>
      <c r="AA108" s="5">
        <v>10389.884215297945</v>
      </c>
      <c r="AB108" s="5">
        <v>10524.649325477731</v>
      </c>
      <c r="AC108" s="5">
        <v>10659.554280531704</v>
      </c>
      <c r="AD108" s="5">
        <v>10794.519161099228</v>
      </c>
    </row>
    <row r="109" spans="1:30" x14ac:dyDescent="0.35"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ht="20" thickBot="1" x14ac:dyDescent="0.5">
      <c r="A110" s="3" t="s">
        <v>387</v>
      </c>
    </row>
    <row r="111" spans="1:30" ht="15" thickTop="1" x14ac:dyDescent="0.35">
      <c r="B111" s="1">
        <v>2022</v>
      </c>
      <c r="C111" s="2">
        <v>2023</v>
      </c>
      <c r="D111" s="1">
        <v>2024</v>
      </c>
      <c r="E111" s="2">
        <v>2025</v>
      </c>
      <c r="F111" s="1">
        <v>2026</v>
      </c>
      <c r="G111" s="2">
        <v>2027</v>
      </c>
      <c r="H111" s="1">
        <v>2028</v>
      </c>
      <c r="I111" s="2">
        <v>2029</v>
      </c>
      <c r="J111" s="1">
        <v>2030</v>
      </c>
      <c r="K111" s="2">
        <v>2031</v>
      </c>
      <c r="L111" s="1">
        <v>2032</v>
      </c>
      <c r="M111" s="2">
        <v>2033</v>
      </c>
      <c r="N111" s="1">
        <v>2034</v>
      </c>
      <c r="O111" s="2">
        <v>2035</v>
      </c>
      <c r="P111" s="1">
        <v>2036</v>
      </c>
      <c r="Q111" s="2">
        <v>2037</v>
      </c>
      <c r="R111" s="1">
        <v>2038</v>
      </c>
      <c r="S111" s="2">
        <v>2039</v>
      </c>
      <c r="T111" s="1">
        <v>2040</v>
      </c>
      <c r="U111" s="2">
        <v>2041</v>
      </c>
      <c r="V111" s="1">
        <v>2042</v>
      </c>
      <c r="W111" s="2">
        <v>2043</v>
      </c>
      <c r="X111" s="1">
        <v>2044</v>
      </c>
      <c r="Y111" s="2">
        <v>2045</v>
      </c>
      <c r="Z111" s="1">
        <v>2046</v>
      </c>
      <c r="AA111" s="2">
        <v>2047</v>
      </c>
      <c r="AB111" s="1">
        <v>2048</v>
      </c>
      <c r="AC111" s="2">
        <v>2049</v>
      </c>
      <c r="AD111" s="1">
        <v>2050</v>
      </c>
    </row>
    <row r="112" spans="1:30" x14ac:dyDescent="0.35">
      <c r="A112" t="s">
        <v>208</v>
      </c>
      <c r="B112" s="5">
        <v>2.18944E-3</v>
      </c>
      <c r="C112" s="5">
        <v>1.2438329999999999E-2</v>
      </c>
      <c r="D112" s="5">
        <v>2.246126E-2</v>
      </c>
      <c r="E112" s="5">
        <v>2.993701E-2</v>
      </c>
      <c r="F112" s="5">
        <v>3.120013E-2</v>
      </c>
      <c r="G112" s="5">
        <v>2.263385E-2</v>
      </c>
      <c r="H112" s="5">
        <v>9.9647490000000002E-3</v>
      </c>
      <c r="I112" s="5">
        <v>5.4151329999999997E-4</v>
      </c>
      <c r="J112" s="5">
        <v>-9.2792719999999999E-3</v>
      </c>
      <c r="K112" s="5">
        <v>-4.470615E-2</v>
      </c>
      <c r="L112" s="5">
        <v>-5.960439E-2</v>
      </c>
      <c r="M112" s="5">
        <v>-7.4208789999999997E-2</v>
      </c>
      <c r="N112" s="5">
        <v>-8.7904209999999997E-2</v>
      </c>
      <c r="O112" s="5">
        <v>-0.102523</v>
      </c>
      <c r="P112" s="5">
        <v>-0.11347599999999999</v>
      </c>
      <c r="Q112" s="5">
        <v>-0.13070899999999999</v>
      </c>
      <c r="R112" s="5">
        <v>-0.139899</v>
      </c>
      <c r="S112" s="5">
        <v>-0.149729</v>
      </c>
      <c r="T112" s="5">
        <v>-0.15987499999999999</v>
      </c>
      <c r="U112" s="5">
        <v>-0.16375100000000001</v>
      </c>
      <c r="V112" s="5">
        <v>-0.166127</v>
      </c>
      <c r="W112" s="5">
        <v>-0.16586100000000001</v>
      </c>
      <c r="X112" s="5">
        <v>-0.16491900000000001</v>
      </c>
      <c r="Y112" s="5">
        <v>-0.16078400000000001</v>
      </c>
      <c r="Z112" s="5">
        <v>-0.156363</v>
      </c>
      <c r="AA112" s="5">
        <v>-0.1537</v>
      </c>
      <c r="AB112" s="5">
        <v>-0.158614</v>
      </c>
      <c r="AC112" s="5">
        <v>-0.16411000000000001</v>
      </c>
      <c r="AD112" s="5">
        <v>-0.17044100000000001</v>
      </c>
    </row>
    <row r="113" spans="1:30" x14ac:dyDescent="0.35">
      <c r="A113" t="s">
        <v>209</v>
      </c>
      <c r="B113" s="5">
        <v>1.7523149999999999E-3</v>
      </c>
      <c r="C113" s="5">
        <v>9.8029599999999995E-3</v>
      </c>
      <c r="D113" s="5">
        <v>1.7979740000000001E-2</v>
      </c>
      <c r="E113" s="5">
        <v>2.4377550000000001E-2</v>
      </c>
      <c r="F113" s="5">
        <v>2.672014E-2</v>
      </c>
      <c r="G113" s="5">
        <v>1.957799E-2</v>
      </c>
      <c r="H113" s="5">
        <v>9.2629940000000001E-3</v>
      </c>
      <c r="I113" s="5">
        <v>1.4897879999999999E-3</v>
      </c>
      <c r="J113" s="5">
        <v>-6.6110250000000004E-3</v>
      </c>
      <c r="K113" s="5">
        <v>-3.4782939999999998E-2</v>
      </c>
      <c r="L113" s="5">
        <v>-4.8547010000000002E-2</v>
      </c>
      <c r="M113" s="5">
        <v>-6.1486829999999999E-2</v>
      </c>
      <c r="N113" s="5">
        <v>-7.3479810000000007E-2</v>
      </c>
      <c r="O113" s="5">
        <v>-8.6131890000000003E-2</v>
      </c>
      <c r="P113" s="5">
        <v>-9.5830929999999995E-2</v>
      </c>
      <c r="Q113" s="5">
        <v>-0.110637</v>
      </c>
      <c r="R113" s="5">
        <v>-0.11915100000000001</v>
      </c>
      <c r="S113" s="5">
        <v>-0.12815699999999999</v>
      </c>
      <c r="T113" s="5">
        <v>-0.13743</v>
      </c>
      <c r="U113" s="5">
        <v>-0.14157600000000001</v>
      </c>
      <c r="V113" s="5">
        <v>-0.14440600000000001</v>
      </c>
      <c r="W113" s="5">
        <v>-0.14496600000000001</v>
      </c>
      <c r="X113" s="5">
        <v>-0.14483799999999999</v>
      </c>
      <c r="Y113" s="5">
        <v>-0.14197699999999999</v>
      </c>
      <c r="Z113" s="5">
        <v>-0.13869200000000001</v>
      </c>
      <c r="AA113" s="5">
        <v>-0.13675399999999999</v>
      </c>
      <c r="AB113" s="5">
        <v>-0.14102500000000001</v>
      </c>
      <c r="AC113" s="5">
        <v>-0.14587600000000001</v>
      </c>
      <c r="AD113" s="5">
        <v>-0.15149599999999999</v>
      </c>
    </row>
    <row r="114" spans="1:30" x14ac:dyDescent="0.35">
      <c r="A114" t="s">
        <v>210</v>
      </c>
      <c r="B114" s="5">
        <v>1.5072869999999999E-3</v>
      </c>
      <c r="C114" s="5">
        <v>1.303497E-2</v>
      </c>
      <c r="D114" s="5">
        <v>2.2098659999999999E-2</v>
      </c>
      <c r="E114" s="5">
        <v>2.7190519999999999E-2</v>
      </c>
      <c r="F114" s="5">
        <v>-1.859411E-2</v>
      </c>
      <c r="G114" s="5">
        <v>-3.076102E-2</v>
      </c>
      <c r="H114" s="5">
        <v>-4.3952570000000003E-2</v>
      </c>
      <c r="I114" s="5">
        <v>-5.3433000000000001E-2</v>
      </c>
      <c r="J114" s="5">
        <v>-6.3529199999999994E-2</v>
      </c>
      <c r="K114" s="5">
        <v>-0.14499699999999999</v>
      </c>
      <c r="L114" s="5">
        <v>-0.15260099999999999</v>
      </c>
      <c r="M114" s="5">
        <v>-0.16295699999999999</v>
      </c>
      <c r="N114" s="5">
        <v>-0.17496800000000001</v>
      </c>
      <c r="O114" s="5">
        <v>-0.18879299999999999</v>
      </c>
      <c r="P114" s="5">
        <v>-0.200456</v>
      </c>
      <c r="Q114" s="5">
        <v>-0.21978</v>
      </c>
      <c r="R114" s="5">
        <v>-0.229517</v>
      </c>
      <c r="S114" s="5">
        <v>-0.240205</v>
      </c>
      <c r="T114" s="5">
        <v>-0.25200299999999998</v>
      </c>
      <c r="U114" s="5">
        <v>-0.256158</v>
      </c>
      <c r="V114" s="5">
        <v>-0.25940200000000002</v>
      </c>
      <c r="W114" s="5">
        <v>-0.25994200000000001</v>
      </c>
      <c r="X114" s="5">
        <v>-0.260216</v>
      </c>
      <c r="Y114" s="5">
        <v>-0.25713599999999998</v>
      </c>
      <c r="Z114" s="5">
        <v>-0.25418299999999999</v>
      </c>
      <c r="AA114" s="5">
        <v>-0.25344699999999998</v>
      </c>
      <c r="AB114" s="5">
        <v>-0.26107399999999997</v>
      </c>
      <c r="AC114" s="5">
        <v>-0.26877099999999998</v>
      </c>
      <c r="AD114" s="5">
        <v>-0.27708700000000003</v>
      </c>
    </row>
    <row r="115" spans="1:30" x14ac:dyDescent="0.35">
      <c r="A115" t="s">
        <v>211</v>
      </c>
      <c r="B115" s="5">
        <v>9.6893700000000001E-4</v>
      </c>
      <c r="C115" s="5">
        <v>1.1880109999999999E-2</v>
      </c>
      <c r="D115" s="5">
        <v>2.06497E-2</v>
      </c>
      <c r="E115" s="5">
        <v>2.5731569999999999E-2</v>
      </c>
      <c r="F115" s="5">
        <v>-1.441953E-2</v>
      </c>
      <c r="G115" s="5">
        <v>-2.6352190000000001E-2</v>
      </c>
      <c r="H115" s="5">
        <v>-3.9242310000000002E-2</v>
      </c>
      <c r="I115" s="5">
        <v>-4.8488969999999999E-2</v>
      </c>
      <c r="J115" s="5">
        <v>-5.8107399999999997E-2</v>
      </c>
      <c r="K115" s="5">
        <v>-0.13303999999999999</v>
      </c>
      <c r="L115" s="5">
        <v>-0.141204</v>
      </c>
      <c r="M115" s="5">
        <v>-0.151503</v>
      </c>
      <c r="N115" s="5">
        <v>-0.16323199999999999</v>
      </c>
      <c r="O115" s="5">
        <v>-0.17662900000000001</v>
      </c>
      <c r="P115" s="5">
        <v>-0.187892</v>
      </c>
      <c r="Q115" s="5">
        <v>-0.206515</v>
      </c>
      <c r="R115" s="5">
        <v>-0.21590100000000001</v>
      </c>
      <c r="S115" s="5">
        <v>-0.22617000000000001</v>
      </c>
      <c r="T115" s="5">
        <v>-0.23746100000000001</v>
      </c>
      <c r="U115" s="5">
        <v>-0.241509</v>
      </c>
      <c r="V115" s="5">
        <v>-0.244558</v>
      </c>
      <c r="W115" s="5">
        <v>-0.244921</v>
      </c>
      <c r="X115" s="5">
        <v>-0.24498</v>
      </c>
      <c r="Y115" s="5">
        <v>-0.24174200000000001</v>
      </c>
      <c r="Z115" s="5">
        <v>-0.238622</v>
      </c>
      <c r="AA115" s="5">
        <v>-0.23763999999999999</v>
      </c>
      <c r="AB115" s="5">
        <v>-0.244837</v>
      </c>
      <c r="AC115" s="5">
        <v>-0.25220100000000001</v>
      </c>
      <c r="AD115" s="5">
        <v>-0.26020500000000002</v>
      </c>
    </row>
    <row r="116" spans="1:30" x14ac:dyDescent="0.35">
      <c r="A116" t="s">
        <v>212</v>
      </c>
      <c r="B116" s="5">
        <v>1.351192E-3</v>
      </c>
      <c r="C116" s="5">
        <v>1.056667E-2</v>
      </c>
      <c r="D116" s="5">
        <v>1.8940209999999999E-2</v>
      </c>
      <c r="E116" s="5">
        <v>2.477014E-2</v>
      </c>
      <c r="F116" s="5">
        <v>9.2328329999999993E-3</v>
      </c>
      <c r="G116" s="5">
        <v>1.601994E-4</v>
      </c>
      <c r="H116" s="5">
        <v>-1.135627E-2</v>
      </c>
      <c r="I116" s="5">
        <v>-2.0008709999999999E-2</v>
      </c>
      <c r="J116" s="5">
        <v>-2.9212459999999999E-2</v>
      </c>
      <c r="K116" s="5">
        <v>-7.7538300000000004E-2</v>
      </c>
      <c r="L116" s="5">
        <v>-9.0161850000000002E-2</v>
      </c>
      <c r="M116" s="5">
        <v>-0.103286</v>
      </c>
      <c r="N116" s="5">
        <v>-0.11641799999999999</v>
      </c>
      <c r="O116" s="5">
        <v>-0.13054299999999999</v>
      </c>
      <c r="P116" s="5">
        <v>-0.14186299999999999</v>
      </c>
      <c r="Q116" s="5">
        <v>-0.15904399999999999</v>
      </c>
      <c r="R116" s="5">
        <v>-0.16888600000000001</v>
      </c>
      <c r="S116" s="5">
        <v>-0.17929800000000001</v>
      </c>
      <c r="T116" s="5">
        <v>-0.19023300000000001</v>
      </c>
      <c r="U116" s="5">
        <v>-0.19503400000000001</v>
      </c>
      <c r="V116" s="5">
        <v>-0.198627</v>
      </c>
      <c r="W116" s="5">
        <v>-0.199766</v>
      </c>
      <c r="X116" s="5">
        <v>-0.20031599999999999</v>
      </c>
      <c r="Y116" s="5">
        <v>-0.19789999999999999</v>
      </c>
      <c r="Z116" s="5">
        <v>-0.19513800000000001</v>
      </c>
      <c r="AA116" s="5">
        <v>-0.193939</v>
      </c>
      <c r="AB116" s="5">
        <v>-0.19953299999999999</v>
      </c>
      <c r="AC116" s="5">
        <v>-0.205512</v>
      </c>
      <c r="AD116" s="5">
        <v>-0.21218999999999999</v>
      </c>
    </row>
    <row r="117" spans="1:30" x14ac:dyDescent="0.35">
      <c r="A117" t="s">
        <v>213</v>
      </c>
      <c r="B117" s="5">
        <v>1.4093560000000001E-3</v>
      </c>
      <c r="C117" s="5">
        <v>1.104165E-2</v>
      </c>
      <c r="D117" s="5">
        <v>1.9832240000000001E-2</v>
      </c>
      <c r="E117" s="5">
        <v>2.5933729999999999E-2</v>
      </c>
      <c r="F117" s="5">
        <v>9.2087309999999995E-3</v>
      </c>
      <c r="G117" s="5">
        <v>-1.6350849999999999E-4</v>
      </c>
      <c r="H117" s="5">
        <v>-1.1831110000000001E-2</v>
      </c>
      <c r="I117" s="5">
        <v>-2.0420130000000002E-2</v>
      </c>
      <c r="J117" s="5">
        <v>-2.9501599999999999E-2</v>
      </c>
      <c r="K117" s="5">
        <v>-7.9294370000000003E-2</v>
      </c>
      <c r="L117" s="5">
        <v>-9.1254630000000003E-2</v>
      </c>
      <c r="M117" s="5">
        <v>-0.10353</v>
      </c>
      <c r="N117" s="5">
        <v>-0.115743</v>
      </c>
      <c r="O117" s="5">
        <v>-0.12908700000000001</v>
      </c>
      <c r="P117" s="5">
        <v>-0.139706</v>
      </c>
      <c r="Q117" s="5">
        <v>-0.15656500000000001</v>
      </c>
      <c r="R117" s="5">
        <v>-0.165765</v>
      </c>
      <c r="S117" s="5">
        <v>-0.17564299999999999</v>
      </c>
      <c r="T117" s="5">
        <v>-0.18613199999999999</v>
      </c>
      <c r="U117" s="5">
        <v>-0.19040000000000001</v>
      </c>
      <c r="V117" s="5">
        <v>-0.19347200000000001</v>
      </c>
      <c r="W117" s="5">
        <v>-0.19406100000000001</v>
      </c>
      <c r="X117" s="5">
        <v>-0.19411999999999999</v>
      </c>
      <c r="Y117" s="5">
        <v>-0.19115399999999999</v>
      </c>
      <c r="Z117" s="5">
        <v>-0.187971</v>
      </c>
      <c r="AA117" s="5">
        <v>-0.18650700000000001</v>
      </c>
      <c r="AB117" s="5">
        <v>-0.19222700000000001</v>
      </c>
      <c r="AC117" s="5">
        <v>-0.19838</v>
      </c>
      <c r="AD117" s="5">
        <v>-0.205292</v>
      </c>
    </row>
    <row r="118" spans="1:30" x14ac:dyDescent="0.35">
      <c r="A118" t="s">
        <v>214</v>
      </c>
      <c r="B118" s="5">
        <v>1.29192E-3</v>
      </c>
      <c r="C118" s="5">
        <v>1.216689E-2</v>
      </c>
      <c r="D118" s="5">
        <v>2.1702240000000001E-2</v>
      </c>
      <c r="E118" s="5">
        <v>2.7961159999999999E-2</v>
      </c>
      <c r="F118" s="5">
        <v>4.4526050000000001E-3</v>
      </c>
      <c r="G118" s="5">
        <v>-6.2046000000000002E-3</v>
      </c>
      <c r="H118" s="5">
        <v>-1.930318E-2</v>
      </c>
      <c r="I118" s="5">
        <v>-2.896046E-2</v>
      </c>
      <c r="J118" s="5">
        <v>-3.9295549999999999E-2</v>
      </c>
      <c r="K118" s="5">
        <v>-9.8873730000000007E-2</v>
      </c>
      <c r="L118" s="5">
        <v>-0.111428</v>
      </c>
      <c r="M118" s="5">
        <v>-0.12509999999999999</v>
      </c>
      <c r="N118" s="5">
        <v>-0.13902600000000001</v>
      </c>
      <c r="O118" s="5">
        <v>-0.154198</v>
      </c>
      <c r="P118" s="5">
        <v>-0.166265</v>
      </c>
      <c r="Q118" s="5">
        <v>-0.18509900000000001</v>
      </c>
      <c r="R118" s="5">
        <v>-0.19523699999999999</v>
      </c>
      <c r="S118" s="5">
        <v>-0.20611299999999999</v>
      </c>
      <c r="T118" s="5">
        <v>-0.21767700000000001</v>
      </c>
      <c r="U118" s="5">
        <v>-0.22216</v>
      </c>
      <c r="V118" s="5">
        <v>-0.225437</v>
      </c>
      <c r="W118" s="5">
        <v>-0.22606499999999999</v>
      </c>
      <c r="X118" s="5">
        <v>-0.22623199999999999</v>
      </c>
      <c r="Y118" s="5">
        <v>-0.223188</v>
      </c>
      <c r="Z118" s="5">
        <v>-0.219996</v>
      </c>
      <c r="AA118" s="5">
        <v>-0.21873899999999999</v>
      </c>
      <c r="AB118" s="5">
        <v>-0.22526299999999999</v>
      </c>
      <c r="AC118" s="5">
        <v>-0.23208200000000001</v>
      </c>
      <c r="AD118" s="5">
        <v>-0.239591</v>
      </c>
    </row>
    <row r="119" spans="1:30" x14ac:dyDescent="0.35">
      <c r="A119" t="s">
        <v>215</v>
      </c>
      <c r="B119" s="5">
        <v>9.3982400000000002E-4</v>
      </c>
      <c r="C119" s="5">
        <v>1.034027E-2</v>
      </c>
      <c r="D119" s="5">
        <v>1.8497639999999999E-2</v>
      </c>
      <c r="E119" s="5">
        <v>2.3836570000000001E-2</v>
      </c>
      <c r="F119" s="5">
        <v>-2.630442E-4</v>
      </c>
      <c r="G119" s="5">
        <v>-9.9988170000000001E-3</v>
      </c>
      <c r="H119" s="5">
        <v>-2.146031E-2</v>
      </c>
      <c r="I119" s="5">
        <v>-2.988267E-2</v>
      </c>
      <c r="J119" s="5">
        <v>-3.8708039999999999E-2</v>
      </c>
      <c r="K119" s="5">
        <v>-9.4780909999999996E-2</v>
      </c>
      <c r="L119" s="5">
        <v>-0.10498499999999999</v>
      </c>
      <c r="M119" s="5">
        <v>-0.116317</v>
      </c>
      <c r="N119" s="5">
        <v>-0.12819700000000001</v>
      </c>
      <c r="O119" s="5">
        <v>-0.14133399999999999</v>
      </c>
      <c r="P119" s="5">
        <v>-0.15212000000000001</v>
      </c>
      <c r="Q119" s="5">
        <v>-0.169155</v>
      </c>
      <c r="R119" s="5">
        <v>-0.17835500000000001</v>
      </c>
      <c r="S119" s="5">
        <v>-0.18824299999999999</v>
      </c>
      <c r="T119" s="5">
        <v>-0.19883899999999999</v>
      </c>
      <c r="U119" s="5">
        <v>-0.203176</v>
      </c>
      <c r="V119" s="5">
        <v>-0.20640500000000001</v>
      </c>
      <c r="W119" s="5">
        <v>-0.20716100000000001</v>
      </c>
      <c r="X119" s="5">
        <v>-0.207456</v>
      </c>
      <c r="Y119" s="5">
        <v>-0.204735</v>
      </c>
      <c r="Z119" s="5">
        <v>-0.20189599999999999</v>
      </c>
      <c r="AA119" s="5">
        <v>-0.200796</v>
      </c>
      <c r="AB119" s="5">
        <v>-0.20685000000000001</v>
      </c>
      <c r="AC119" s="5">
        <v>-0.21320900000000001</v>
      </c>
      <c r="AD119" s="5">
        <v>-0.220248</v>
      </c>
    </row>
    <row r="120" spans="1:30" x14ac:dyDescent="0.35">
      <c r="A120" t="s">
        <v>216</v>
      </c>
      <c r="B120" s="5">
        <v>1.1837659999999999E-3</v>
      </c>
      <c r="C120" s="5">
        <v>1.219256E-2</v>
      </c>
      <c r="D120" s="5">
        <v>2.1734980000000001E-2</v>
      </c>
      <c r="E120" s="5">
        <v>2.7903939999999999E-2</v>
      </c>
      <c r="F120" s="5">
        <v>1.511543E-3</v>
      </c>
      <c r="G120" s="5">
        <v>-9.750145E-3</v>
      </c>
      <c r="H120" s="5">
        <v>-2.3118909999999999E-2</v>
      </c>
      <c r="I120" s="5">
        <v>-3.2929899999999998E-2</v>
      </c>
      <c r="J120" s="5">
        <v>-4.3261460000000002E-2</v>
      </c>
      <c r="K120" s="5">
        <v>-0.10599500000000001</v>
      </c>
      <c r="L120" s="5">
        <v>-0.118075</v>
      </c>
      <c r="M120" s="5">
        <v>-0.131301</v>
      </c>
      <c r="N120" s="5">
        <v>-0.14497699999999999</v>
      </c>
      <c r="O120" s="5">
        <v>-0.15998699999999999</v>
      </c>
      <c r="P120" s="5">
        <v>-0.172099</v>
      </c>
      <c r="Q120" s="5">
        <v>-0.19120100000000001</v>
      </c>
      <c r="R120" s="5">
        <v>-0.20133599999999999</v>
      </c>
      <c r="S120" s="5">
        <v>-0.21221799999999999</v>
      </c>
      <c r="T120" s="5">
        <v>-0.223827</v>
      </c>
      <c r="U120" s="5">
        <v>-0.228299</v>
      </c>
      <c r="V120" s="5">
        <v>-0.23149600000000001</v>
      </c>
      <c r="W120" s="5">
        <v>-0.23194799999999999</v>
      </c>
      <c r="X120" s="5">
        <v>-0.23191800000000001</v>
      </c>
      <c r="Y120" s="5">
        <v>-0.22856099999999999</v>
      </c>
      <c r="Z120" s="5">
        <v>-0.225106</v>
      </c>
      <c r="AA120" s="5">
        <v>-0.22365199999999999</v>
      </c>
      <c r="AB120" s="5">
        <v>-0.230243</v>
      </c>
      <c r="AC120" s="5">
        <v>-0.23716899999999999</v>
      </c>
      <c r="AD120" s="5">
        <v>-0.244812</v>
      </c>
    </row>
    <row r="121" spans="1:30" x14ac:dyDescent="0.35">
      <c r="A121" t="s">
        <v>217</v>
      </c>
      <c r="B121" s="5">
        <v>8.216613E-4</v>
      </c>
      <c r="C121" s="5">
        <v>1.153392E-2</v>
      </c>
      <c r="D121" s="5">
        <v>2.095609E-2</v>
      </c>
      <c r="E121" s="5">
        <v>2.7172689999999999E-2</v>
      </c>
      <c r="F121" s="5">
        <v>6.054696E-3</v>
      </c>
      <c r="G121" s="5">
        <v>-4.3047349999999996E-3</v>
      </c>
      <c r="H121" s="5">
        <v>-1.7252610000000002E-2</v>
      </c>
      <c r="I121" s="5">
        <v>-2.6799360000000001E-2</v>
      </c>
      <c r="J121" s="5">
        <v>-3.676952E-2</v>
      </c>
      <c r="K121" s="5">
        <v>-9.3845280000000003E-2</v>
      </c>
      <c r="L121" s="5">
        <v>-0.10539800000000001</v>
      </c>
      <c r="M121" s="5">
        <v>-0.11859699999999999</v>
      </c>
      <c r="N121" s="5">
        <v>-0.13234299999999999</v>
      </c>
      <c r="O121" s="5">
        <v>-0.14741399999999999</v>
      </c>
      <c r="P121" s="5">
        <v>-0.159557</v>
      </c>
      <c r="Q121" s="5">
        <v>-0.17849499999999999</v>
      </c>
      <c r="R121" s="5">
        <v>-0.188386</v>
      </c>
      <c r="S121" s="5">
        <v>-0.19899500000000001</v>
      </c>
      <c r="T121" s="5">
        <v>-0.21022299999999999</v>
      </c>
      <c r="U121" s="5">
        <v>-0.21453900000000001</v>
      </c>
      <c r="V121" s="5">
        <v>-0.217501</v>
      </c>
      <c r="W121" s="5">
        <v>-0.21770700000000001</v>
      </c>
      <c r="X121" s="5">
        <v>-0.21740300000000001</v>
      </c>
      <c r="Y121" s="5">
        <v>-0.21377099999999999</v>
      </c>
      <c r="Z121" s="5">
        <v>-0.21009900000000001</v>
      </c>
      <c r="AA121" s="5">
        <v>-0.20838999999999999</v>
      </c>
      <c r="AB121" s="5">
        <v>-0.21467700000000001</v>
      </c>
      <c r="AC121" s="5">
        <v>-0.22126000000000001</v>
      </c>
      <c r="AD121" s="5">
        <v>-0.22856099999999999</v>
      </c>
    </row>
    <row r="122" spans="1:30" x14ac:dyDescent="0.35">
      <c r="A122" t="s">
        <v>218</v>
      </c>
      <c r="B122" s="5">
        <v>1.847446E-3</v>
      </c>
      <c r="C122" s="5">
        <v>1.206844E-2</v>
      </c>
      <c r="D122" s="5">
        <v>2.2005879999999998E-2</v>
      </c>
      <c r="E122" s="5">
        <v>2.9424929999999998E-2</v>
      </c>
      <c r="F122" s="5">
        <v>3.0120279999999999E-2</v>
      </c>
      <c r="G122" s="5">
        <v>2.256186E-2</v>
      </c>
      <c r="H122" s="5">
        <v>1.041017E-2</v>
      </c>
      <c r="I122" s="5">
        <v>1.2202020000000001E-3</v>
      </c>
      <c r="J122" s="5">
        <v>-8.6026550000000007E-3</v>
      </c>
      <c r="K122" s="5">
        <v>-4.3585930000000002E-2</v>
      </c>
      <c r="L122" s="5">
        <v>-5.7800810000000001E-2</v>
      </c>
      <c r="M122" s="5">
        <v>-7.2663519999999995E-2</v>
      </c>
      <c r="N122" s="5">
        <v>-8.6803809999999995E-2</v>
      </c>
      <c r="O122" s="5">
        <v>-0.101936</v>
      </c>
      <c r="P122" s="5">
        <v>-0.113422</v>
      </c>
      <c r="Q122" s="5">
        <v>-0.13103100000000001</v>
      </c>
      <c r="R122" s="5">
        <v>-0.14049800000000001</v>
      </c>
      <c r="S122" s="5">
        <v>-0.15054600000000001</v>
      </c>
      <c r="T122" s="5">
        <v>-0.160802</v>
      </c>
      <c r="U122" s="5">
        <v>-0.16483600000000001</v>
      </c>
      <c r="V122" s="5">
        <v>-0.16733000000000001</v>
      </c>
      <c r="W122" s="5">
        <v>-0.16717299999999999</v>
      </c>
      <c r="X122" s="5">
        <v>-0.16630900000000001</v>
      </c>
      <c r="Y122" s="5">
        <v>-0.162271</v>
      </c>
      <c r="Z122" s="5">
        <v>-0.157947</v>
      </c>
      <c r="AA122" s="5">
        <v>-0.15534200000000001</v>
      </c>
      <c r="AB122" s="5">
        <v>-0.160189</v>
      </c>
      <c r="AC122" s="5">
        <v>-0.165548</v>
      </c>
      <c r="AD122" s="5">
        <v>-0.171734</v>
      </c>
    </row>
    <row r="123" spans="1:30" x14ac:dyDescent="0.35">
      <c r="A123" t="s">
        <v>219</v>
      </c>
      <c r="B123" s="5">
        <v>1.104715E-3</v>
      </c>
      <c r="C123" s="5">
        <v>1.130664E-2</v>
      </c>
      <c r="D123" s="5">
        <v>2.1194910000000001E-2</v>
      </c>
      <c r="E123" s="5">
        <v>2.8516059999999999E-2</v>
      </c>
      <c r="F123" s="5">
        <v>3.0660900000000001E-2</v>
      </c>
      <c r="G123" s="5">
        <v>2.2278840000000001E-2</v>
      </c>
      <c r="H123" s="5">
        <v>9.6953079999999997E-3</v>
      </c>
      <c r="I123" s="5">
        <v>3.2900410000000002E-4</v>
      </c>
      <c r="J123" s="5">
        <v>-9.4543600000000002E-3</v>
      </c>
      <c r="K123" s="5">
        <v>-4.308186E-2</v>
      </c>
      <c r="L123" s="5">
        <v>-5.7972950000000002E-2</v>
      </c>
      <c r="M123" s="5">
        <v>-7.2893749999999993E-2</v>
      </c>
      <c r="N123" s="5">
        <v>-8.6885649999999995E-2</v>
      </c>
      <c r="O123" s="5">
        <v>-0.101781</v>
      </c>
      <c r="P123" s="5">
        <v>-0.112943</v>
      </c>
      <c r="Q123" s="5">
        <v>-0.13030600000000001</v>
      </c>
      <c r="R123" s="5">
        <v>-0.139488</v>
      </c>
      <c r="S123" s="5">
        <v>-0.14927099999999999</v>
      </c>
      <c r="T123" s="5">
        <v>-0.15928100000000001</v>
      </c>
      <c r="U123" s="5">
        <v>-0.16306899999999999</v>
      </c>
      <c r="V123" s="5">
        <v>-0.165298</v>
      </c>
      <c r="W123" s="5">
        <v>-0.16484599999999999</v>
      </c>
      <c r="X123" s="5">
        <v>-0.163717</v>
      </c>
      <c r="Y123" s="5">
        <v>-0.159385</v>
      </c>
      <c r="Z123" s="5">
        <v>-0.15479599999999999</v>
      </c>
      <c r="AA123" s="5">
        <v>-0.15198500000000001</v>
      </c>
      <c r="AB123" s="5">
        <v>-0.156782</v>
      </c>
      <c r="AC123" s="5">
        <v>-0.16214100000000001</v>
      </c>
      <c r="AD123" s="5">
        <v>-0.16833600000000001</v>
      </c>
    </row>
    <row r="124" spans="1:30" x14ac:dyDescent="0.35">
      <c r="A124" t="s">
        <v>220</v>
      </c>
      <c r="B124" s="5">
        <v>1.5953429999999999E-3</v>
      </c>
      <c r="C124" s="5">
        <v>1.4072879999999999E-2</v>
      </c>
      <c r="D124" s="5">
        <v>2.3705469999999999E-2</v>
      </c>
      <c r="E124" s="5">
        <v>2.8905670000000001E-2</v>
      </c>
      <c r="F124" s="5">
        <v>-2.1657019999999999E-2</v>
      </c>
      <c r="G124" s="5">
        <v>-3.4315039999999998E-2</v>
      </c>
      <c r="H124" s="5">
        <v>-4.8339300000000002E-2</v>
      </c>
      <c r="I124" s="5">
        <v>-5.848565E-2</v>
      </c>
      <c r="J124" s="5">
        <v>-6.9472419999999993E-2</v>
      </c>
      <c r="K124" s="5">
        <v>-0.15779899999999999</v>
      </c>
      <c r="L124" s="5">
        <v>-0.16531399999999999</v>
      </c>
      <c r="M124" s="5">
        <v>-0.17646999999999999</v>
      </c>
      <c r="N124" s="5">
        <v>-0.18957599999999999</v>
      </c>
      <c r="O124" s="5">
        <v>-0.204652</v>
      </c>
      <c r="P124" s="5">
        <v>-0.21727199999999999</v>
      </c>
      <c r="Q124" s="5">
        <v>-0.23800399999999999</v>
      </c>
      <c r="R124" s="5">
        <v>-0.24831700000000001</v>
      </c>
      <c r="S124" s="5">
        <v>-0.25964100000000001</v>
      </c>
      <c r="T124" s="5">
        <v>-0.27213199999999999</v>
      </c>
      <c r="U124" s="5">
        <v>-0.27632600000000002</v>
      </c>
      <c r="V124" s="5">
        <v>-0.279609</v>
      </c>
      <c r="W124" s="5">
        <v>-0.28004000000000001</v>
      </c>
      <c r="X124" s="5">
        <v>-0.28026600000000002</v>
      </c>
      <c r="Y124" s="5">
        <v>-0.27698</v>
      </c>
      <c r="Z124" s="5">
        <v>-0.27388000000000001</v>
      </c>
      <c r="AA124" s="5">
        <v>-0.27317399999999997</v>
      </c>
      <c r="AB124" s="5">
        <v>-0.28129999999999999</v>
      </c>
      <c r="AC124" s="5">
        <v>-0.289379</v>
      </c>
      <c r="AD124" s="5">
        <v>-0.29801800000000001</v>
      </c>
    </row>
    <row r="125" spans="1:30" x14ac:dyDescent="0.35">
      <c r="A125" t="s">
        <v>221</v>
      </c>
      <c r="B125" s="5">
        <v>7.9264639999999996E-4</v>
      </c>
      <c r="C125" s="5">
        <v>1.233821E-2</v>
      </c>
      <c r="D125" s="5">
        <v>2.1536920000000001E-2</v>
      </c>
      <c r="E125" s="5">
        <v>2.676473E-2</v>
      </c>
      <c r="F125" s="5">
        <v>-1.2402720000000001E-2</v>
      </c>
      <c r="G125" s="5">
        <v>-2.4521210000000002E-2</v>
      </c>
      <c r="H125" s="5">
        <v>-3.7929909999999997E-2</v>
      </c>
      <c r="I125" s="5">
        <v>-4.746003E-2</v>
      </c>
      <c r="J125" s="5">
        <v>-5.7470010000000002E-2</v>
      </c>
      <c r="K125" s="5">
        <v>-0.13253599999999999</v>
      </c>
      <c r="L125" s="5">
        <v>-0.14079700000000001</v>
      </c>
      <c r="M125" s="5">
        <v>-0.151341</v>
      </c>
      <c r="N125" s="5">
        <v>-0.16323599999999999</v>
      </c>
      <c r="O125" s="5">
        <v>-0.17691499999999999</v>
      </c>
      <c r="P125" s="5">
        <v>-0.188197</v>
      </c>
      <c r="Q125" s="5">
        <v>-0.20724999999999999</v>
      </c>
      <c r="R125" s="5">
        <v>-0.21662500000000001</v>
      </c>
      <c r="S125" s="5">
        <v>-0.226962</v>
      </c>
      <c r="T125" s="5">
        <v>-0.23830999999999999</v>
      </c>
      <c r="U125" s="5">
        <v>-0.24208399999999999</v>
      </c>
      <c r="V125" s="5">
        <v>-0.244838</v>
      </c>
      <c r="W125" s="5">
        <v>-0.244809</v>
      </c>
      <c r="X125" s="5">
        <v>-0.244475</v>
      </c>
      <c r="Y125" s="5">
        <v>-0.24071799999999999</v>
      </c>
      <c r="Z125" s="5">
        <v>-0.23708699999999999</v>
      </c>
      <c r="AA125" s="5">
        <v>-0.23569399999999999</v>
      </c>
      <c r="AB125" s="5">
        <v>-0.24285100000000001</v>
      </c>
      <c r="AC125" s="5">
        <v>-0.25015599999999999</v>
      </c>
      <c r="AD125" s="5">
        <v>-0.25812000000000002</v>
      </c>
    </row>
    <row r="126" spans="1:30" x14ac:dyDescent="0.35">
      <c r="A126" t="s">
        <v>222</v>
      </c>
      <c r="B126" s="5">
        <v>1.633853E-3</v>
      </c>
      <c r="C126" s="5">
        <v>1.207686E-2</v>
      </c>
      <c r="D126" s="5">
        <v>2.1610509999999999E-2</v>
      </c>
      <c r="E126" s="5">
        <v>2.826994E-2</v>
      </c>
      <c r="F126" s="5">
        <v>1.1789239999999999E-2</v>
      </c>
      <c r="G126" s="5">
        <v>1.3573050000000001E-3</v>
      </c>
      <c r="H126" s="5">
        <v>-1.150763E-2</v>
      </c>
      <c r="I126" s="5">
        <v>-2.106806E-2</v>
      </c>
      <c r="J126" s="5">
        <v>-3.1228949999999998E-2</v>
      </c>
      <c r="K126" s="5">
        <v>-8.3346989999999996E-2</v>
      </c>
      <c r="L126" s="5">
        <v>-9.7659700000000002E-2</v>
      </c>
      <c r="M126" s="5">
        <v>-0.112022</v>
      </c>
      <c r="N126" s="5">
        <v>-0.126058</v>
      </c>
      <c r="O126" s="5">
        <v>-0.14100699999999999</v>
      </c>
      <c r="P126" s="5">
        <v>-0.15274199999999999</v>
      </c>
      <c r="Q126" s="5">
        <v>-0.17075599999999999</v>
      </c>
      <c r="R126" s="5">
        <v>-0.18079799999999999</v>
      </c>
      <c r="S126" s="5">
        <v>-0.19142000000000001</v>
      </c>
      <c r="T126" s="5">
        <v>-0.20258399999999999</v>
      </c>
      <c r="U126" s="5">
        <v>-0.20710700000000001</v>
      </c>
      <c r="V126" s="5">
        <v>-0.210336</v>
      </c>
      <c r="W126" s="5">
        <v>-0.21094399999999999</v>
      </c>
      <c r="X126" s="5">
        <v>-0.21096400000000001</v>
      </c>
      <c r="Y126" s="5">
        <v>-0.20786099999999999</v>
      </c>
      <c r="Z126" s="5">
        <v>-0.204462</v>
      </c>
      <c r="AA126" s="5">
        <v>-0.202821</v>
      </c>
      <c r="AB126" s="5">
        <v>-0.20855000000000001</v>
      </c>
      <c r="AC126" s="5">
        <v>-0.21476200000000001</v>
      </c>
      <c r="AD126" s="5">
        <v>-0.22176999999999999</v>
      </c>
    </row>
    <row r="127" spans="1:30" x14ac:dyDescent="0.35">
      <c r="A127" t="s">
        <v>223</v>
      </c>
      <c r="B127" s="5">
        <v>9.0020360000000002E-4</v>
      </c>
      <c r="C127" s="5">
        <v>1.015104E-2</v>
      </c>
      <c r="D127" s="5">
        <v>1.867771E-2</v>
      </c>
      <c r="E127" s="5">
        <v>2.4711110000000001E-2</v>
      </c>
      <c r="F127" s="5">
        <v>9.6989750000000003E-3</v>
      </c>
      <c r="G127" s="5">
        <v>-1.7469769999999999E-4</v>
      </c>
      <c r="H127" s="5">
        <v>-1.1952020000000001E-2</v>
      </c>
      <c r="I127" s="5">
        <v>-2.068938E-2</v>
      </c>
      <c r="J127" s="5">
        <v>-2.9674140000000002E-2</v>
      </c>
      <c r="K127" s="5">
        <v>-7.7540860000000003E-2</v>
      </c>
      <c r="L127" s="5">
        <v>-9.0483270000000005E-2</v>
      </c>
      <c r="M127" s="5">
        <v>-0.103338</v>
      </c>
      <c r="N127" s="5">
        <v>-0.116092</v>
      </c>
      <c r="O127" s="5">
        <v>-0.12971099999999999</v>
      </c>
      <c r="P127" s="5">
        <v>-0.140596</v>
      </c>
      <c r="Q127" s="5">
        <v>-0.15729899999999999</v>
      </c>
      <c r="R127" s="5">
        <v>-0.166598</v>
      </c>
      <c r="S127" s="5">
        <v>-0.17641899999999999</v>
      </c>
      <c r="T127" s="5">
        <v>-0.18677099999999999</v>
      </c>
      <c r="U127" s="5">
        <v>-0.19114800000000001</v>
      </c>
      <c r="V127" s="5">
        <v>-0.19423000000000001</v>
      </c>
      <c r="W127" s="5">
        <v>-0.194829</v>
      </c>
      <c r="X127" s="5">
        <v>-0.19483900000000001</v>
      </c>
      <c r="Y127" s="5">
        <v>-0.19189200000000001</v>
      </c>
      <c r="Z127" s="5">
        <v>-0.188719</v>
      </c>
      <c r="AA127" s="5">
        <v>-0.18717600000000001</v>
      </c>
      <c r="AB127" s="5">
        <v>-0.192582</v>
      </c>
      <c r="AC127" s="5">
        <v>-0.19850999999999999</v>
      </c>
      <c r="AD127" s="5">
        <v>-0.20522499999999999</v>
      </c>
    </row>
    <row r="128" spans="1:30" x14ac:dyDescent="0.35">
      <c r="A128" t="s">
        <v>224</v>
      </c>
      <c r="B128" s="5">
        <v>1.0669519999999999E-3</v>
      </c>
      <c r="C128" s="5">
        <v>1.143457E-2</v>
      </c>
      <c r="D128" s="5">
        <v>2.0520529999999999E-2</v>
      </c>
      <c r="E128" s="5">
        <v>2.6515420000000001E-2</v>
      </c>
      <c r="F128" s="5">
        <v>3.7398840000000002E-3</v>
      </c>
      <c r="G128" s="5">
        <v>-6.4964230000000003E-3</v>
      </c>
      <c r="H128" s="5">
        <v>-1.9007670000000001E-2</v>
      </c>
      <c r="I128" s="5">
        <v>-2.8224519999999999E-2</v>
      </c>
      <c r="J128" s="5">
        <v>-3.8070229999999997E-2</v>
      </c>
      <c r="K128" s="5">
        <v>-9.5359810000000003E-2</v>
      </c>
      <c r="L128" s="5">
        <v>-0.107406</v>
      </c>
      <c r="M128" s="5">
        <v>-0.120453</v>
      </c>
      <c r="N128" s="5">
        <v>-0.13373399999999999</v>
      </c>
      <c r="O128" s="5">
        <v>-0.14821200000000001</v>
      </c>
      <c r="P128" s="5">
        <v>-0.15976099999999999</v>
      </c>
      <c r="Q128" s="5">
        <v>-0.17783399999999999</v>
      </c>
      <c r="R128" s="5">
        <v>-0.187611</v>
      </c>
      <c r="S128" s="5">
        <v>-0.198076</v>
      </c>
      <c r="T128" s="5">
        <v>-0.209201</v>
      </c>
      <c r="U128" s="5">
        <v>-0.213537</v>
      </c>
      <c r="V128" s="5">
        <v>-0.21670700000000001</v>
      </c>
      <c r="W128" s="5">
        <v>-0.21729599999999999</v>
      </c>
      <c r="X128" s="5">
        <v>-0.21740399999999999</v>
      </c>
      <c r="Y128" s="5">
        <v>-0.21439900000000001</v>
      </c>
      <c r="Z128" s="5">
        <v>-0.21121699999999999</v>
      </c>
      <c r="AA128" s="5">
        <v>-0.20988000000000001</v>
      </c>
      <c r="AB128" s="5">
        <v>-0.21604200000000001</v>
      </c>
      <c r="AC128" s="5">
        <v>-0.222529</v>
      </c>
      <c r="AD128" s="5">
        <v>-0.22972400000000001</v>
      </c>
    </row>
    <row r="129" spans="1:30" x14ac:dyDescent="0.35">
      <c r="A129" t="s">
        <v>225</v>
      </c>
      <c r="B129" s="5">
        <v>7.9248450000000005E-4</v>
      </c>
      <c r="C129" s="5">
        <v>1.126227E-2</v>
      </c>
      <c r="D129" s="5">
        <v>2.050045E-2</v>
      </c>
      <c r="E129" s="5">
        <v>2.663975E-2</v>
      </c>
      <c r="F129" s="5">
        <v>3.4608260000000002E-3</v>
      </c>
      <c r="G129" s="5">
        <v>-7.6837499999999996E-3</v>
      </c>
      <c r="H129" s="5">
        <v>-2.0740100000000001E-2</v>
      </c>
      <c r="I129" s="5">
        <v>-3.037546E-2</v>
      </c>
      <c r="J129" s="5">
        <v>-4.0267049999999999E-2</v>
      </c>
      <c r="K129" s="5">
        <v>-9.9204180000000003E-2</v>
      </c>
      <c r="L129" s="5">
        <v>-0.111315</v>
      </c>
      <c r="M129" s="5">
        <v>-0.12446500000000001</v>
      </c>
      <c r="N129" s="5">
        <v>-0.13812199999999999</v>
      </c>
      <c r="O129" s="5">
        <v>-0.15293799999999999</v>
      </c>
      <c r="P129" s="5">
        <v>-0.164963</v>
      </c>
      <c r="Q129" s="5">
        <v>-0.18359700000000001</v>
      </c>
      <c r="R129" s="5">
        <v>-0.19347800000000001</v>
      </c>
      <c r="S129" s="5">
        <v>-0.20399900000000001</v>
      </c>
      <c r="T129" s="5">
        <v>-0.215168</v>
      </c>
      <c r="U129" s="5">
        <v>-0.219552</v>
      </c>
      <c r="V129" s="5">
        <v>-0.22256400000000001</v>
      </c>
      <c r="W129" s="5">
        <v>-0.22283900000000001</v>
      </c>
      <c r="X129" s="5">
        <v>-0.22259300000000001</v>
      </c>
      <c r="Y129" s="5">
        <v>-0.21909899999999999</v>
      </c>
      <c r="Z129" s="5">
        <v>-0.21552499999999999</v>
      </c>
      <c r="AA129" s="5">
        <v>-0.21387500000000001</v>
      </c>
      <c r="AB129" s="5">
        <v>-0.22006300000000001</v>
      </c>
      <c r="AC129" s="5">
        <v>-0.226627</v>
      </c>
      <c r="AD129" s="5">
        <v>-0.23393700000000001</v>
      </c>
    </row>
    <row r="130" spans="1:30" x14ac:dyDescent="0.35">
      <c r="A130" t="s">
        <v>226</v>
      </c>
      <c r="B130" s="5">
        <v>6.5550319999999995E-4</v>
      </c>
      <c r="C130" s="5">
        <v>1.0970529999999999E-2</v>
      </c>
      <c r="D130" s="5">
        <v>1.991687E-2</v>
      </c>
      <c r="E130" s="5">
        <v>2.5694999999999999E-2</v>
      </c>
      <c r="F130" s="5">
        <v>9.2564169999999996E-4</v>
      </c>
      <c r="G130" s="5">
        <v>-9.7298650000000007E-3</v>
      </c>
      <c r="H130" s="5">
        <v>-2.2542179999999998E-2</v>
      </c>
      <c r="I130" s="5">
        <v>-3.2031549999999999E-2</v>
      </c>
      <c r="J130" s="5">
        <v>-4.1874790000000002E-2</v>
      </c>
      <c r="K130" s="5">
        <v>-0.101739</v>
      </c>
      <c r="L130" s="5">
        <v>-0.113145</v>
      </c>
      <c r="M130" s="5">
        <v>-0.12611</v>
      </c>
      <c r="N130" s="5">
        <v>-0.139789</v>
      </c>
      <c r="O130" s="5">
        <v>-0.15473500000000001</v>
      </c>
      <c r="P130" s="5">
        <v>-0.16695699999999999</v>
      </c>
      <c r="Q130" s="5">
        <v>-0.18576000000000001</v>
      </c>
      <c r="R130" s="5">
        <v>-0.19578000000000001</v>
      </c>
      <c r="S130" s="5">
        <v>-0.20646800000000001</v>
      </c>
      <c r="T130" s="5">
        <v>-0.217806</v>
      </c>
      <c r="U130" s="5">
        <v>-0.22234699999999999</v>
      </c>
      <c r="V130" s="5">
        <v>-0.22558500000000001</v>
      </c>
      <c r="W130" s="5">
        <v>-0.22612499999999999</v>
      </c>
      <c r="X130" s="5">
        <v>-0.22617399999999999</v>
      </c>
      <c r="Y130" s="5">
        <v>-0.22298299999999999</v>
      </c>
      <c r="Z130" s="5">
        <v>-0.21974199999999999</v>
      </c>
      <c r="AA130" s="5">
        <v>-0.21839700000000001</v>
      </c>
      <c r="AB130" s="5">
        <v>-0.22478300000000001</v>
      </c>
      <c r="AC130" s="5">
        <v>-0.23144400000000001</v>
      </c>
      <c r="AD130" s="5">
        <v>-0.23879500000000001</v>
      </c>
    </row>
    <row r="131" spans="1:30" x14ac:dyDescent="0.35">
      <c r="A131" t="s">
        <v>227</v>
      </c>
      <c r="B131" s="5">
        <v>5.6750409999999996E-4</v>
      </c>
      <c r="C131" s="5">
        <v>1.12538E-2</v>
      </c>
      <c r="D131" s="5">
        <v>2.062025E-2</v>
      </c>
      <c r="E131" s="5">
        <v>2.6789629999999998E-2</v>
      </c>
      <c r="F131" s="5">
        <v>2.9326370000000001E-3</v>
      </c>
      <c r="G131" s="5">
        <v>-8.2422220000000004E-3</v>
      </c>
      <c r="H131" s="5">
        <v>-2.1416890000000001E-2</v>
      </c>
      <c r="I131" s="5">
        <v>-3.1101699999999999E-2</v>
      </c>
      <c r="J131" s="5">
        <v>-4.1238619999999997E-2</v>
      </c>
      <c r="K131" s="5">
        <v>-0.100961</v>
      </c>
      <c r="L131" s="5">
        <v>-0.11360099999999999</v>
      </c>
      <c r="M131" s="5">
        <v>-0.127192</v>
      </c>
      <c r="N131" s="5">
        <v>-0.141154</v>
      </c>
      <c r="O131" s="5">
        <v>-0.15628400000000001</v>
      </c>
      <c r="P131" s="5">
        <v>-0.168485</v>
      </c>
      <c r="Q131" s="5">
        <v>-0.18734500000000001</v>
      </c>
      <c r="R131" s="5">
        <v>-0.197521</v>
      </c>
      <c r="S131" s="5">
        <v>-0.208345</v>
      </c>
      <c r="T131" s="5">
        <v>-0.219809</v>
      </c>
      <c r="U131" s="5">
        <v>-0.22434000000000001</v>
      </c>
      <c r="V131" s="5">
        <v>-0.227548</v>
      </c>
      <c r="W131" s="5">
        <v>-0.22802900000000001</v>
      </c>
      <c r="X131" s="5">
        <v>-0.22799</v>
      </c>
      <c r="Y131" s="5">
        <v>-0.22470100000000001</v>
      </c>
      <c r="Z131" s="5">
        <v>-0.22128400000000001</v>
      </c>
      <c r="AA131" s="5">
        <v>-0.219781</v>
      </c>
      <c r="AB131" s="5">
        <v>-0.22608800000000001</v>
      </c>
      <c r="AC131" s="5">
        <v>-0.23277900000000001</v>
      </c>
      <c r="AD131" s="5">
        <v>-0.24021700000000001</v>
      </c>
    </row>
    <row r="132" spans="1:30" x14ac:dyDescent="0.35">
      <c r="A132" t="s">
        <v>228</v>
      </c>
      <c r="B132" s="5">
        <v>2.0725090000000002E-3</v>
      </c>
      <c r="C132" s="5">
        <v>1.387935E-2</v>
      </c>
      <c r="D132" s="5">
        <v>2.518695E-2</v>
      </c>
      <c r="E132" s="5">
        <v>3.3477689999999997E-2</v>
      </c>
      <c r="F132" s="5">
        <v>3.3144689999999997E-2</v>
      </c>
      <c r="G132" s="5">
        <v>2.3741870000000002E-2</v>
      </c>
      <c r="H132" s="5">
        <v>9.9223699999999998E-3</v>
      </c>
      <c r="I132" s="5">
        <v>-2.772586E-4</v>
      </c>
      <c r="J132" s="5">
        <v>-1.1384740000000001E-2</v>
      </c>
      <c r="K132" s="5">
        <v>-5.0464309999999998E-2</v>
      </c>
      <c r="L132" s="5">
        <v>-6.7314540000000006E-2</v>
      </c>
      <c r="M132" s="5">
        <v>-8.3585900000000005E-2</v>
      </c>
      <c r="N132" s="5">
        <v>-9.839821E-2</v>
      </c>
      <c r="O132" s="5">
        <v>-0.114173</v>
      </c>
      <c r="P132" s="5">
        <v>-0.125636</v>
      </c>
      <c r="Q132" s="5">
        <v>-0.14400499999999999</v>
      </c>
      <c r="R132" s="5">
        <v>-0.15377399999999999</v>
      </c>
      <c r="S132" s="5">
        <v>-0.164192</v>
      </c>
      <c r="T132" s="5">
        <v>-0.17490700000000001</v>
      </c>
      <c r="U132" s="5">
        <v>-0.178587</v>
      </c>
      <c r="V132" s="5">
        <v>-0.180726</v>
      </c>
      <c r="W132" s="5">
        <v>-0.18002899999999999</v>
      </c>
      <c r="X132" s="5">
        <v>-0.17863499999999999</v>
      </c>
      <c r="Y132" s="5">
        <v>-0.17385200000000001</v>
      </c>
      <c r="Z132" s="5">
        <v>-0.16869400000000001</v>
      </c>
      <c r="AA132" s="5">
        <v>-0.165491</v>
      </c>
      <c r="AB132" s="5">
        <v>-0.17044500000000001</v>
      </c>
      <c r="AC132" s="5">
        <v>-0.17607700000000001</v>
      </c>
      <c r="AD132" s="5">
        <v>-0.18262500000000001</v>
      </c>
    </row>
    <row r="133" spans="1:30" x14ac:dyDescent="0.35">
      <c r="A133" t="s">
        <v>229</v>
      </c>
      <c r="B133" s="5">
        <v>2.1996390000000002E-3</v>
      </c>
      <c r="C133" s="5">
        <v>1.337119E-2</v>
      </c>
      <c r="D133" s="5">
        <v>2.4464400000000001E-2</v>
      </c>
      <c r="E133" s="5">
        <v>3.2902500000000001E-2</v>
      </c>
      <c r="F133" s="5">
        <v>3.2804659999999999E-2</v>
      </c>
      <c r="G133" s="5">
        <v>2.3666800000000002E-2</v>
      </c>
      <c r="H133" s="5">
        <v>1.0484800000000001E-2</v>
      </c>
      <c r="I133" s="5">
        <v>6.3823150000000002E-4</v>
      </c>
      <c r="J133" s="5">
        <v>-1.0037590000000001E-2</v>
      </c>
      <c r="K133" s="5">
        <v>-4.7920829999999998E-2</v>
      </c>
      <c r="L133" s="5">
        <v>-6.5036389999999999E-2</v>
      </c>
      <c r="M133" s="5">
        <v>-8.1219979999999997E-2</v>
      </c>
      <c r="N133" s="5">
        <v>-9.5934980000000003E-2</v>
      </c>
      <c r="O133" s="5">
        <v>-0.111495</v>
      </c>
      <c r="P133" s="5">
        <v>-0.123017</v>
      </c>
      <c r="Q133" s="5">
        <v>-0.14102400000000001</v>
      </c>
      <c r="R133" s="5">
        <v>-0.15093100000000001</v>
      </c>
      <c r="S133" s="5">
        <v>-0.16139899999999999</v>
      </c>
      <c r="T133" s="5">
        <v>-0.17214299999999999</v>
      </c>
      <c r="U133" s="5">
        <v>-0.17622499999999999</v>
      </c>
      <c r="V133" s="5">
        <v>-0.178679</v>
      </c>
      <c r="W133" s="5">
        <v>-0.178345</v>
      </c>
      <c r="X133" s="5">
        <v>-0.17726500000000001</v>
      </c>
      <c r="Y133" s="5">
        <v>-0.17289399999999999</v>
      </c>
      <c r="Z133" s="5">
        <v>-0.1681</v>
      </c>
      <c r="AA133" s="5">
        <v>-0.16512299999999999</v>
      </c>
      <c r="AB133" s="5">
        <v>-0.16994899999999999</v>
      </c>
      <c r="AC133" s="5">
        <v>-0.175542</v>
      </c>
      <c r="AD133" s="5">
        <v>-0.18210000000000001</v>
      </c>
    </row>
    <row r="134" spans="1:30" x14ac:dyDescent="0.35">
      <c r="A134" t="s">
        <v>230</v>
      </c>
      <c r="B134" s="5">
        <v>1.876717E-3</v>
      </c>
      <c r="C134" s="5">
        <v>1.6962680000000001E-2</v>
      </c>
      <c r="D134" s="5">
        <v>2.913953E-2</v>
      </c>
      <c r="E134" s="5">
        <v>3.6225029999999998E-2</v>
      </c>
      <c r="F134" s="5">
        <v>-1.0423109999999999E-2</v>
      </c>
      <c r="G134" s="5">
        <v>-2.440904E-2</v>
      </c>
      <c r="H134" s="5">
        <v>-4.085751E-2</v>
      </c>
      <c r="I134" s="5">
        <v>-5.2694060000000001E-2</v>
      </c>
      <c r="J134" s="5">
        <v>-6.5772750000000005E-2</v>
      </c>
      <c r="K134" s="5">
        <v>-0.15590699999999999</v>
      </c>
      <c r="L134" s="5">
        <v>-0.166626</v>
      </c>
      <c r="M134" s="5">
        <v>-0.180751</v>
      </c>
      <c r="N134" s="5">
        <v>-0.196078</v>
      </c>
      <c r="O134" s="5">
        <v>-0.21348300000000001</v>
      </c>
      <c r="P134" s="5">
        <v>-0.22736700000000001</v>
      </c>
      <c r="Q134" s="5">
        <v>-0.25050299999999998</v>
      </c>
      <c r="R134" s="5">
        <v>-0.26166099999999998</v>
      </c>
      <c r="S134" s="5">
        <v>-0.273897</v>
      </c>
      <c r="T134" s="5">
        <v>-0.28719299999999998</v>
      </c>
      <c r="U134" s="5">
        <v>-0.29104099999999999</v>
      </c>
      <c r="V134" s="5">
        <v>-0.29366599999999998</v>
      </c>
      <c r="W134" s="5">
        <v>-0.29300999999999999</v>
      </c>
      <c r="X134" s="5">
        <v>-0.292049</v>
      </c>
      <c r="Y134" s="5">
        <v>-0.28709000000000001</v>
      </c>
      <c r="Z134" s="5">
        <v>-0.28231499999999998</v>
      </c>
      <c r="AA134" s="5">
        <v>-0.28031499999999998</v>
      </c>
      <c r="AB134" s="5">
        <v>-0.28853499999999999</v>
      </c>
      <c r="AC134" s="5">
        <v>-0.29685400000000001</v>
      </c>
      <c r="AD134" s="5">
        <v>-0.30588100000000001</v>
      </c>
    </row>
    <row r="135" spans="1:30" x14ac:dyDescent="0.35">
      <c r="A135" t="s">
        <v>231</v>
      </c>
      <c r="B135" s="5">
        <v>1.5060710000000001E-3</v>
      </c>
      <c r="C135" s="5">
        <v>1.5855040000000001E-2</v>
      </c>
      <c r="D135" s="5">
        <v>2.725381E-2</v>
      </c>
      <c r="E135" s="5">
        <v>3.3773440000000002E-2</v>
      </c>
      <c r="F135" s="5">
        <v>-1.3335039999999999E-2</v>
      </c>
      <c r="G135" s="5">
        <v>-2.573603E-2</v>
      </c>
      <c r="H135" s="5">
        <v>-4.0648980000000001E-2</v>
      </c>
      <c r="I135" s="5">
        <v>-5.1302519999999997E-2</v>
      </c>
      <c r="J135" s="5">
        <v>-6.3384060000000006E-2</v>
      </c>
      <c r="K135" s="5">
        <v>-0.15083199999999999</v>
      </c>
      <c r="L135" s="5">
        <v>-0.15922500000000001</v>
      </c>
      <c r="M135" s="5">
        <v>-0.171543</v>
      </c>
      <c r="N135" s="5">
        <v>-0.18527099999999999</v>
      </c>
      <c r="O135" s="5">
        <v>-0.20124300000000001</v>
      </c>
      <c r="P135" s="5">
        <v>-0.214085</v>
      </c>
      <c r="Q135" s="5">
        <v>-0.23605400000000001</v>
      </c>
      <c r="R135" s="5">
        <v>-0.24657899999999999</v>
      </c>
      <c r="S135" s="5">
        <v>-0.25824200000000003</v>
      </c>
      <c r="T135" s="5">
        <v>-0.27097500000000002</v>
      </c>
      <c r="U135" s="5">
        <v>-0.27462900000000001</v>
      </c>
      <c r="V135" s="5">
        <v>-0.27724399999999999</v>
      </c>
      <c r="W135" s="5">
        <v>-0.27673500000000001</v>
      </c>
      <c r="X135" s="5">
        <v>-0.27593099999999998</v>
      </c>
      <c r="Y135" s="5">
        <v>-0.27126400000000001</v>
      </c>
      <c r="Z135" s="5">
        <v>-0.26675300000000002</v>
      </c>
      <c r="AA135" s="5">
        <v>-0.26491799999999999</v>
      </c>
      <c r="AB135" s="5">
        <v>-0.27290500000000001</v>
      </c>
      <c r="AC135" s="5">
        <v>-0.28095300000000001</v>
      </c>
      <c r="AD135" s="5">
        <v>-0.28967799999999999</v>
      </c>
    </row>
    <row r="136" spans="1:30" x14ac:dyDescent="0.35">
      <c r="A136" t="s">
        <v>232</v>
      </c>
      <c r="B136" s="5">
        <v>1.975007E-3</v>
      </c>
      <c r="C136" s="5">
        <v>1.6482190000000001E-2</v>
      </c>
      <c r="D136" s="5">
        <v>2.9386659999999998E-2</v>
      </c>
      <c r="E136" s="5">
        <v>3.794314E-2</v>
      </c>
      <c r="F136" s="5">
        <v>1.969452E-2</v>
      </c>
      <c r="G136" s="5">
        <v>9.0296590000000006E-3</v>
      </c>
      <c r="H136" s="5">
        <v>-6.5174680000000002E-3</v>
      </c>
      <c r="I136" s="5">
        <v>-1.7829049999999999E-2</v>
      </c>
      <c r="J136" s="5">
        <v>-3.1016490000000001E-2</v>
      </c>
      <c r="K136" s="5">
        <v>-9.2830599999999999E-2</v>
      </c>
      <c r="L136" s="5">
        <v>-0.10888</v>
      </c>
      <c r="M136" s="5">
        <v>-0.12635099999999999</v>
      </c>
      <c r="N136" s="5">
        <v>-0.14305200000000001</v>
      </c>
      <c r="O136" s="5">
        <v>-0.16134200000000001</v>
      </c>
      <c r="P136" s="5">
        <v>-0.174785</v>
      </c>
      <c r="Q136" s="5">
        <v>-0.19664799999999999</v>
      </c>
      <c r="R136" s="5">
        <v>-0.208173</v>
      </c>
      <c r="S136" s="5">
        <v>-0.22070999999999999</v>
      </c>
      <c r="T136" s="5">
        <v>-0.23386599999999999</v>
      </c>
      <c r="U136" s="5">
        <v>-0.23810100000000001</v>
      </c>
      <c r="V136" s="5">
        <v>-0.24105299999999999</v>
      </c>
      <c r="W136" s="5">
        <v>-0.240984</v>
      </c>
      <c r="X136" s="5">
        <v>-0.240396</v>
      </c>
      <c r="Y136" s="5">
        <v>-0.23607800000000001</v>
      </c>
      <c r="Z136" s="5">
        <v>-0.23142499999999999</v>
      </c>
      <c r="AA136" s="5">
        <v>-0.229157</v>
      </c>
      <c r="AB136" s="5">
        <v>-0.23613999999999999</v>
      </c>
      <c r="AC136" s="5">
        <v>-0.24346699999999999</v>
      </c>
      <c r="AD136" s="5">
        <v>-0.25158000000000003</v>
      </c>
    </row>
    <row r="137" spans="1:30" x14ac:dyDescent="0.35">
      <c r="A137" t="s">
        <v>233</v>
      </c>
      <c r="B137" s="5">
        <v>1.496009E-3</v>
      </c>
      <c r="C137" s="5">
        <v>1.302006E-2</v>
      </c>
      <c r="D137" s="5">
        <v>2.348836E-2</v>
      </c>
      <c r="E137" s="5">
        <v>3.0752089999999999E-2</v>
      </c>
      <c r="F137" s="5">
        <v>1.5942060000000001E-2</v>
      </c>
      <c r="G137" s="5">
        <v>5.0225160000000003E-3</v>
      </c>
      <c r="H137" s="5">
        <v>-8.6828719999999995E-3</v>
      </c>
      <c r="I137" s="5">
        <v>-1.8691739999999998E-2</v>
      </c>
      <c r="J137" s="5">
        <v>-2.9360279999999999E-2</v>
      </c>
      <c r="K137" s="5">
        <v>-8.1945489999999996E-2</v>
      </c>
      <c r="L137" s="5">
        <v>-9.637184E-2</v>
      </c>
      <c r="M137" s="5">
        <v>-0.110975</v>
      </c>
      <c r="N137" s="5">
        <v>-0.12515299999999999</v>
      </c>
      <c r="O137" s="5">
        <v>-0.140401</v>
      </c>
      <c r="P137" s="5">
        <v>-0.15210299999999999</v>
      </c>
      <c r="Q137" s="5">
        <v>-0.17075799999999999</v>
      </c>
      <c r="R137" s="5">
        <v>-0.180591</v>
      </c>
      <c r="S137" s="5">
        <v>-0.19109200000000001</v>
      </c>
      <c r="T137" s="5">
        <v>-0.20213500000000001</v>
      </c>
      <c r="U137" s="5">
        <v>-0.206068</v>
      </c>
      <c r="V137" s="5">
        <v>-0.20859900000000001</v>
      </c>
      <c r="W137" s="5">
        <v>-0.20832400000000001</v>
      </c>
      <c r="X137" s="5">
        <v>-0.20746100000000001</v>
      </c>
      <c r="Y137" s="5">
        <v>-0.203259</v>
      </c>
      <c r="Z137" s="5">
        <v>-0.19883999999999999</v>
      </c>
      <c r="AA137" s="5">
        <v>-0.196434</v>
      </c>
      <c r="AB137" s="5">
        <v>-0.20217099999999999</v>
      </c>
      <c r="AC137" s="5">
        <v>-0.20843999999999999</v>
      </c>
      <c r="AD137" s="5">
        <v>-0.215555</v>
      </c>
    </row>
    <row r="138" spans="1:30" x14ac:dyDescent="0.35">
      <c r="A138" t="s">
        <v>234</v>
      </c>
      <c r="B138" s="5">
        <v>1.7995559999999999E-3</v>
      </c>
      <c r="C138" s="5">
        <v>1.409645E-2</v>
      </c>
      <c r="D138" s="5">
        <v>2.480007E-2</v>
      </c>
      <c r="E138" s="5">
        <v>3.1789869999999998E-2</v>
      </c>
      <c r="F138" s="5">
        <v>7.4793059999999998E-3</v>
      </c>
      <c r="G138" s="5">
        <v>-3.7716020000000002E-3</v>
      </c>
      <c r="H138" s="5">
        <v>-1.7893900000000001E-2</v>
      </c>
      <c r="I138" s="5">
        <v>-2.8183920000000001E-2</v>
      </c>
      <c r="J138" s="5">
        <v>-3.9348130000000002E-2</v>
      </c>
      <c r="K138" s="5">
        <v>-0.10245</v>
      </c>
      <c r="L138" s="5">
        <v>-0.115116</v>
      </c>
      <c r="M138" s="5">
        <v>-0.129134</v>
      </c>
      <c r="N138" s="5">
        <v>-0.143288</v>
      </c>
      <c r="O138" s="5">
        <v>-0.15890299999999999</v>
      </c>
      <c r="P138" s="5">
        <v>-0.171071</v>
      </c>
      <c r="Q138" s="5">
        <v>-0.190827</v>
      </c>
      <c r="R138" s="5">
        <v>-0.20097999999999999</v>
      </c>
      <c r="S138" s="5">
        <v>-0.211978</v>
      </c>
      <c r="T138" s="5">
        <v>-0.223694</v>
      </c>
      <c r="U138" s="5">
        <v>-0.227684</v>
      </c>
      <c r="V138" s="5">
        <v>-0.23040099999999999</v>
      </c>
      <c r="W138" s="5">
        <v>-0.23022400000000001</v>
      </c>
      <c r="X138" s="5">
        <v>-0.229577</v>
      </c>
      <c r="Y138" s="5">
        <v>-0.22544500000000001</v>
      </c>
      <c r="Z138" s="5">
        <v>-0.22121399999999999</v>
      </c>
      <c r="AA138" s="5">
        <v>-0.21918199999999999</v>
      </c>
      <c r="AB138" s="5">
        <v>-0.225772</v>
      </c>
      <c r="AC138" s="5">
        <v>-0.23269699999999999</v>
      </c>
      <c r="AD138" s="5">
        <v>-0.24037900000000001</v>
      </c>
    </row>
    <row r="139" spans="1:30" x14ac:dyDescent="0.35">
      <c r="A139" t="s">
        <v>235</v>
      </c>
      <c r="B139" s="5">
        <v>1.3297210000000001E-3</v>
      </c>
      <c r="C139" s="5">
        <v>1.3468320000000001E-2</v>
      </c>
      <c r="D139" s="5">
        <v>2.410226E-2</v>
      </c>
      <c r="E139" s="5">
        <v>3.1061890000000002E-2</v>
      </c>
      <c r="F139" s="5">
        <v>4.3735689999999999E-3</v>
      </c>
      <c r="G139" s="5">
        <v>-7.6599850000000002E-3</v>
      </c>
      <c r="H139" s="5">
        <v>-2.202492E-2</v>
      </c>
      <c r="I139" s="5">
        <v>-3.2489570000000002E-2</v>
      </c>
      <c r="J139" s="5">
        <v>-4.3582910000000002E-2</v>
      </c>
      <c r="K139" s="5">
        <v>-0.10932600000000001</v>
      </c>
      <c r="L139" s="5">
        <v>-0.122184</v>
      </c>
      <c r="M139" s="5">
        <v>-0.13625799999999999</v>
      </c>
      <c r="N139" s="5">
        <v>-0.15065300000000001</v>
      </c>
      <c r="O139" s="5">
        <v>-0.16644100000000001</v>
      </c>
      <c r="P139" s="5">
        <v>-0.17893999999999999</v>
      </c>
      <c r="Q139" s="5">
        <v>-0.19894600000000001</v>
      </c>
      <c r="R139" s="5">
        <v>-0.20922399999999999</v>
      </c>
      <c r="S139" s="5">
        <v>-0.22029699999999999</v>
      </c>
      <c r="T139" s="5">
        <v>-0.23211799999999999</v>
      </c>
      <c r="U139" s="5">
        <v>-0.23625399999999999</v>
      </c>
      <c r="V139" s="5">
        <v>-0.23901900000000001</v>
      </c>
      <c r="W139" s="5">
        <v>-0.238843</v>
      </c>
      <c r="X139" s="5">
        <v>-0.238205</v>
      </c>
      <c r="Y139" s="5">
        <v>-0.234065</v>
      </c>
      <c r="Z139" s="5">
        <v>-0.229874</v>
      </c>
      <c r="AA139" s="5">
        <v>-0.22790099999999999</v>
      </c>
      <c r="AB139" s="5">
        <v>-0.234627</v>
      </c>
      <c r="AC139" s="5">
        <v>-0.24171699999999999</v>
      </c>
      <c r="AD139" s="5">
        <v>-0.24959400000000001</v>
      </c>
    </row>
    <row r="140" spans="1:30" x14ac:dyDescent="0.35">
      <c r="A140" t="s">
        <v>236</v>
      </c>
      <c r="B140" s="5">
        <v>1.427511E-3</v>
      </c>
      <c r="C140" s="5">
        <v>1.39382E-2</v>
      </c>
      <c r="D140" s="5">
        <v>2.473912E-2</v>
      </c>
      <c r="E140" s="5">
        <v>3.1689299999999997E-2</v>
      </c>
      <c r="F140" s="5">
        <v>3.4133100000000001E-3</v>
      </c>
      <c r="G140" s="5">
        <v>-8.6298520000000004E-3</v>
      </c>
      <c r="H140" s="5">
        <v>-2.3141539999999999E-2</v>
      </c>
      <c r="I140" s="5">
        <v>-3.3704060000000001E-2</v>
      </c>
      <c r="J140" s="5">
        <v>-4.5081030000000001E-2</v>
      </c>
      <c r="K140" s="5">
        <v>-0.112624</v>
      </c>
      <c r="L140" s="5">
        <v>-0.12554100000000001</v>
      </c>
      <c r="M140" s="5">
        <v>-0.13979</v>
      </c>
      <c r="N140" s="5">
        <v>-0.154331</v>
      </c>
      <c r="O140" s="5">
        <v>-0.17031399999999999</v>
      </c>
      <c r="P140" s="5">
        <v>-0.18293000000000001</v>
      </c>
      <c r="Q140" s="5">
        <v>-0.20321</v>
      </c>
      <c r="R140" s="5">
        <v>-0.21369299999999999</v>
      </c>
      <c r="S140" s="5">
        <v>-0.22500200000000001</v>
      </c>
      <c r="T140" s="5">
        <v>-0.237067</v>
      </c>
      <c r="U140" s="5">
        <v>-0.241253</v>
      </c>
      <c r="V140" s="5">
        <v>-0.24412500000000001</v>
      </c>
      <c r="W140" s="5">
        <v>-0.24406700000000001</v>
      </c>
      <c r="X140" s="5">
        <v>-0.24354700000000001</v>
      </c>
      <c r="Y140" s="5">
        <v>-0.239485</v>
      </c>
      <c r="Z140" s="5">
        <v>-0.23535300000000001</v>
      </c>
      <c r="AA140" s="5">
        <v>-0.23344899999999999</v>
      </c>
      <c r="AB140" s="5">
        <v>-0.24029200000000001</v>
      </c>
      <c r="AC140" s="5">
        <v>-0.24748000000000001</v>
      </c>
      <c r="AD140" s="5">
        <v>-0.25545499999999999</v>
      </c>
    </row>
    <row r="141" spans="1:30" x14ac:dyDescent="0.35">
      <c r="A141" t="s">
        <v>237</v>
      </c>
      <c r="B141" s="5">
        <v>1.690287E-3</v>
      </c>
      <c r="C141" s="5">
        <v>1.491669E-2</v>
      </c>
      <c r="D141" s="5">
        <v>2.6776689999999999E-2</v>
      </c>
      <c r="E141" s="5">
        <v>3.4790019999999998E-2</v>
      </c>
      <c r="F141" s="5">
        <v>1.1754529999999999E-2</v>
      </c>
      <c r="G141" s="5">
        <v>-1.009746E-3</v>
      </c>
      <c r="H141" s="5">
        <v>-1.6409489999999999E-2</v>
      </c>
      <c r="I141" s="5">
        <v>-2.7566529999999999E-2</v>
      </c>
      <c r="J141" s="5">
        <v>-3.9470659999999998E-2</v>
      </c>
      <c r="K141" s="5">
        <v>-0.10409</v>
      </c>
      <c r="L141" s="5">
        <v>-0.119168</v>
      </c>
      <c r="M141" s="5">
        <v>-0.134657</v>
      </c>
      <c r="N141" s="5">
        <v>-0.14988799999999999</v>
      </c>
      <c r="O141" s="5">
        <v>-0.16641400000000001</v>
      </c>
      <c r="P141" s="5">
        <v>-0.17916199999999999</v>
      </c>
      <c r="Q141" s="5">
        <v>-0.19975799999999999</v>
      </c>
      <c r="R141" s="5">
        <v>-0.21030599999999999</v>
      </c>
      <c r="S141" s="5">
        <v>-0.22162999999999999</v>
      </c>
      <c r="T141" s="5">
        <v>-0.233652</v>
      </c>
      <c r="U141" s="5">
        <v>-0.23763999999999999</v>
      </c>
      <c r="V141" s="5">
        <v>-0.24010999999999999</v>
      </c>
      <c r="W141" s="5">
        <v>-0.23950299999999999</v>
      </c>
      <c r="X141" s="5">
        <v>-0.23835500000000001</v>
      </c>
      <c r="Y141" s="5">
        <v>-0.23354900000000001</v>
      </c>
      <c r="Z141" s="5">
        <v>-0.228654</v>
      </c>
      <c r="AA141" s="5">
        <v>-0.226102</v>
      </c>
      <c r="AB141" s="5">
        <v>-0.23268900000000001</v>
      </c>
      <c r="AC141" s="5">
        <v>-0.23982600000000001</v>
      </c>
      <c r="AD141" s="5">
        <v>-0.24787699999999999</v>
      </c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1BD50-BBB0-43FA-9F0C-B316C8D4B309}">
  <sheetPr codeName="Sheet15">
    <tabColor rgb="FFFFFF00"/>
  </sheetPr>
  <dimension ref="A1:AD60"/>
  <sheetViews>
    <sheetView showGridLines="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F35" activeCellId="3" sqref="AF23 AF30 AF31 AF35"/>
    </sheetView>
  </sheetViews>
  <sheetFormatPr defaultColWidth="8.7265625" defaultRowHeight="14.5" x14ac:dyDescent="0.35"/>
  <cols>
    <col min="1" max="1" width="69.54296875" style="11" bestFit="1" customWidth="1"/>
    <col min="2" max="3" width="8.7265625" style="11" customWidth="1"/>
    <col min="4" max="16384" width="8.7265625" style="11"/>
  </cols>
  <sheetData>
    <row r="1" spans="1:30" ht="17.5" thickBot="1" x14ac:dyDescent="0.45">
      <c r="A1" s="23" t="s">
        <v>388</v>
      </c>
      <c r="B1" s="24">
        <v>2022</v>
      </c>
      <c r="C1" s="25">
        <v>2023</v>
      </c>
      <c r="D1" s="24">
        <v>2024</v>
      </c>
      <c r="E1" s="25">
        <v>2025</v>
      </c>
      <c r="F1" s="24">
        <v>2026</v>
      </c>
      <c r="G1" s="25">
        <v>2027</v>
      </c>
      <c r="H1" s="24">
        <v>2028</v>
      </c>
      <c r="I1" s="25">
        <v>2029</v>
      </c>
      <c r="J1" s="24">
        <v>2030</v>
      </c>
      <c r="K1" s="25">
        <v>2031</v>
      </c>
      <c r="L1" s="24">
        <v>2032</v>
      </c>
      <c r="M1" s="25">
        <v>2033</v>
      </c>
      <c r="N1" s="24">
        <v>2034</v>
      </c>
      <c r="O1" s="25">
        <v>2035</v>
      </c>
      <c r="P1" s="24">
        <v>2036</v>
      </c>
      <c r="Q1" s="25">
        <v>2037</v>
      </c>
      <c r="R1" s="24">
        <v>2038</v>
      </c>
      <c r="S1" s="25">
        <v>2039</v>
      </c>
      <c r="T1" s="24">
        <v>2040</v>
      </c>
      <c r="U1" s="25">
        <v>2041</v>
      </c>
      <c r="V1" s="24">
        <v>2042</v>
      </c>
      <c r="W1" s="25">
        <v>2043</v>
      </c>
      <c r="X1" s="24">
        <v>2044</v>
      </c>
      <c r="Y1" s="25">
        <v>2045</v>
      </c>
      <c r="Z1" s="24">
        <v>2046</v>
      </c>
      <c r="AA1" s="25">
        <v>2047</v>
      </c>
      <c r="AB1" s="24">
        <v>2048</v>
      </c>
      <c r="AC1" s="25">
        <v>2049</v>
      </c>
      <c r="AD1" s="24">
        <v>2050</v>
      </c>
    </row>
    <row r="2" spans="1:30" ht="15" thickTop="1" x14ac:dyDescent="0.35">
      <c r="A2" s="26" t="s">
        <v>239</v>
      </c>
      <c r="B2" s="27">
        <v>0.17133305474300939</v>
      </c>
      <c r="C2" s="27">
        <v>-0.63815933796580737</v>
      </c>
      <c r="D2" s="27">
        <v>-1.2276244233271538</v>
      </c>
      <c r="E2" s="27">
        <v>-1.7293480969766928</v>
      </c>
      <c r="F2" s="27">
        <v>-2.9117677289357204</v>
      </c>
      <c r="G2" s="27">
        <v>-3.3541229126260004</v>
      </c>
      <c r="H2" s="27">
        <v>-3.6649574380828489</v>
      </c>
      <c r="I2" s="27">
        <v>-3.8954592561999846</v>
      </c>
      <c r="J2" s="27">
        <v>-4.0166770286695002</v>
      </c>
      <c r="K2" s="27">
        <v>-5.1480748577734907</v>
      </c>
      <c r="L2" s="27">
        <v>-5.2874624076296683</v>
      </c>
      <c r="M2" s="27">
        <v>-5.438307757728805</v>
      </c>
      <c r="N2" s="27">
        <v>-5.5848172670730705</v>
      </c>
      <c r="O2" s="27">
        <v>-5.7362291933835285</v>
      </c>
      <c r="P2" s="27">
        <v>-5.9290579793217688</v>
      </c>
      <c r="Q2" s="27">
        <v>-6.1392250253652625</v>
      </c>
      <c r="R2" s="27">
        <v>-6.3297196927911701</v>
      </c>
      <c r="S2" s="27">
        <v>-6.5195845870841103</v>
      </c>
      <c r="T2" s="27">
        <v>-6.7351519418408587</v>
      </c>
      <c r="U2" s="27">
        <v>-6.918417434188437</v>
      </c>
      <c r="V2" s="27">
        <v>-7.1021275452397168</v>
      </c>
      <c r="W2" s="27">
        <v>-7.2757257346647002</v>
      </c>
      <c r="X2" s="27">
        <v>-7.4521442255029342</v>
      </c>
      <c r="Y2" s="27">
        <v>-7.6227257435049136</v>
      </c>
      <c r="Z2" s="27">
        <v>-7.7937698954001977</v>
      </c>
      <c r="AA2" s="27">
        <v>-7.9648073894004954</v>
      </c>
      <c r="AB2" s="27">
        <v>-8.1443714045210651</v>
      </c>
      <c r="AC2" s="27">
        <v>-8.3175723245528062</v>
      </c>
      <c r="AD2" s="27">
        <v>-8.4814376080023113</v>
      </c>
    </row>
    <row r="3" spans="1:30" x14ac:dyDescent="0.35">
      <c r="A3" s="26" t="s">
        <v>240</v>
      </c>
      <c r="B3" s="27">
        <v>0.43865086599819092</v>
      </c>
      <c r="C3" s="27">
        <v>-0.39448129291257528</v>
      </c>
      <c r="D3" s="27">
        <v>-1.0140697652640021</v>
      </c>
      <c r="E3" s="27">
        <v>-1.5389629410845043</v>
      </c>
      <c r="F3" s="27">
        <v>-2.424058120112595</v>
      </c>
      <c r="G3" s="27">
        <v>-2.8632932667337556</v>
      </c>
      <c r="H3" s="27">
        <v>-3.1757012526716601</v>
      </c>
      <c r="I3" s="27">
        <v>-3.4047015751355172</v>
      </c>
      <c r="J3" s="27">
        <v>-3.4990455700847489</v>
      </c>
      <c r="K3" s="27">
        <v>-4.2485506109168538</v>
      </c>
      <c r="L3" s="27">
        <v>-4.3421248491204478</v>
      </c>
      <c r="M3" s="27">
        <v>-4.4347705691680028</v>
      </c>
      <c r="N3" s="27">
        <v>-4.5643793498410243</v>
      </c>
      <c r="O3" s="27">
        <v>-4.6962873446521671</v>
      </c>
      <c r="P3" s="27">
        <v>-4.8495331993448776</v>
      </c>
      <c r="Q3" s="27">
        <v>-5.0175696750007397</v>
      </c>
      <c r="R3" s="27">
        <v>-5.1627510512189119</v>
      </c>
      <c r="S3" s="27">
        <v>-5.3048057482002768</v>
      </c>
      <c r="T3" s="27">
        <v>-5.4602878238636938</v>
      </c>
      <c r="U3" s="27">
        <v>-5.5847640459083667</v>
      </c>
      <c r="V3" s="27">
        <v>-5.7044828134092311</v>
      </c>
      <c r="W3" s="27">
        <v>-5.8092704193897688</v>
      </c>
      <c r="X3" s="27">
        <v>-5.9094781166183159</v>
      </c>
      <c r="Y3" s="27">
        <v>-5.9955959300629509</v>
      </c>
      <c r="Z3" s="27">
        <v>-6.0726897782047926</v>
      </c>
      <c r="AA3" s="27">
        <v>-6.1395350088013574</v>
      </c>
      <c r="AB3" s="27">
        <v>-6.2031402001959206</v>
      </c>
      <c r="AC3" s="27">
        <v>-6.2462937434196766</v>
      </c>
      <c r="AD3" s="27">
        <v>-6.2620131466488749</v>
      </c>
    </row>
    <row r="4" spans="1:30" x14ac:dyDescent="0.35">
      <c r="A4" s="26" t="s">
        <v>241</v>
      </c>
      <c r="B4" s="27">
        <v>6.6843752274215973</v>
      </c>
      <c r="C4" s="27">
        <v>5.0247534960352267</v>
      </c>
      <c r="D4" s="27">
        <v>3.8151919831788832</v>
      </c>
      <c r="E4" s="27">
        <v>2.8199998843753917</v>
      </c>
      <c r="F4" s="27">
        <v>1.6658104961309197</v>
      </c>
      <c r="G4" s="27">
        <v>0.96034758947207077</v>
      </c>
      <c r="H4" s="27">
        <v>0.43558056052348454</v>
      </c>
      <c r="I4" s="27">
        <v>6.0569887402466986E-2</v>
      </c>
      <c r="J4" s="27">
        <v>-8.0887880995281033E-2</v>
      </c>
      <c r="K4" s="27">
        <v>-0.67462207440905353</v>
      </c>
      <c r="L4" s="27">
        <v>-0.81673133442778911</v>
      </c>
      <c r="M4" s="27">
        <v>-0.95291577872643252</v>
      </c>
      <c r="N4" s="27">
        <v>-1.0966075958963366</v>
      </c>
      <c r="O4" s="27">
        <v>-1.2350102540110171</v>
      </c>
      <c r="P4" s="27">
        <v>-1.3803954864412684</v>
      </c>
      <c r="Q4" s="27">
        <v>-1.5310679760007344</v>
      </c>
      <c r="R4" s="27">
        <v>-1.6667889236677369</v>
      </c>
      <c r="S4" s="27">
        <v>-1.7991446841210705</v>
      </c>
      <c r="T4" s="27">
        <v>-1.9375144517031737</v>
      </c>
      <c r="U4" s="27">
        <v>-2.0529982870442196</v>
      </c>
      <c r="V4" s="27">
        <v>-2.1651488694696415</v>
      </c>
      <c r="W4" s="27">
        <v>-2.2680205658255788</v>
      </c>
      <c r="X4" s="27">
        <v>-2.3668558892541425</v>
      </c>
      <c r="Y4" s="27">
        <v>-2.4577517729544782</v>
      </c>
      <c r="Z4" s="27">
        <v>-2.5396540626896957</v>
      </c>
      <c r="AA4" s="27">
        <v>-2.6153120424724383</v>
      </c>
      <c r="AB4" s="27">
        <v>-2.685901006993237</v>
      </c>
      <c r="AC4" s="27">
        <v>-2.7462664092961582</v>
      </c>
      <c r="AD4" s="27">
        <v>-2.7931990815694783</v>
      </c>
    </row>
    <row r="5" spans="1:30" x14ac:dyDescent="0.35">
      <c r="A5" s="26" t="s">
        <v>242</v>
      </c>
      <c r="B5" s="27">
        <v>46.395563770794816</v>
      </c>
      <c r="C5" s="27">
        <v>38.326681662783976</v>
      </c>
      <c r="D5" s="27">
        <v>32.444724867597266</v>
      </c>
      <c r="E5" s="27">
        <v>27.625100958734315</v>
      </c>
      <c r="F5" s="27">
        <v>23.732777317623619</v>
      </c>
      <c r="G5" s="27">
        <v>20.660102765497832</v>
      </c>
      <c r="H5" s="27">
        <v>18.33107624497006</v>
      </c>
      <c r="I5" s="27">
        <v>16.706401152779787</v>
      </c>
      <c r="J5" s="27">
        <v>16.403649776403839</v>
      </c>
      <c r="K5" s="27">
        <v>16.111001191965276</v>
      </c>
      <c r="L5" s="27">
        <v>15.819147574062111</v>
      </c>
      <c r="M5" s="27">
        <v>15.528799981416151</v>
      </c>
      <c r="N5" s="27">
        <v>15.244390289312058</v>
      </c>
      <c r="O5" s="27">
        <v>14.960526736159903</v>
      </c>
      <c r="P5" s="27">
        <v>14.677873783989106</v>
      </c>
      <c r="Q5" s="27">
        <v>14.399598814082331</v>
      </c>
      <c r="R5" s="27">
        <v>14.12510770780435</v>
      </c>
      <c r="S5" s="27">
        <v>13.852718823511625</v>
      </c>
      <c r="T5" s="27">
        <v>13.578429842666074</v>
      </c>
      <c r="U5" s="27">
        <v>13.318677662874611</v>
      </c>
      <c r="V5" s="27">
        <v>13.054305075537744</v>
      </c>
      <c r="W5" s="27">
        <v>12.792680523643119</v>
      </c>
      <c r="X5" s="27">
        <v>12.53630024490027</v>
      </c>
      <c r="Y5" s="27">
        <v>12.277772821819667</v>
      </c>
      <c r="Z5" s="27">
        <v>12.028789275225217</v>
      </c>
      <c r="AA5" s="27">
        <v>11.783748224217238</v>
      </c>
      <c r="AB5" s="27">
        <v>11.541406059142219</v>
      </c>
      <c r="AC5" s="27">
        <v>11.297399597084761</v>
      </c>
      <c r="AD5" s="27">
        <v>11.05510865255572</v>
      </c>
    </row>
    <row r="6" spans="1:30" x14ac:dyDescent="0.35">
      <c r="A6" s="26" t="s">
        <v>243</v>
      </c>
      <c r="B6" s="27">
        <v>-3.049111997100391</v>
      </c>
      <c r="C6" s="27">
        <v>-3.000837178481103</v>
      </c>
      <c r="D6" s="27">
        <v>-2.9918206779894709</v>
      </c>
      <c r="E6" s="27">
        <v>-3.0058671508378114</v>
      </c>
      <c r="F6" s="27">
        <v>-3.4592677195221997</v>
      </c>
      <c r="G6" s="27">
        <v>-3.5693445939990145</v>
      </c>
      <c r="H6" s="27">
        <v>-3.630788565278547</v>
      </c>
      <c r="I6" s="27">
        <v>-3.6826039762694256</v>
      </c>
      <c r="J6" s="27">
        <v>-3.7294994917592521</v>
      </c>
      <c r="K6" s="27">
        <v>-4.3311180118547474</v>
      </c>
      <c r="L6" s="27">
        <v>-4.3830398718677799</v>
      </c>
      <c r="M6" s="27">
        <v>-4.4307076963216812</v>
      </c>
      <c r="N6" s="27">
        <v>-4.5022668663885881</v>
      </c>
      <c r="O6" s="27">
        <v>-4.5707811978853981</v>
      </c>
      <c r="P6" s="27">
        <v>-4.6510700690345432</v>
      </c>
      <c r="Q6" s="27">
        <v>-4.7415646962270879</v>
      </c>
      <c r="R6" s="27">
        <v>-4.8174864447533681</v>
      </c>
      <c r="S6" s="27">
        <v>-4.8927789095092518</v>
      </c>
      <c r="T6" s="27">
        <v>-4.9777371078470241</v>
      </c>
      <c r="U6" s="27">
        <v>-5.0407423369210376</v>
      </c>
      <c r="V6" s="27">
        <v>-5.1018444138721541</v>
      </c>
      <c r="W6" s="27">
        <v>-5.1551571462964816</v>
      </c>
      <c r="X6" s="27">
        <v>-5.2075931316497606</v>
      </c>
      <c r="Y6" s="27">
        <v>-5.2531271891972908</v>
      </c>
      <c r="Z6" s="27">
        <v>-5.2927702014450206</v>
      </c>
      <c r="AA6" s="27">
        <v>-5.3288162712484439</v>
      </c>
      <c r="AB6" s="27">
        <v>-5.3625546228285028</v>
      </c>
      <c r="AC6" s="27">
        <v>-5.3872756958302146</v>
      </c>
      <c r="AD6" s="27">
        <v>-5.3998420613013014</v>
      </c>
    </row>
    <row r="7" spans="1:30" x14ac:dyDescent="0.35">
      <c r="A7" s="26" t="s">
        <v>244</v>
      </c>
      <c r="B7" s="27">
        <v>-5.8330897398421495</v>
      </c>
      <c r="C7" s="27">
        <v>-5.8466445000228964</v>
      </c>
      <c r="D7" s="27">
        <v>-5.8919631352799113</v>
      </c>
      <c r="E7" s="27">
        <v>-5.9647369936743324</v>
      </c>
      <c r="F7" s="27">
        <v>-6.6038222475783428</v>
      </c>
      <c r="G7" s="27">
        <v>-6.7898258966791616</v>
      </c>
      <c r="H7" s="27">
        <v>-6.8947445743051841</v>
      </c>
      <c r="I7" s="27">
        <v>-6.9822324477876299</v>
      </c>
      <c r="J7" s="27">
        <v>-7.0345184774659737</v>
      </c>
      <c r="K7" s="27">
        <v>-7.9530853990437187</v>
      </c>
      <c r="L7" s="27">
        <v>-8.0050947158513512</v>
      </c>
      <c r="M7" s="27">
        <v>-8.0624595308541736</v>
      </c>
      <c r="N7" s="27">
        <v>-8.2015007372746478</v>
      </c>
      <c r="O7" s="27">
        <v>-8.3541474382660343</v>
      </c>
      <c r="P7" s="27">
        <v>-8.5470737060407718</v>
      </c>
      <c r="Q7" s="27">
        <v>-8.7693236957363716</v>
      </c>
      <c r="R7" s="27">
        <v>-8.9647272623106478</v>
      </c>
      <c r="S7" s="27">
        <v>-9.1625256722498527</v>
      </c>
      <c r="T7" s="27">
        <v>-9.3877113170413278</v>
      </c>
      <c r="U7" s="27">
        <v>-9.5796029998094685</v>
      </c>
      <c r="V7" s="27">
        <v>-9.7725862747967245</v>
      </c>
      <c r="W7" s="27">
        <v>-9.952671228689475</v>
      </c>
      <c r="X7" s="27">
        <v>-10.137432157235663</v>
      </c>
      <c r="Y7" s="27">
        <v>-10.312140992029644</v>
      </c>
      <c r="Z7" s="27">
        <v>-10.491091203852831</v>
      </c>
      <c r="AA7" s="27">
        <v>-10.670963693636873</v>
      </c>
      <c r="AB7" s="27">
        <v>-10.869369997569223</v>
      </c>
      <c r="AC7" s="27">
        <v>-11.057718099490346</v>
      </c>
      <c r="AD7" s="27">
        <v>-11.228186491235133</v>
      </c>
    </row>
    <row r="8" spans="1:30" x14ac:dyDescent="0.35">
      <c r="A8" s="26" t="s">
        <v>245</v>
      </c>
      <c r="B8" s="27">
        <v>-5.5073586367157201</v>
      </c>
      <c r="C8" s="27">
        <v>-6.0503681887877319</v>
      </c>
      <c r="D8" s="27">
        <v>-6.4219762176660735</v>
      </c>
      <c r="E8" s="27">
        <v>-6.7058383621192466</v>
      </c>
      <c r="F8" s="27">
        <v>-16.462521833073239</v>
      </c>
      <c r="G8" s="27">
        <v>-17.282073719303995</v>
      </c>
      <c r="H8" s="27">
        <v>-17.290728868526053</v>
      </c>
      <c r="I8" s="27">
        <v>-17.31264775175838</v>
      </c>
      <c r="J8" s="27">
        <v>-17.352572137878493</v>
      </c>
      <c r="K8" s="27">
        <v>-26.940003847196795</v>
      </c>
      <c r="L8" s="27">
        <v>-26.768178843503954</v>
      </c>
      <c r="M8" s="27">
        <v>-26.757100177299783</v>
      </c>
      <c r="N8" s="27">
        <v>-26.803566330463607</v>
      </c>
      <c r="O8" s="27">
        <v>-26.890333273863281</v>
      </c>
      <c r="P8" s="27">
        <v>-27.396218453936484</v>
      </c>
      <c r="Q8" s="27">
        <v>-27.927593737753206</v>
      </c>
      <c r="R8" s="27">
        <v>-28.459527314719114</v>
      </c>
      <c r="S8" s="27">
        <v>-28.990030564204758</v>
      </c>
      <c r="T8" s="27">
        <v>-29.718611047484444</v>
      </c>
      <c r="U8" s="27">
        <v>-30.32889313045013</v>
      </c>
      <c r="V8" s="27">
        <v>-30.967004757057495</v>
      </c>
      <c r="W8" s="27">
        <v>-31.601428221005236</v>
      </c>
      <c r="X8" s="27">
        <v>-32.284115506955274</v>
      </c>
      <c r="Y8" s="27">
        <v>-33.001193572039078</v>
      </c>
      <c r="Z8" s="27">
        <v>-33.761413211431837</v>
      </c>
      <c r="AA8" s="27">
        <v>-34.558633397672963</v>
      </c>
      <c r="AB8" s="27">
        <v>-35.399001199174606</v>
      </c>
      <c r="AC8" s="27">
        <v>-36.276616140998158</v>
      </c>
      <c r="AD8" s="27">
        <v>-37.209224450417267</v>
      </c>
    </row>
    <row r="9" spans="1:30" x14ac:dyDescent="0.35">
      <c r="A9" s="26" t="s">
        <v>246</v>
      </c>
      <c r="B9" s="27">
        <v>5.3703289326465328E-2</v>
      </c>
      <c r="C9" s="27">
        <v>9.1751238935664961E-2</v>
      </c>
      <c r="D9" s="27">
        <v>0.12043055827417901</v>
      </c>
      <c r="E9" s="27">
        <v>0.1334134835923674</v>
      </c>
      <c r="F9" s="27">
        <v>-10.081934632273228</v>
      </c>
      <c r="G9" s="27">
        <v>-10.826482592415813</v>
      </c>
      <c r="H9" s="27">
        <v>-10.755819646626232</v>
      </c>
      <c r="I9" s="27">
        <v>-10.731448886128501</v>
      </c>
      <c r="J9" s="27">
        <v>-10.848366805066247</v>
      </c>
      <c r="K9" s="27">
        <v>-21.148878438148326</v>
      </c>
      <c r="L9" s="27">
        <v>-21.067344765683462</v>
      </c>
      <c r="M9" s="27">
        <v>-21.155371715174716</v>
      </c>
      <c r="N9" s="27">
        <v>-21.251444341719854</v>
      </c>
      <c r="O9" s="27">
        <v>-21.388011873981412</v>
      </c>
      <c r="P9" s="27">
        <v>-21.943629572389444</v>
      </c>
      <c r="Q9" s="27">
        <v>-22.520185608613289</v>
      </c>
      <c r="R9" s="27">
        <v>-23.108844219583339</v>
      </c>
      <c r="S9" s="27">
        <v>-23.683430790230549</v>
      </c>
      <c r="T9" s="27">
        <v>-24.483068493080751</v>
      </c>
      <c r="U9" s="27">
        <v>-25.142996845298864</v>
      </c>
      <c r="V9" s="27">
        <v>-25.831568797034837</v>
      </c>
      <c r="W9" s="27">
        <v>-26.516801433762275</v>
      </c>
      <c r="X9" s="27">
        <v>-27.26507584970296</v>
      </c>
      <c r="Y9" s="27">
        <v>-28.042860393220415</v>
      </c>
      <c r="Z9" s="27">
        <v>-28.873153361983945</v>
      </c>
      <c r="AA9" s="27">
        <v>-29.734754947063657</v>
      </c>
      <c r="AB9" s="27">
        <v>-30.629855881837592</v>
      </c>
      <c r="AC9" s="27">
        <v>-31.566876885710588</v>
      </c>
      <c r="AD9" s="27">
        <v>-32.556123306246711</v>
      </c>
    </row>
    <row r="10" spans="1:30" x14ac:dyDescent="0.35">
      <c r="A10" s="26" t="s">
        <v>247</v>
      </c>
      <c r="B10" s="27">
        <v>-4.8314329648649448</v>
      </c>
      <c r="C10" s="27">
        <v>-3.1721906364161856</v>
      </c>
      <c r="D10" s="27">
        <v>-1.6976030567327274</v>
      </c>
      <c r="E10" s="27">
        <v>-0.85351122184060191</v>
      </c>
      <c r="F10" s="27">
        <v>-0.42545471787263195</v>
      </c>
      <c r="G10" s="27">
        <v>-0.13404611863089202</v>
      </c>
      <c r="H10" s="27">
        <v>-0.30807387772245121</v>
      </c>
      <c r="I10" s="27">
        <v>-0.38458751146522596</v>
      </c>
      <c r="J10" s="27">
        <v>-0.8183571062402194</v>
      </c>
      <c r="K10" s="27">
        <v>-2.4369132196981749</v>
      </c>
      <c r="L10" s="27">
        <v>-4.1004800072552552</v>
      </c>
      <c r="M10" s="27">
        <v>-5.7962667031834156</v>
      </c>
      <c r="N10" s="27">
        <v>-7.5193167168013559</v>
      </c>
      <c r="O10" s="27">
        <v>-9.2747278535984137</v>
      </c>
      <c r="P10" s="27">
        <v>-10.329667354588462</v>
      </c>
      <c r="Q10" s="27">
        <v>-11.480125865078248</v>
      </c>
      <c r="R10" s="27">
        <v>-12.628209493563988</v>
      </c>
      <c r="S10" s="27">
        <v>-13.81711282727289</v>
      </c>
      <c r="T10" s="27">
        <v>-15.044295565449527</v>
      </c>
      <c r="U10" s="27">
        <v>-15.537506599276762</v>
      </c>
      <c r="V10" s="27">
        <v>-16.02992610089543</v>
      </c>
      <c r="W10" s="27">
        <v>-16.522048351170703</v>
      </c>
      <c r="X10" s="27">
        <v>-17.013887841876279</v>
      </c>
      <c r="Y10" s="27">
        <v>-17.506149777724172</v>
      </c>
      <c r="Z10" s="27">
        <v>-17.775663921482998</v>
      </c>
      <c r="AA10" s="27">
        <v>-18.044596416929704</v>
      </c>
      <c r="AB10" s="27">
        <v>-18.31229143161357</v>
      </c>
      <c r="AC10" s="27">
        <v>-18.579930260755368</v>
      </c>
      <c r="AD10" s="27">
        <v>-18.845468683766121</v>
      </c>
    </row>
    <row r="11" spans="1:30" x14ac:dyDescent="0.35">
      <c r="A11" s="26" t="s">
        <v>248</v>
      </c>
      <c r="B11" s="27">
        <v>-7.1327350023618337</v>
      </c>
      <c r="C11" s="27">
        <v>-7.0860197903183275</v>
      </c>
      <c r="D11" s="27">
        <v>-7.0114387054720657</v>
      </c>
      <c r="E11" s="27">
        <v>-7.0097992567870113</v>
      </c>
      <c r="F11" s="27">
        <v>-9.3886761162633405</v>
      </c>
      <c r="G11" s="27">
        <v>-9.5708045931305978</v>
      </c>
      <c r="H11" s="27">
        <v>-9.681361111258294</v>
      </c>
      <c r="I11" s="27">
        <v>-9.7899012095626148</v>
      </c>
      <c r="J11" s="27">
        <v>-10.027441561022053</v>
      </c>
      <c r="K11" s="27">
        <v>-12.953560136391213</v>
      </c>
      <c r="L11" s="27">
        <v>-13.462174743961615</v>
      </c>
      <c r="M11" s="27">
        <v>-14.018679154755132</v>
      </c>
      <c r="N11" s="27">
        <v>-14.259501581424322</v>
      </c>
      <c r="O11" s="27">
        <v>-14.499710114615144</v>
      </c>
      <c r="P11" s="27">
        <v>-14.783741619698658</v>
      </c>
      <c r="Q11" s="27">
        <v>-15.067102132604584</v>
      </c>
      <c r="R11" s="27">
        <v>-15.368818653348065</v>
      </c>
      <c r="S11" s="27">
        <v>-15.645623208638916</v>
      </c>
      <c r="T11" s="27">
        <v>-16.029984731425706</v>
      </c>
      <c r="U11" s="27">
        <v>-16.280348762847872</v>
      </c>
      <c r="V11" s="27">
        <v>-16.551652516373064</v>
      </c>
      <c r="W11" s="27">
        <v>-16.819507493370406</v>
      </c>
      <c r="X11" s="27">
        <v>-17.129813933553475</v>
      </c>
      <c r="Y11" s="27">
        <v>-17.438781063540063</v>
      </c>
      <c r="Z11" s="27">
        <v>-17.746646530717335</v>
      </c>
      <c r="AA11" s="27">
        <v>-18.072492346998938</v>
      </c>
      <c r="AB11" s="27">
        <v>-18.378675585373962</v>
      </c>
      <c r="AC11" s="27">
        <v>-18.702956308944298</v>
      </c>
      <c r="AD11" s="27">
        <v>-19.047779898597515</v>
      </c>
    </row>
    <row r="12" spans="1:30" x14ac:dyDescent="0.35">
      <c r="A12" s="26" t="s">
        <v>249</v>
      </c>
      <c r="B12" s="27">
        <v>-7.431346578366453</v>
      </c>
      <c r="C12" s="27">
        <v>-5.4606966213999373</v>
      </c>
      <c r="D12" s="27">
        <v>-3.7060680552718339</v>
      </c>
      <c r="E12" s="27">
        <v>-2.7005770343842967</v>
      </c>
      <c r="F12" s="27">
        <v>-2.0411625415669175</v>
      </c>
      <c r="G12" s="27">
        <v>-1.6627702204580261</v>
      </c>
      <c r="H12" s="27">
        <v>-1.8451308071087311</v>
      </c>
      <c r="I12" s="27">
        <v>-1.9206213963698016</v>
      </c>
      <c r="J12" s="27">
        <v>-2.402495889438331</v>
      </c>
      <c r="K12" s="27">
        <v>-4.1405797162995626</v>
      </c>
      <c r="L12" s="27">
        <v>-6.0661610265622485</v>
      </c>
      <c r="M12" s="27">
        <v>-8.0491840821036593</v>
      </c>
      <c r="N12" s="27">
        <v>-10.096025858545287</v>
      </c>
      <c r="O12" s="27">
        <v>-12.185700101399412</v>
      </c>
      <c r="P12" s="27">
        <v>-13.409047282246117</v>
      </c>
      <c r="Q12" s="27">
        <v>-14.717109967019143</v>
      </c>
      <c r="R12" s="27">
        <v>-16.075254884860946</v>
      </c>
      <c r="S12" s="27">
        <v>-17.48221710671573</v>
      </c>
      <c r="T12" s="27">
        <v>-18.932606816261078</v>
      </c>
      <c r="U12" s="27">
        <v>-19.506601554650612</v>
      </c>
      <c r="V12" s="27">
        <v>-20.075177822559628</v>
      </c>
      <c r="W12" s="27">
        <v>-20.641058834435157</v>
      </c>
      <c r="X12" s="27">
        <v>-21.203227885964321</v>
      </c>
      <c r="Y12" s="27">
        <v>-21.765161730968693</v>
      </c>
      <c r="Z12" s="27">
        <v>-22.059199738245503</v>
      </c>
      <c r="AA12" s="27">
        <v>-22.350994495660721</v>
      </c>
      <c r="AB12" s="27">
        <v>-22.642588227054201</v>
      </c>
      <c r="AC12" s="27">
        <v>-22.9349241391417</v>
      </c>
      <c r="AD12" s="27">
        <v>-23.223810677752844</v>
      </c>
    </row>
    <row r="13" spans="1:30" x14ac:dyDescent="0.35">
      <c r="A13" s="26" t="s">
        <v>250</v>
      </c>
      <c r="B13" s="27">
        <v>7.9962654409652423</v>
      </c>
      <c r="C13" s="27">
        <v>8.0855128134970027</v>
      </c>
      <c r="D13" s="27">
        <v>8.1657073843961321</v>
      </c>
      <c r="E13" s="27">
        <v>8.2038561027104198</v>
      </c>
      <c r="F13" s="27">
        <v>7.6463396317851506</v>
      </c>
      <c r="G13" s="27">
        <v>7.5109552745289925</v>
      </c>
      <c r="H13" s="27">
        <v>7.3541451560096416</v>
      </c>
      <c r="I13" s="27">
        <v>7.2393598477180099</v>
      </c>
      <c r="J13" s="27">
        <v>7.0532792972697926</v>
      </c>
      <c r="K13" s="27">
        <v>6.0846371183277048</v>
      </c>
      <c r="L13" s="27">
        <v>5.6146946041119312</v>
      </c>
      <c r="M13" s="27">
        <v>5.186167527812505</v>
      </c>
      <c r="N13" s="27">
        <v>4.8955524673355351</v>
      </c>
      <c r="O13" s="27">
        <v>4.6289830631039175</v>
      </c>
      <c r="P13" s="27">
        <v>4.4486246475591855</v>
      </c>
      <c r="Q13" s="27">
        <v>4.2489261998504571</v>
      </c>
      <c r="R13" s="27">
        <v>4.0533468607230896</v>
      </c>
      <c r="S13" s="27">
        <v>3.8501804341639838</v>
      </c>
      <c r="T13" s="27">
        <v>3.6267289545099817</v>
      </c>
      <c r="U13" s="27">
        <v>3.5013505645773071</v>
      </c>
      <c r="V13" s="27">
        <v>3.3601129656341988</v>
      </c>
      <c r="W13" s="27">
        <v>3.208080951489563</v>
      </c>
      <c r="X13" s="27">
        <v>3.0450913144954277</v>
      </c>
      <c r="Y13" s="27">
        <v>2.8711151430856776</v>
      </c>
      <c r="Z13" s="27">
        <v>2.7234564375435792</v>
      </c>
      <c r="AA13" s="27">
        <v>2.5708984912744857</v>
      </c>
      <c r="AB13" s="27">
        <v>2.425476192157658</v>
      </c>
      <c r="AC13" s="27">
        <v>2.2781341810907727</v>
      </c>
      <c r="AD13" s="27">
        <v>2.1292259011114574</v>
      </c>
    </row>
    <row r="14" spans="1:30" x14ac:dyDescent="0.35">
      <c r="A14" s="26" t="s">
        <v>251</v>
      </c>
      <c r="B14" s="27">
        <v>6.989874194538209</v>
      </c>
      <c r="C14" s="27">
        <v>6.9898741945381984</v>
      </c>
      <c r="D14" s="27">
        <v>6.9898741945381877</v>
      </c>
      <c r="E14" s="27">
        <v>6.9898741945381886</v>
      </c>
      <c r="F14" s="27">
        <v>1.5691901108022577</v>
      </c>
      <c r="G14" s="27">
        <v>1.0971555472136594</v>
      </c>
      <c r="H14" s="27">
        <v>1.1560675180924451</v>
      </c>
      <c r="I14" s="27">
        <v>1.1788600156332223</v>
      </c>
      <c r="J14" s="27">
        <v>1.2189628852194712</v>
      </c>
      <c r="K14" s="27">
        <v>-4.5945125536637805</v>
      </c>
      <c r="L14" s="27">
        <v>-4.2992490790470033</v>
      </c>
      <c r="M14" s="27">
        <v>-4.0905542273638229</v>
      </c>
      <c r="N14" s="27">
        <v>-4.1255228683416476</v>
      </c>
      <c r="O14" s="27">
        <v>-4.1945311785716139</v>
      </c>
      <c r="P14" s="27">
        <v>-4.5275542840016172</v>
      </c>
      <c r="Q14" s="27">
        <v>-4.8821233398690493</v>
      </c>
      <c r="R14" s="27">
        <v>-5.2406392739966039</v>
      </c>
      <c r="S14" s="27">
        <v>-5.5945696126757642</v>
      </c>
      <c r="T14" s="27">
        <v>-6.0794658728341853</v>
      </c>
      <c r="U14" s="27">
        <v>-6.4962731359376651</v>
      </c>
      <c r="V14" s="27">
        <v>-6.9313529493600514</v>
      </c>
      <c r="W14" s="27">
        <v>-7.3562689312230116</v>
      </c>
      <c r="X14" s="27">
        <v>-7.8259610935043495</v>
      </c>
      <c r="Y14" s="27">
        <v>-8.3150712491063548</v>
      </c>
      <c r="Z14" s="27">
        <v>-8.8456488329004301</v>
      </c>
      <c r="AA14" s="27">
        <v>-9.3948726740032811</v>
      </c>
      <c r="AB14" s="27">
        <v>-9.9853957772740234</v>
      </c>
      <c r="AC14" s="27">
        <v>-10.605093785657852</v>
      </c>
      <c r="AD14" s="27">
        <v>-11.264174466605905</v>
      </c>
    </row>
    <row r="15" spans="1:30" x14ac:dyDescent="0.35">
      <c r="A15" s="26" t="s">
        <v>252</v>
      </c>
      <c r="B15" s="27">
        <v>13.382192421643538</v>
      </c>
      <c r="C15" s="27">
        <v>6.3141563023948235</v>
      </c>
      <c r="D15" s="27">
        <v>4.6736674859114808</v>
      </c>
      <c r="E15" s="27">
        <v>3.8918408312669639</v>
      </c>
      <c r="F15" s="27">
        <v>3.7484847680478204</v>
      </c>
      <c r="G15" s="27">
        <v>4.734441507973715</v>
      </c>
      <c r="H15" s="27">
        <v>6.1329166984223367</v>
      </c>
      <c r="I15" s="27">
        <v>8.3448684991101096</v>
      </c>
      <c r="J15" s="27">
        <v>10.99105799272265</v>
      </c>
      <c r="K15" s="27">
        <v>12.243392495500499</v>
      </c>
      <c r="L15" s="27">
        <v>12.309175747114022</v>
      </c>
      <c r="M15" s="27">
        <v>13.143597667347832</v>
      </c>
      <c r="N15" s="27">
        <v>12.653748782228181</v>
      </c>
      <c r="O15" s="27">
        <v>13.226977834421016</v>
      </c>
      <c r="P15" s="27">
        <v>14.763356097805685</v>
      </c>
      <c r="Q15" s="27">
        <v>15.026975516352508</v>
      </c>
      <c r="R15" s="27">
        <v>15.571916862311843</v>
      </c>
      <c r="S15" s="27">
        <v>16.40181707173625</v>
      </c>
      <c r="T15" s="27">
        <v>16.760712204314881</v>
      </c>
      <c r="U15" s="27">
        <v>17.177284113101855</v>
      </c>
      <c r="V15" s="27">
        <v>16.847141516818134</v>
      </c>
      <c r="W15" s="27">
        <v>16.45701581154221</v>
      </c>
      <c r="X15" s="27">
        <v>16.91900182667878</v>
      </c>
      <c r="Y15" s="27">
        <v>16.497717167884971</v>
      </c>
      <c r="Z15" s="27">
        <v>18.186453003034853</v>
      </c>
      <c r="AA15" s="27">
        <v>20.154545681803718</v>
      </c>
      <c r="AB15" s="27">
        <v>23.074521114126465</v>
      </c>
      <c r="AC15" s="27">
        <v>22.897508115873229</v>
      </c>
      <c r="AD15" s="27">
        <v>22.634801612191058</v>
      </c>
    </row>
    <row r="16" spans="1:30" x14ac:dyDescent="0.35">
      <c r="A16" s="26" t="s">
        <v>253</v>
      </c>
      <c r="B16" s="27">
        <v>35.139372822299649</v>
      </c>
      <c r="C16" s="27">
        <v>5.6360738726914823</v>
      </c>
      <c r="D16" s="27">
        <v>-0.35860562482934871</v>
      </c>
      <c r="E16" s="27">
        <v>-2.099455980384652</v>
      </c>
      <c r="F16" s="27">
        <v>-1.4289664186607534</v>
      </c>
      <c r="G16" s="27">
        <v>1.9605606934019348</v>
      </c>
      <c r="H16" s="27">
        <v>5.5920655454937842</v>
      </c>
      <c r="I16" s="27">
        <v>10.329244673983256</v>
      </c>
      <c r="J16" s="27">
        <v>15.584011099077692</v>
      </c>
      <c r="K16" s="27">
        <v>17.930723447290919</v>
      </c>
      <c r="L16" s="27">
        <v>17.916849831488371</v>
      </c>
      <c r="M16" s="27">
        <v>19.385013756271256</v>
      </c>
      <c r="N16" s="27">
        <v>18.215814962323066</v>
      </c>
      <c r="O16" s="27">
        <v>19.115163796014855</v>
      </c>
      <c r="P16" s="27">
        <v>21.730028762293554</v>
      </c>
      <c r="Q16" s="27">
        <v>21.504578721092383</v>
      </c>
      <c r="R16" s="27">
        <v>22.134978965479498</v>
      </c>
      <c r="S16" s="27">
        <v>23.246338822724955</v>
      </c>
      <c r="T16" s="27">
        <v>23.528958718422675</v>
      </c>
      <c r="U16" s="27">
        <v>23.926404333446179</v>
      </c>
      <c r="V16" s="27">
        <v>23.141324509951374</v>
      </c>
      <c r="W16" s="27">
        <v>22.398858740433131</v>
      </c>
      <c r="X16" s="27">
        <v>23.168466104522544</v>
      </c>
      <c r="Y16" s="27">
        <v>22.603719599427745</v>
      </c>
      <c r="Z16" s="27">
        <v>25.714070989332576</v>
      </c>
      <c r="AA16" s="27">
        <v>29.477928195810883</v>
      </c>
      <c r="AB16" s="27">
        <v>34.826972974548823</v>
      </c>
      <c r="AC16" s="27">
        <v>34.448102414582074</v>
      </c>
      <c r="AD16" s="27">
        <v>33.895662239143626</v>
      </c>
    </row>
    <row r="17" spans="1:30" x14ac:dyDescent="0.35">
      <c r="A17" s="26" t="s">
        <v>254</v>
      </c>
      <c r="B17" s="27">
        <v>-7.3312911719206184</v>
      </c>
      <c r="C17" s="27">
        <v>-4.4242441493617246</v>
      </c>
      <c r="D17" s="27">
        <v>-3.1434962918638933</v>
      </c>
      <c r="E17" s="27">
        <v>-2.6503367535559743</v>
      </c>
      <c r="F17" s="27">
        <v>-4.2720014487224551</v>
      </c>
      <c r="G17" s="27">
        <v>-5.0778834499459462</v>
      </c>
      <c r="H17" s="27">
        <v>-6.6444856914149906</v>
      </c>
      <c r="I17" s="27">
        <v>-8.7923663659127769</v>
      </c>
      <c r="J17" s="27">
        <v>-11.540924150051527</v>
      </c>
      <c r="K17" s="27">
        <v>-16.277461187391108</v>
      </c>
      <c r="L17" s="27">
        <v>-18.321098748251355</v>
      </c>
      <c r="M17" s="27">
        <v>-21.211750637273941</v>
      </c>
      <c r="N17" s="27">
        <v>-23.405610647937642</v>
      </c>
      <c r="O17" s="27">
        <v>-26.580738284136043</v>
      </c>
      <c r="P17" s="27">
        <v>-30.272294782367204</v>
      </c>
      <c r="Q17" s="27">
        <v>-35.05636144144308</v>
      </c>
      <c r="R17" s="27">
        <v>-39.172201383803419</v>
      </c>
      <c r="S17" s="27">
        <v>-44.052445070840278</v>
      </c>
      <c r="T17" s="27">
        <v>-49.186736010943754</v>
      </c>
      <c r="U17" s="27">
        <v>-53.759327730786154</v>
      </c>
      <c r="V17" s="27">
        <v>-57.583679886191959</v>
      </c>
      <c r="W17" s="27">
        <v>-60.349922367663481</v>
      </c>
      <c r="X17" s="27">
        <v>-62.860833481041752</v>
      </c>
      <c r="Y17" s="27">
        <v>-63.019346521693024</v>
      </c>
      <c r="Z17" s="27">
        <v>-63.570813186728977</v>
      </c>
      <c r="AA17" s="27">
        <v>-64.191999655132435</v>
      </c>
      <c r="AB17" s="27">
        <v>-67.528738542864062</v>
      </c>
      <c r="AC17" s="27">
        <v>-69.843182241867822</v>
      </c>
      <c r="AD17" s="27">
        <v>-72.42223610537593</v>
      </c>
    </row>
    <row r="18" spans="1:30" x14ac:dyDescent="0.35">
      <c r="A18" s="26" t="s">
        <v>255</v>
      </c>
      <c r="B18" s="27">
        <v>-4.5519611431943217</v>
      </c>
      <c r="C18" s="27">
        <v>-2.1630715340956699</v>
      </c>
      <c r="D18" s="27">
        <v>-1.1043741538478844</v>
      </c>
      <c r="E18" s="27">
        <v>-0.65572706939400516</v>
      </c>
      <c r="F18" s="27">
        <v>-1.8443027208258769</v>
      </c>
      <c r="G18" s="27">
        <v>-2.3343268739479055</v>
      </c>
      <c r="H18" s="27">
        <v>-3.4065094047244036</v>
      </c>
      <c r="I18" s="27">
        <v>-4.8878107684699073</v>
      </c>
      <c r="J18" s="27">
        <v>-6.8270481314702671</v>
      </c>
      <c r="K18" s="27">
        <v>-10.233801071697258</v>
      </c>
      <c r="L18" s="27">
        <v>-11.663333836929091</v>
      </c>
      <c r="M18" s="27">
        <v>-13.65558810344295</v>
      </c>
      <c r="N18" s="27">
        <v>-15.082247966491877</v>
      </c>
      <c r="O18" s="27">
        <v>-17.190464110890264</v>
      </c>
      <c r="P18" s="27">
        <v>-19.603589808227305</v>
      </c>
      <c r="Q18" s="27">
        <v>-22.376925598632234</v>
      </c>
      <c r="R18" s="27">
        <v>-24.812111157560789</v>
      </c>
      <c r="S18" s="27">
        <v>-27.665875323530592</v>
      </c>
      <c r="T18" s="27">
        <v>-30.496032468097194</v>
      </c>
      <c r="U18" s="27">
        <v>-32.833413902437592</v>
      </c>
      <c r="V18" s="27">
        <v>-34.565684962620864</v>
      </c>
      <c r="W18" s="27">
        <v>-35.759196087948808</v>
      </c>
      <c r="X18" s="27">
        <v>-37.083526401841183</v>
      </c>
      <c r="Y18" s="27">
        <v>-37.118392034135525</v>
      </c>
      <c r="Z18" s="27">
        <v>-37.893985657268601</v>
      </c>
      <c r="AA18" s="27">
        <v>-38.729135069463176</v>
      </c>
      <c r="AB18" s="27">
        <v>-40.987737514314567</v>
      </c>
      <c r="AC18" s="27">
        <v>-41.967861126246298</v>
      </c>
      <c r="AD18" s="27">
        <v>-43.00967798904324</v>
      </c>
    </row>
    <row r="19" spans="1:30" x14ac:dyDescent="0.35">
      <c r="A19" s="26" t="s">
        <v>256</v>
      </c>
      <c r="B19" s="27">
        <v>-6.1690927646774565</v>
      </c>
      <c r="C19" s="27">
        <v>-4.3579336978957093</v>
      </c>
      <c r="D19" s="27">
        <v>-2.751595117531942</v>
      </c>
      <c r="E19" s="27">
        <v>-1.836860439659155</v>
      </c>
      <c r="F19" s="27">
        <v>-1.7206118465918698</v>
      </c>
      <c r="G19" s="27">
        <v>-1.418568882352645</v>
      </c>
      <c r="H19" s="27">
        <v>-1.5813116124656563</v>
      </c>
      <c r="I19" s="27">
        <v>-1.6488001113555688</v>
      </c>
      <c r="J19" s="27">
        <v>-2.0863789808979663</v>
      </c>
      <c r="K19" s="27">
        <v>-4.1800914231519171</v>
      </c>
      <c r="L19" s="27">
        <v>-5.9132925834130035</v>
      </c>
      <c r="M19" s="27">
        <v>-7.7065327387972014</v>
      </c>
      <c r="N19" s="27">
        <v>-9.5805763023804111</v>
      </c>
      <c r="O19" s="27">
        <v>-11.497889041472801</v>
      </c>
      <c r="P19" s="27">
        <v>-12.648017138528381</v>
      </c>
      <c r="Q19" s="27">
        <v>-13.87659701043482</v>
      </c>
      <c r="R19" s="27">
        <v>-15.152423209142817</v>
      </c>
      <c r="S19" s="27">
        <v>-16.472816917852366</v>
      </c>
      <c r="T19" s="27">
        <v>-17.844481018233495</v>
      </c>
      <c r="U19" s="27">
        <v>-18.40794446481782</v>
      </c>
      <c r="V19" s="27">
        <v>-18.967769299442587</v>
      </c>
      <c r="W19" s="27">
        <v>-19.524171469755967</v>
      </c>
      <c r="X19" s="27">
        <v>-20.080649114915925</v>
      </c>
      <c r="Y19" s="27">
        <v>-20.638213124454818</v>
      </c>
      <c r="Z19" s="27">
        <v>-20.953724734167551</v>
      </c>
      <c r="AA19" s="27">
        <v>-21.268438934505259</v>
      </c>
      <c r="AB19" s="27">
        <v>-21.586300144899013</v>
      </c>
      <c r="AC19" s="27">
        <v>-21.906889252159793</v>
      </c>
      <c r="AD19" s="27">
        <v>-22.227585162687802</v>
      </c>
    </row>
    <row r="20" spans="1:30" x14ac:dyDescent="0.35">
      <c r="A20" s="26" t="s">
        <v>257</v>
      </c>
      <c r="B20" s="27">
        <v>-2.8783937028883861</v>
      </c>
      <c r="C20" s="27">
        <v>0.15111532045024675</v>
      </c>
      <c r="D20" s="27">
        <v>0.64453788953411106</v>
      </c>
      <c r="E20" s="27">
        <v>0.64928150014069219</v>
      </c>
      <c r="F20" s="27">
        <v>-1.9893868064316911</v>
      </c>
      <c r="G20" s="27">
        <v>-3.5230522352634051</v>
      </c>
      <c r="H20" s="27">
        <v>-6.0035374118504681</v>
      </c>
      <c r="I20" s="27">
        <v>-9.8860524232941032</v>
      </c>
      <c r="J20" s="27">
        <v>-14.588548567288763</v>
      </c>
      <c r="K20" s="27">
        <v>-20.516726759709531</v>
      </c>
      <c r="L20" s="27">
        <v>-21.763945443081866</v>
      </c>
      <c r="M20" s="27">
        <v>-24.452009569750178</v>
      </c>
      <c r="N20" s="27">
        <v>-25.632340963652723</v>
      </c>
      <c r="O20" s="27">
        <v>-28.745893785969773</v>
      </c>
      <c r="P20" s="27">
        <v>-34.763842960998552</v>
      </c>
      <c r="Q20" s="27">
        <v>-44.280073771632516</v>
      </c>
      <c r="R20" s="27">
        <v>-52.66393380314026</v>
      </c>
      <c r="S20" s="27">
        <v>-64.220655996058696</v>
      </c>
      <c r="T20" s="27">
        <v>-78.897393770160633</v>
      </c>
      <c r="U20" s="27">
        <v>-98.661253791795119</v>
      </c>
      <c r="V20" s="27">
        <v>-121.90060610442036</v>
      </c>
      <c r="W20" s="27">
        <v>-143.41790814574523</v>
      </c>
      <c r="X20" s="27">
        <v>-159.43989320235741</v>
      </c>
      <c r="Y20" s="27">
        <v>-158.12968979543174</v>
      </c>
      <c r="Z20" s="27">
        <v>-147.03761413086022</v>
      </c>
      <c r="AA20" s="27">
        <v>-138.36004767028075</v>
      </c>
      <c r="AB20" s="27">
        <v>-148.38110235303091</v>
      </c>
      <c r="AC20" s="27">
        <v>-167.84500244354984</v>
      </c>
      <c r="AD20" s="27">
        <v>-195.89745048222451</v>
      </c>
    </row>
    <row r="22" spans="1:30" ht="17.5" thickBot="1" x14ac:dyDescent="0.45">
      <c r="A22" s="28" t="s">
        <v>389</v>
      </c>
      <c r="B22" s="24">
        <v>2022</v>
      </c>
      <c r="C22" s="25">
        <v>2023</v>
      </c>
      <c r="D22" s="24">
        <v>2024</v>
      </c>
      <c r="E22" s="25">
        <v>2025</v>
      </c>
      <c r="F22" s="24">
        <v>2026</v>
      </c>
      <c r="G22" s="25">
        <v>2027</v>
      </c>
      <c r="H22" s="24">
        <v>2028</v>
      </c>
      <c r="I22" s="25">
        <v>2029</v>
      </c>
      <c r="J22" s="24">
        <v>2030</v>
      </c>
      <c r="K22" s="25">
        <v>2031</v>
      </c>
      <c r="L22" s="24">
        <v>2032</v>
      </c>
      <c r="M22" s="25">
        <v>2033</v>
      </c>
      <c r="N22" s="24">
        <v>2034</v>
      </c>
      <c r="O22" s="25">
        <v>2035</v>
      </c>
      <c r="P22" s="24">
        <v>2036</v>
      </c>
      <c r="Q22" s="25">
        <v>2037</v>
      </c>
      <c r="R22" s="24">
        <v>2038</v>
      </c>
      <c r="S22" s="25">
        <v>2039</v>
      </c>
      <c r="T22" s="24">
        <v>2040</v>
      </c>
      <c r="U22" s="25">
        <v>2041</v>
      </c>
      <c r="V22" s="24">
        <v>2042</v>
      </c>
      <c r="W22" s="25">
        <v>2043</v>
      </c>
      <c r="X22" s="24">
        <v>2044</v>
      </c>
      <c r="Y22" s="25">
        <v>2045</v>
      </c>
      <c r="Z22" s="24">
        <v>2046</v>
      </c>
      <c r="AA22" s="25">
        <v>2047</v>
      </c>
      <c r="AB22" s="24">
        <v>2048</v>
      </c>
      <c r="AC22" s="25">
        <v>2049</v>
      </c>
      <c r="AD22" s="24">
        <v>2050</v>
      </c>
    </row>
    <row r="23" spans="1:30" ht="15" thickTop="1" x14ac:dyDescent="0.35">
      <c r="A23" s="26" t="s">
        <v>239</v>
      </c>
      <c r="B23" s="29">
        <v>28.7652</v>
      </c>
      <c r="C23" s="29">
        <v>28.111899999999999</v>
      </c>
      <c r="D23" s="29">
        <v>27.383799999999997</v>
      </c>
      <c r="E23" s="29">
        <v>26.685700000000001</v>
      </c>
      <c r="F23" s="29">
        <v>25.802800000000001</v>
      </c>
      <c r="G23" s="29">
        <v>25.175699999999999</v>
      </c>
      <c r="H23" s="29">
        <v>24.694700000000001</v>
      </c>
      <c r="I23" s="29">
        <v>24.222799999999999</v>
      </c>
      <c r="J23" s="29">
        <v>23.939199999999996</v>
      </c>
      <c r="K23" s="29">
        <v>23.416499999999999</v>
      </c>
      <c r="L23" s="29">
        <v>23.152100000000001</v>
      </c>
      <c r="M23" s="29">
        <v>22.891200000000001</v>
      </c>
      <c r="N23" s="29">
        <v>22.4864</v>
      </c>
      <c r="O23" s="29">
        <v>22.071200000000001</v>
      </c>
      <c r="P23" s="29">
        <v>21.638100000000001</v>
      </c>
      <c r="Q23" s="29">
        <v>21.1922</v>
      </c>
      <c r="R23" s="29">
        <v>20.7438</v>
      </c>
      <c r="S23" s="29">
        <v>20.287500000000001</v>
      </c>
      <c r="T23" s="29">
        <v>19.816800000000001</v>
      </c>
      <c r="U23" s="29">
        <v>19.3445</v>
      </c>
      <c r="V23" s="29">
        <v>18.863</v>
      </c>
      <c r="W23" s="29">
        <v>18.373600000000003</v>
      </c>
      <c r="X23" s="29">
        <v>17.872899999999998</v>
      </c>
      <c r="Y23" s="29">
        <v>17.362000000000002</v>
      </c>
      <c r="Z23" s="29">
        <v>16.838799999999999</v>
      </c>
      <c r="AA23" s="29">
        <v>16.302299999999999</v>
      </c>
      <c r="AB23" s="29">
        <v>15.7501</v>
      </c>
      <c r="AC23" s="29">
        <v>15.1838</v>
      </c>
      <c r="AD23" s="29">
        <v>14.6023</v>
      </c>
    </row>
    <row r="24" spans="1:30" x14ac:dyDescent="0.35">
      <c r="A24" s="26" t="s">
        <v>240</v>
      </c>
      <c r="B24" s="29">
        <v>27.545300000000001</v>
      </c>
      <c r="C24" s="29">
        <v>26.966699999999999</v>
      </c>
      <c r="D24" s="29">
        <v>26.359299999999998</v>
      </c>
      <c r="E24" s="29">
        <v>25.752200000000002</v>
      </c>
      <c r="F24" s="29">
        <v>25.031500000000001</v>
      </c>
      <c r="G24" s="29">
        <v>24.4422</v>
      </c>
      <c r="H24" s="29">
        <v>23.959800000000001</v>
      </c>
      <c r="I24" s="29">
        <v>23.487400000000001</v>
      </c>
      <c r="J24" s="29">
        <v>23.168999999999997</v>
      </c>
      <c r="K24" s="29">
        <v>22.701499999999999</v>
      </c>
      <c r="L24" s="29">
        <v>22.397500000000001</v>
      </c>
      <c r="M24" s="29">
        <v>22.094100000000001</v>
      </c>
      <c r="N24" s="29">
        <v>21.686499999999999</v>
      </c>
      <c r="O24" s="29">
        <v>21.269100000000002</v>
      </c>
      <c r="P24" s="29">
        <v>20.8385</v>
      </c>
      <c r="Q24" s="29">
        <v>20.395499999999998</v>
      </c>
      <c r="R24" s="29">
        <v>19.950199999999999</v>
      </c>
      <c r="S24" s="29">
        <v>19.4971</v>
      </c>
      <c r="T24" s="29">
        <v>19.032</v>
      </c>
      <c r="U24" s="29">
        <v>18.5641</v>
      </c>
      <c r="V24" s="29">
        <v>18.087499999999999</v>
      </c>
      <c r="W24" s="29">
        <v>17.603000000000002</v>
      </c>
      <c r="X24" s="29">
        <v>17.107999999999997</v>
      </c>
      <c r="Y24" s="29">
        <v>16.603300000000001</v>
      </c>
      <c r="Z24" s="29">
        <v>16.0869</v>
      </c>
      <c r="AA24" s="29">
        <v>15.5578</v>
      </c>
      <c r="AB24" s="29">
        <v>15.0136</v>
      </c>
      <c r="AC24" s="29">
        <v>14.4559</v>
      </c>
      <c r="AD24" s="29">
        <v>13.883799999999999</v>
      </c>
    </row>
    <row r="25" spans="1:30" x14ac:dyDescent="0.35">
      <c r="A25" s="26" t="s">
        <v>241</v>
      </c>
      <c r="B25" s="29">
        <v>14.659500000000001</v>
      </c>
      <c r="C25" s="29">
        <v>14.26</v>
      </c>
      <c r="D25" s="29">
        <v>13.8919</v>
      </c>
      <c r="E25" s="29">
        <v>13.548400000000001</v>
      </c>
      <c r="F25" s="29">
        <v>13.1821</v>
      </c>
      <c r="G25" s="29">
        <v>12.870800000000001</v>
      </c>
      <c r="H25" s="29">
        <v>12.609400000000001</v>
      </c>
      <c r="I25" s="29">
        <v>12.3589</v>
      </c>
      <c r="J25" s="29">
        <v>12.197199999999999</v>
      </c>
      <c r="K25" s="29">
        <v>11.9857</v>
      </c>
      <c r="L25" s="29">
        <v>11.8337</v>
      </c>
      <c r="M25" s="29">
        <v>11.6844</v>
      </c>
      <c r="N25" s="29">
        <v>11.505099999999999</v>
      </c>
      <c r="O25" s="29">
        <v>11.325100000000001</v>
      </c>
      <c r="P25" s="29">
        <v>11.1433</v>
      </c>
      <c r="Q25" s="29">
        <v>10.9595</v>
      </c>
      <c r="R25" s="29">
        <v>10.776499999999999</v>
      </c>
      <c r="S25" s="29">
        <v>10.5928</v>
      </c>
      <c r="T25" s="29">
        <v>10.406700000000001</v>
      </c>
      <c r="U25" s="29">
        <v>10.2217</v>
      </c>
      <c r="V25" s="29">
        <v>10.035400000000001</v>
      </c>
      <c r="W25" s="29">
        <v>9.8480000000000008</v>
      </c>
      <c r="X25" s="29">
        <v>9.6588999999999992</v>
      </c>
      <c r="Y25" s="29">
        <v>9.4680999999999997</v>
      </c>
      <c r="Z25" s="29">
        <v>9.2752999999999997</v>
      </c>
      <c r="AA25" s="29">
        <v>9.0800999999999998</v>
      </c>
      <c r="AB25" s="29">
        <v>8.8818000000000001</v>
      </c>
      <c r="AC25" s="29">
        <v>8.6807999999999996</v>
      </c>
      <c r="AD25" s="29">
        <v>8.4766999999999992</v>
      </c>
    </row>
    <row r="26" spans="1:30" x14ac:dyDescent="0.35">
      <c r="A26" s="26" t="s">
        <v>242</v>
      </c>
      <c r="B26" s="29">
        <v>3.96</v>
      </c>
      <c r="C26" s="29">
        <v>3.6473</v>
      </c>
      <c r="D26" s="29">
        <v>3.4043999999999999</v>
      </c>
      <c r="E26" s="29">
        <v>3.1985000000000001</v>
      </c>
      <c r="F26" s="29">
        <v>3.0238</v>
      </c>
      <c r="G26" s="29">
        <v>2.8757000000000001</v>
      </c>
      <c r="H26" s="29">
        <v>2.7507000000000001</v>
      </c>
      <c r="I26" s="29">
        <v>2.6463999999999999</v>
      </c>
      <c r="J26" s="29">
        <v>2.5750999999999999</v>
      </c>
      <c r="K26" s="29">
        <v>2.5062000000000002</v>
      </c>
      <c r="L26" s="29">
        <v>2.4394</v>
      </c>
      <c r="M26" s="29">
        <v>2.3746999999999998</v>
      </c>
      <c r="N26" s="29">
        <v>2.3121</v>
      </c>
      <c r="O26" s="29">
        <v>2.2513999999999998</v>
      </c>
      <c r="P26" s="29">
        <v>2.1926000000000001</v>
      </c>
      <c r="Q26" s="29">
        <v>2.1356000000000002</v>
      </c>
      <c r="R26" s="29">
        <v>2.0802999999999998</v>
      </c>
      <c r="S26" s="29">
        <v>2.0268000000000002</v>
      </c>
      <c r="T26" s="29">
        <v>1.9748000000000001</v>
      </c>
      <c r="U26" s="29">
        <v>1.9245000000000001</v>
      </c>
      <c r="V26" s="29">
        <v>1.8756999999999999</v>
      </c>
      <c r="W26" s="29">
        <v>1.8283</v>
      </c>
      <c r="X26" s="29">
        <v>1.7824</v>
      </c>
      <c r="Y26" s="29">
        <v>1.7378</v>
      </c>
      <c r="Z26" s="29">
        <v>1.6946000000000001</v>
      </c>
      <c r="AA26" s="29">
        <v>1.6527000000000001</v>
      </c>
      <c r="AB26" s="29">
        <v>1.6120000000000001</v>
      </c>
      <c r="AC26" s="29">
        <v>1.5725</v>
      </c>
      <c r="AD26" s="29">
        <v>1.5341</v>
      </c>
    </row>
    <row r="27" spans="1:30" x14ac:dyDescent="0.35">
      <c r="A27" s="26" t="s">
        <v>243</v>
      </c>
      <c r="B27" s="29">
        <v>10.6995</v>
      </c>
      <c r="C27" s="29">
        <v>10.6127</v>
      </c>
      <c r="D27" s="29">
        <v>10.487500000000001</v>
      </c>
      <c r="E27" s="29">
        <v>10.3499</v>
      </c>
      <c r="F27" s="29">
        <v>10.158300000000001</v>
      </c>
      <c r="G27" s="29">
        <v>9.9951000000000008</v>
      </c>
      <c r="H27" s="29">
        <v>9.8587000000000007</v>
      </c>
      <c r="I27" s="29">
        <v>9.7125000000000004</v>
      </c>
      <c r="J27" s="29">
        <v>9.6220999999999997</v>
      </c>
      <c r="K27" s="29">
        <v>9.4794999999999998</v>
      </c>
      <c r="L27" s="29">
        <v>9.3942999999999994</v>
      </c>
      <c r="M27" s="29">
        <v>9.3096999999999994</v>
      </c>
      <c r="N27" s="29">
        <v>9.1929999999999996</v>
      </c>
      <c r="O27" s="29">
        <v>9.0737000000000005</v>
      </c>
      <c r="P27" s="29">
        <v>8.9506999999999994</v>
      </c>
      <c r="Q27" s="29">
        <v>8.8239000000000001</v>
      </c>
      <c r="R27" s="29">
        <v>8.6961999999999993</v>
      </c>
      <c r="S27" s="29">
        <v>8.5660000000000007</v>
      </c>
      <c r="T27" s="29">
        <v>8.4319000000000006</v>
      </c>
      <c r="U27" s="29">
        <v>8.2972000000000001</v>
      </c>
      <c r="V27" s="29">
        <v>8.1597000000000008</v>
      </c>
      <c r="W27" s="29">
        <v>8.0197000000000003</v>
      </c>
      <c r="X27" s="29">
        <v>7.8765000000000001</v>
      </c>
      <c r="Y27" s="29">
        <v>7.7302999999999997</v>
      </c>
      <c r="Z27" s="29">
        <v>7.5807000000000002</v>
      </c>
      <c r="AA27" s="29">
        <v>7.4273999999999996</v>
      </c>
      <c r="AB27" s="29">
        <v>7.2698</v>
      </c>
      <c r="AC27" s="29">
        <v>7.1082999999999998</v>
      </c>
      <c r="AD27" s="29">
        <v>6.9425999999999997</v>
      </c>
    </row>
    <row r="28" spans="1:30" x14ac:dyDescent="0.35">
      <c r="A28" s="26" t="s">
        <v>244</v>
      </c>
      <c r="B28" s="29">
        <v>12.8858</v>
      </c>
      <c r="C28" s="29">
        <v>12.7067</v>
      </c>
      <c r="D28" s="29">
        <v>12.4674</v>
      </c>
      <c r="E28" s="29">
        <v>12.203799999999999</v>
      </c>
      <c r="F28" s="29">
        <v>11.849399999999999</v>
      </c>
      <c r="G28" s="29">
        <v>11.571400000000001</v>
      </c>
      <c r="H28" s="29">
        <v>11.3504</v>
      </c>
      <c r="I28" s="29">
        <v>11.128500000000001</v>
      </c>
      <c r="J28" s="29">
        <v>10.9718</v>
      </c>
      <c r="K28" s="29">
        <v>10.7158</v>
      </c>
      <c r="L28" s="29">
        <v>10.563800000000001</v>
      </c>
      <c r="M28" s="29">
        <v>10.409700000000001</v>
      </c>
      <c r="N28" s="29">
        <v>10.1814</v>
      </c>
      <c r="O28" s="29">
        <v>9.9440000000000008</v>
      </c>
      <c r="P28" s="29">
        <v>9.6951999999999998</v>
      </c>
      <c r="Q28" s="29">
        <v>9.4359999999999999</v>
      </c>
      <c r="R28" s="29">
        <v>9.1737000000000002</v>
      </c>
      <c r="S28" s="29">
        <v>8.9042999999999992</v>
      </c>
      <c r="T28" s="29">
        <v>8.6252999999999993</v>
      </c>
      <c r="U28" s="29">
        <v>8.3423999999999996</v>
      </c>
      <c r="V28" s="29">
        <v>8.0520999999999994</v>
      </c>
      <c r="W28" s="29">
        <v>7.7549999999999999</v>
      </c>
      <c r="X28" s="29">
        <v>7.4490999999999996</v>
      </c>
      <c r="Y28" s="29">
        <v>7.1352000000000002</v>
      </c>
      <c r="Z28" s="29">
        <v>6.8116000000000003</v>
      </c>
      <c r="AA28" s="29">
        <v>6.4776999999999996</v>
      </c>
      <c r="AB28" s="29">
        <v>6.1318000000000001</v>
      </c>
      <c r="AC28" s="29">
        <v>5.7751000000000001</v>
      </c>
      <c r="AD28" s="29">
        <v>5.4070999999999998</v>
      </c>
    </row>
    <row r="29" spans="1:30" x14ac:dyDescent="0.35">
      <c r="A29" s="26" t="s">
        <v>245</v>
      </c>
      <c r="B29" s="29">
        <v>1.2199</v>
      </c>
      <c r="C29" s="29">
        <v>1.1452</v>
      </c>
      <c r="D29" s="29">
        <v>1.0245</v>
      </c>
      <c r="E29" s="29">
        <v>0.9335</v>
      </c>
      <c r="F29" s="29">
        <v>0.77129999999999999</v>
      </c>
      <c r="G29" s="29">
        <v>0.73350000000000004</v>
      </c>
      <c r="H29" s="29">
        <v>0.7349</v>
      </c>
      <c r="I29" s="29">
        <v>0.73540000000000005</v>
      </c>
      <c r="J29" s="29">
        <v>0.7702</v>
      </c>
      <c r="K29" s="29">
        <v>0.71499999999999997</v>
      </c>
      <c r="L29" s="29">
        <v>0.75460000000000005</v>
      </c>
      <c r="M29" s="29">
        <v>0.79710000000000003</v>
      </c>
      <c r="N29" s="29">
        <v>0.79990000000000006</v>
      </c>
      <c r="O29" s="29">
        <v>0.80210000000000004</v>
      </c>
      <c r="P29" s="29">
        <v>0.79959999999999998</v>
      </c>
      <c r="Q29" s="29">
        <v>0.79669999999999996</v>
      </c>
      <c r="R29" s="29">
        <v>0.79359999999999997</v>
      </c>
      <c r="S29" s="29">
        <v>0.79039999999999999</v>
      </c>
      <c r="T29" s="29">
        <v>0.78480000000000005</v>
      </c>
      <c r="U29" s="29">
        <v>0.78039999999999998</v>
      </c>
      <c r="V29" s="29">
        <v>0.77549999999999997</v>
      </c>
      <c r="W29" s="29">
        <v>0.77059999999999995</v>
      </c>
      <c r="X29" s="29">
        <v>0.76490000000000002</v>
      </c>
      <c r="Y29" s="29">
        <v>0.75870000000000004</v>
      </c>
      <c r="Z29" s="29">
        <v>0.75190000000000001</v>
      </c>
      <c r="AA29" s="29">
        <v>0.74450000000000005</v>
      </c>
      <c r="AB29" s="29">
        <v>0.73650000000000004</v>
      </c>
      <c r="AC29" s="29">
        <v>0.72789999999999999</v>
      </c>
      <c r="AD29" s="29">
        <v>0.71850000000000003</v>
      </c>
    </row>
    <row r="30" spans="1:30" x14ac:dyDescent="0.35">
      <c r="A30" s="26" t="s">
        <v>246</v>
      </c>
      <c r="B30" s="29">
        <v>4.4714</v>
      </c>
      <c r="C30" s="29">
        <v>4.3579999999999997</v>
      </c>
      <c r="D30" s="29">
        <v>4.3171999999999997</v>
      </c>
      <c r="E30" s="29">
        <v>4.2713000000000001</v>
      </c>
      <c r="F30" s="29">
        <v>3.8075000000000001</v>
      </c>
      <c r="G30" s="29">
        <v>3.0396999999999998</v>
      </c>
      <c r="H30" s="29">
        <v>3.0032000000000001</v>
      </c>
      <c r="I30" s="29">
        <v>2.9834000000000001</v>
      </c>
      <c r="J30" s="29">
        <v>2.9055</v>
      </c>
      <c r="K30" s="29">
        <v>2.5287999999999999</v>
      </c>
      <c r="L30" s="29">
        <v>2.5045000000000002</v>
      </c>
      <c r="M30" s="29">
        <v>2.46</v>
      </c>
      <c r="N30" s="29">
        <v>2.4169999999999998</v>
      </c>
      <c r="O30" s="29">
        <v>2.3647</v>
      </c>
      <c r="P30" s="29">
        <v>2.3233999999999999</v>
      </c>
      <c r="Q30" s="29">
        <v>2.2847</v>
      </c>
      <c r="R30" s="29">
        <v>2.2412000000000001</v>
      </c>
      <c r="S30" s="29">
        <v>2.2098</v>
      </c>
      <c r="T30" s="29">
        <v>2.1173999999999999</v>
      </c>
      <c r="U30" s="29">
        <v>2.0714999999999999</v>
      </c>
      <c r="V30" s="29">
        <v>2.0276000000000001</v>
      </c>
      <c r="W30" s="29">
        <v>1.9952000000000001</v>
      </c>
      <c r="X30" s="29">
        <v>1.9551000000000001</v>
      </c>
      <c r="Y30" s="29">
        <v>1.9175</v>
      </c>
      <c r="Z30" s="29">
        <v>1.8761000000000001</v>
      </c>
      <c r="AA30" s="29">
        <v>1.8363</v>
      </c>
      <c r="AB30" s="29">
        <v>1.7972999999999999</v>
      </c>
      <c r="AC30" s="29">
        <v>1.7592000000000001</v>
      </c>
      <c r="AD30" s="29">
        <v>1.7219</v>
      </c>
    </row>
    <row r="31" spans="1:30" x14ac:dyDescent="0.35">
      <c r="A31" s="26" t="s">
        <v>247</v>
      </c>
      <c r="B31" s="29">
        <v>39.362099999999998</v>
      </c>
      <c r="C31" s="29">
        <v>39.322699999999998</v>
      </c>
      <c r="D31" s="29">
        <v>39.2834</v>
      </c>
      <c r="E31" s="29">
        <v>39.244099999999996</v>
      </c>
      <c r="F31" s="29">
        <v>39.204799999999999</v>
      </c>
      <c r="G31" s="29">
        <v>39.165700000000001</v>
      </c>
      <c r="H31" s="29">
        <v>39.126400000000004</v>
      </c>
      <c r="I31" s="29">
        <v>38.999099999999999</v>
      </c>
      <c r="J31" s="29">
        <v>38.805700000000002</v>
      </c>
      <c r="K31" s="29">
        <v>38.105199999999996</v>
      </c>
      <c r="L31" s="29">
        <v>37.514699999999998</v>
      </c>
      <c r="M31" s="29">
        <v>36.692999999999998</v>
      </c>
      <c r="N31" s="29">
        <v>35.975000000000001</v>
      </c>
      <c r="O31" s="29">
        <v>35.267699999999998</v>
      </c>
      <c r="P31" s="29">
        <v>34.849800000000002</v>
      </c>
      <c r="Q31" s="29">
        <v>34.284999999999997</v>
      </c>
      <c r="R31" s="29">
        <v>33.853499999999997</v>
      </c>
      <c r="S31" s="29">
        <v>33.404800000000002</v>
      </c>
      <c r="T31" s="29">
        <v>32.942300000000003</v>
      </c>
      <c r="U31" s="29">
        <v>32.759900000000002</v>
      </c>
      <c r="V31" s="29">
        <v>32.5777</v>
      </c>
      <c r="W31" s="29">
        <v>32.3947</v>
      </c>
      <c r="X31" s="29">
        <v>32.212000000000003</v>
      </c>
      <c r="Y31" s="29">
        <v>32.026200000000003</v>
      </c>
      <c r="Z31" s="29">
        <v>31.9269</v>
      </c>
      <c r="AA31" s="29">
        <v>31.826999999999998</v>
      </c>
      <c r="AB31" s="29">
        <v>31.727899999999998</v>
      </c>
      <c r="AC31" s="29">
        <v>31.625999999999998</v>
      </c>
      <c r="AD31" s="29">
        <v>31.5258</v>
      </c>
    </row>
    <row r="32" spans="1:30" x14ac:dyDescent="0.35">
      <c r="A32" s="26" t="s">
        <v>248</v>
      </c>
      <c r="B32" s="29">
        <v>0.39319999999999999</v>
      </c>
      <c r="C32" s="29">
        <v>0.38490000000000002</v>
      </c>
      <c r="D32" s="29">
        <v>0.36870000000000003</v>
      </c>
      <c r="E32" s="29">
        <v>0.35709999999999997</v>
      </c>
      <c r="F32" s="29">
        <v>0.33879999999999999</v>
      </c>
      <c r="G32" s="29">
        <v>0.3352</v>
      </c>
      <c r="H32" s="29">
        <v>0.33789999999999998</v>
      </c>
      <c r="I32" s="29">
        <v>0.34060000000000001</v>
      </c>
      <c r="J32" s="29">
        <v>0.34889999999999999</v>
      </c>
      <c r="K32" s="29">
        <v>0.34720000000000001</v>
      </c>
      <c r="L32" s="29">
        <v>0.35560000000000003</v>
      </c>
      <c r="M32" s="29">
        <v>0.36459999999999998</v>
      </c>
      <c r="N32" s="29">
        <v>0.3669</v>
      </c>
      <c r="O32" s="29">
        <v>0.36899999999999999</v>
      </c>
      <c r="P32" s="29">
        <v>0.37080000000000002</v>
      </c>
      <c r="Q32" s="29">
        <v>0.37240000000000001</v>
      </c>
      <c r="R32" s="29">
        <v>0.37390000000000001</v>
      </c>
      <c r="S32" s="29">
        <v>0.37540000000000001</v>
      </c>
      <c r="T32" s="29">
        <v>0.37640000000000001</v>
      </c>
      <c r="U32" s="29">
        <v>0.37780000000000002</v>
      </c>
      <c r="V32" s="29">
        <v>0.379</v>
      </c>
      <c r="W32" s="29">
        <v>0.38019999999999998</v>
      </c>
      <c r="X32" s="29">
        <v>0.38109999999999999</v>
      </c>
      <c r="Y32" s="29">
        <v>0.38190000000000002</v>
      </c>
      <c r="Z32" s="29">
        <v>0.3826</v>
      </c>
      <c r="AA32" s="29">
        <v>0.38319999999999999</v>
      </c>
      <c r="AB32" s="29">
        <v>0.38369999999999999</v>
      </c>
      <c r="AC32" s="29">
        <v>0.3841</v>
      </c>
      <c r="AD32" s="29">
        <v>0.38429999999999997</v>
      </c>
    </row>
    <row r="33" spans="1:30" x14ac:dyDescent="0.35">
      <c r="A33" s="26" t="s">
        <v>249</v>
      </c>
      <c r="B33" s="29">
        <v>31.450199999999999</v>
      </c>
      <c r="C33" s="29">
        <v>31.468499999999999</v>
      </c>
      <c r="D33" s="29">
        <v>31.482500000000002</v>
      </c>
      <c r="E33" s="29">
        <v>31.4681</v>
      </c>
      <c r="F33" s="29">
        <v>31.492000000000001</v>
      </c>
      <c r="G33" s="29">
        <v>31.460699999999999</v>
      </c>
      <c r="H33" s="29">
        <v>31.406500000000001</v>
      </c>
      <c r="I33" s="29">
        <v>31.270399999999999</v>
      </c>
      <c r="J33" s="29">
        <v>31.104900000000001</v>
      </c>
      <c r="K33" s="29">
        <v>30.489899999999999</v>
      </c>
      <c r="L33" s="29">
        <v>29.931699999999999</v>
      </c>
      <c r="M33" s="29">
        <v>29.153199999999998</v>
      </c>
      <c r="N33" s="29">
        <v>28.470099999999999</v>
      </c>
      <c r="O33" s="29">
        <v>27.795300000000001</v>
      </c>
      <c r="P33" s="29">
        <v>27.444099999999999</v>
      </c>
      <c r="Q33" s="29">
        <v>27.012899999999998</v>
      </c>
      <c r="R33" s="29">
        <v>26.5914</v>
      </c>
      <c r="S33" s="29">
        <v>26.153400000000001</v>
      </c>
      <c r="T33" s="29">
        <v>25.6999</v>
      </c>
      <c r="U33" s="29">
        <v>25.522300000000001</v>
      </c>
      <c r="V33" s="29">
        <v>25.3474</v>
      </c>
      <c r="W33" s="29">
        <v>25.172799999999999</v>
      </c>
      <c r="X33" s="29">
        <v>25.0001</v>
      </c>
      <c r="Y33" s="29">
        <v>24.823699999999999</v>
      </c>
      <c r="Z33" s="29">
        <v>24.7333</v>
      </c>
      <c r="AA33" s="29">
        <v>24.6432</v>
      </c>
      <c r="AB33" s="29">
        <v>24.553999999999998</v>
      </c>
      <c r="AC33" s="29">
        <v>24.460899999999999</v>
      </c>
      <c r="AD33" s="29">
        <v>24.369900000000001</v>
      </c>
    </row>
    <row r="34" spans="1:30" x14ac:dyDescent="0.35">
      <c r="A34" s="26" t="s">
        <v>250</v>
      </c>
      <c r="B34" s="29">
        <v>7.5186999999999999</v>
      </c>
      <c r="C34" s="29">
        <v>7.4692999999999996</v>
      </c>
      <c r="D34" s="29">
        <v>7.4321999999999999</v>
      </c>
      <c r="E34" s="29">
        <v>7.4188999999999998</v>
      </c>
      <c r="F34" s="29">
        <v>7.3739999999999997</v>
      </c>
      <c r="G34" s="29">
        <v>7.3697999999999997</v>
      </c>
      <c r="H34" s="29">
        <v>7.3819999999999997</v>
      </c>
      <c r="I34" s="29">
        <v>7.3880999999999997</v>
      </c>
      <c r="J34" s="29">
        <v>7.3518999999999997</v>
      </c>
      <c r="K34" s="29">
        <v>7.2680999999999996</v>
      </c>
      <c r="L34" s="29">
        <v>7.2274000000000003</v>
      </c>
      <c r="M34" s="29">
        <v>7.1752000000000002</v>
      </c>
      <c r="N34" s="29">
        <v>7.1379999999999999</v>
      </c>
      <c r="O34" s="29">
        <v>7.1033999999999997</v>
      </c>
      <c r="P34" s="29">
        <v>7.0349000000000004</v>
      </c>
      <c r="Q34" s="29">
        <v>6.8997000000000002</v>
      </c>
      <c r="R34" s="29">
        <v>6.8882000000000003</v>
      </c>
      <c r="S34" s="29">
        <v>6.8760000000000003</v>
      </c>
      <c r="T34" s="29">
        <v>6.8659999999999997</v>
      </c>
      <c r="U34" s="29">
        <v>6.8597999999999999</v>
      </c>
      <c r="V34" s="29">
        <v>6.8513000000000002</v>
      </c>
      <c r="W34" s="29">
        <v>6.8417000000000003</v>
      </c>
      <c r="X34" s="29">
        <v>6.8308</v>
      </c>
      <c r="Y34" s="29">
        <v>6.8205999999999998</v>
      </c>
      <c r="Z34" s="29">
        <v>6.8109999999999999</v>
      </c>
      <c r="AA34" s="29">
        <v>6.8006000000000002</v>
      </c>
      <c r="AB34" s="29">
        <v>6.7901999999999996</v>
      </c>
      <c r="AC34" s="29">
        <v>6.7809999999999997</v>
      </c>
      <c r="AD34" s="29">
        <v>6.7716000000000003</v>
      </c>
    </row>
    <row r="35" spans="1:30" x14ac:dyDescent="0.35">
      <c r="A35" s="26" t="s">
        <v>251</v>
      </c>
      <c r="B35" s="29">
        <v>3.4868000000000001</v>
      </c>
      <c r="C35" s="29">
        <v>3.4607999999999999</v>
      </c>
      <c r="D35" s="29">
        <v>3.4272999999999998</v>
      </c>
      <c r="E35" s="29">
        <v>3.3858999999999999</v>
      </c>
      <c r="F35" s="29">
        <v>3.1816</v>
      </c>
      <c r="G35" s="29">
        <v>3.1396000000000002</v>
      </c>
      <c r="H35" s="29">
        <v>3.1194000000000002</v>
      </c>
      <c r="I35" s="29">
        <v>3.101</v>
      </c>
      <c r="J35" s="29">
        <v>3.0851999999999999</v>
      </c>
      <c r="K35" s="29">
        <v>2.8932000000000002</v>
      </c>
      <c r="L35" s="29">
        <v>2.8881999999999999</v>
      </c>
      <c r="M35" s="29">
        <v>2.8815</v>
      </c>
      <c r="N35" s="29">
        <v>2.8687999999999998</v>
      </c>
      <c r="O35" s="29">
        <v>2.8559000000000001</v>
      </c>
      <c r="P35" s="29">
        <v>2.8357999999999999</v>
      </c>
      <c r="Q35" s="29">
        <v>2.8153999999999999</v>
      </c>
      <c r="R35" s="29">
        <v>2.7953999999999999</v>
      </c>
      <c r="S35" s="29">
        <v>2.7764000000000002</v>
      </c>
      <c r="T35" s="29">
        <v>2.7538</v>
      </c>
      <c r="U35" s="29">
        <v>2.7345000000000002</v>
      </c>
      <c r="V35" s="29">
        <v>2.7155999999999998</v>
      </c>
      <c r="W35" s="29">
        <v>2.6974</v>
      </c>
      <c r="X35" s="29">
        <v>2.6789000000000001</v>
      </c>
      <c r="Y35" s="29">
        <v>2.6604000000000001</v>
      </c>
      <c r="Z35" s="29">
        <v>2.641</v>
      </c>
      <c r="AA35" s="29">
        <v>2.6217000000000001</v>
      </c>
      <c r="AB35" s="29">
        <v>2.6015000000000001</v>
      </c>
      <c r="AC35" s="29">
        <v>2.581</v>
      </c>
      <c r="AD35" s="29">
        <v>2.5594000000000001</v>
      </c>
    </row>
    <row r="36" spans="1:30" x14ac:dyDescent="0.35">
      <c r="A36" s="26" t="s">
        <v>252</v>
      </c>
      <c r="B36" s="29">
        <v>-21.813600000000001</v>
      </c>
      <c r="C36" s="29">
        <v>-21.242100000000001</v>
      </c>
      <c r="D36" s="29">
        <v>-21.081800000000001</v>
      </c>
      <c r="E36" s="29">
        <v>-21.996500000000001</v>
      </c>
      <c r="F36" s="29">
        <v>-23.4511</v>
      </c>
      <c r="G36" s="29">
        <v>-25.442299999999999</v>
      </c>
      <c r="H36" s="29">
        <v>-27.851400000000002</v>
      </c>
      <c r="I36" s="29">
        <v>-30.134499999999999</v>
      </c>
      <c r="J36" s="29">
        <v>-31.936900000000001</v>
      </c>
      <c r="K36" s="29">
        <v>-32.866100000000003</v>
      </c>
      <c r="L36" s="29">
        <v>-33.311799999999998</v>
      </c>
      <c r="M36" s="29">
        <v>-34.049999999999997</v>
      </c>
      <c r="N36" s="29">
        <v>-34.5749</v>
      </c>
      <c r="O36" s="29">
        <v>-35.359200000000001</v>
      </c>
      <c r="P36" s="29">
        <v>-36.600099999999998</v>
      </c>
      <c r="Q36" s="29">
        <v>-38.8675</v>
      </c>
      <c r="R36" s="29">
        <v>-40.1691</v>
      </c>
      <c r="S36" s="29">
        <v>-41.562199999999997</v>
      </c>
      <c r="T36" s="29">
        <v>-42.874299999999998</v>
      </c>
      <c r="U36" s="29">
        <v>-44.1599</v>
      </c>
      <c r="V36" s="29">
        <v>-45.083599999999997</v>
      </c>
      <c r="W36" s="29">
        <v>-45.466099999999997</v>
      </c>
      <c r="X36" s="29">
        <v>-45.508499999999998</v>
      </c>
      <c r="Y36" s="29">
        <v>-44.831699999999998</v>
      </c>
      <c r="Z36" s="29">
        <v>-44.044899999999998</v>
      </c>
      <c r="AA36" s="29">
        <v>-43.258400000000002</v>
      </c>
      <c r="AB36" s="29">
        <v>-43.356200000000001</v>
      </c>
      <c r="AC36" s="29">
        <v>-43.46</v>
      </c>
      <c r="AD36" s="29">
        <v>-43.601700000000001</v>
      </c>
    </row>
    <row r="37" spans="1:30" x14ac:dyDescent="0.35">
      <c r="A37" s="26" t="s">
        <v>253</v>
      </c>
      <c r="B37" s="29">
        <v>-6.2055999999999996</v>
      </c>
      <c r="C37" s="29">
        <v>-5.6341000000000001</v>
      </c>
      <c r="D37" s="29">
        <v>-5.4737999999999998</v>
      </c>
      <c r="E37" s="29">
        <v>-6.3884999999999996</v>
      </c>
      <c r="F37" s="29">
        <v>-7.8430999999999997</v>
      </c>
      <c r="G37" s="29">
        <v>-9.8343000000000007</v>
      </c>
      <c r="H37" s="29">
        <v>-12.243399999999999</v>
      </c>
      <c r="I37" s="29">
        <v>-14.5265</v>
      </c>
      <c r="J37" s="29">
        <v>-16.328900000000001</v>
      </c>
      <c r="K37" s="29">
        <v>-17.258099999999999</v>
      </c>
      <c r="L37" s="29">
        <v>-17.703800000000001</v>
      </c>
      <c r="M37" s="29">
        <v>-18.442</v>
      </c>
      <c r="N37" s="29">
        <v>-18.966899999999999</v>
      </c>
      <c r="O37" s="29">
        <v>-19.751200000000001</v>
      </c>
      <c r="P37" s="29">
        <v>-20.992100000000001</v>
      </c>
      <c r="Q37" s="29">
        <v>-23.259499999999999</v>
      </c>
      <c r="R37" s="29">
        <v>-24.5611</v>
      </c>
      <c r="S37" s="29">
        <v>-25.9542</v>
      </c>
      <c r="T37" s="29">
        <v>-27.266300000000001</v>
      </c>
      <c r="U37" s="29">
        <v>-28.5519</v>
      </c>
      <c r="V37" s="29">
        <v>-29.4756</v>
      </c>
      <c r="W37" s="29">
        <v>-29.8581</v>
      </c>
      <c r="X37" s="29">
        <v>-29.900500000000001</v>
      </c>
      <c r="Y37" s="29">
        <v>-29.223700000000001</v>
      </c>
      <c r="Z37" s="29">
        <v>-28.436900000000001</v>
      </c>
      <c r="AA37" s="29">
        <v>-27.650400000000001</v>
      </c>
      <c r="AB37" s="29">
        <v>-27.748200000000001</v>
      </c>
      <c r="AC37" s="29">
        <v>-27.852</v>
      </c>
      <c r="AD37" s="29">
        <v>-27.9937</v>
      </c>
    </row>
    <row r="38" spans="1:30" x14ac:dyDescent="0.35">
      <c r="A38" s="26" t="s">
        <v>254</v>
      </c>
      <c r="B38" s="29">
        <v>54.271799999999999</v>
      </c>
      <c r="C38" s="29">
        <v>54.011400000000002</v>
      </c>
      <c r="D38" s="29">
        <v>53.33</v>
      </c>
      <c r="E38" s="29">
        <v>51.590499999999999</v>
      </c>
      <c r="F38" s="29">
        <v>48.5456</v>
      </c>
      <c r="G38" s="29">
        <v>45.078299999999999</v>
      </c>
      <c r="H38" s="29">
        <v>42.092500000000001</v>
      </c>
      <c r="I38" s="29">
        <v>39.171599999999998</v>
      </c>
      <c r="J38" s="29">
        <v>36.798699999999997</v>
      </c>
      <c r="K38" s="29">
        <v>34.077500000000001</v>
      </c>
      <c r="L38" s="29">
        <v>32.747900000000001</v>
      </c>
      <c r="M38" s="29">
        <v>30.875800000000002</v>
      </c>
      <c r="N38" s="29">
        <v>29.1723</v>
      </c>
      <c r="O38" s="29">
        <v>27.200199999999999</v>
      </c>
      <c r="P38" s="29">
        <v>25.0471</v>
      </c>
      <c r="Q38" s="29">
        <v>21.709700000000002</v>
      </c>
      <c r="R38" s="29">
        <v>19.4649</v>
      </c>
      <c r="S38" s="29">
        <v>17.116299999999999</v>
      </c>
      <c r="T38" s="29">
        <v>14.7561</v>
      </c>
      <c r="U38" s="29">
        <v>12.750400000000001</v>
      </c>
      <c r="V38" s="29">
        <v>11.1004</v>
      </c>
      <c r="W38" s="29">
        <v>9.9946999999999999</v>
      </c>
      <c r="X38" s="29">
        <v>9.2103000000000002</v>
      </c>
      <c r="Y38" s="29">
        <v>9.1344999999999992</v>
      </c>
      <c r="Z38" s="29">
        <v>9.2379999999999995</v>
      </c>
      <c r="AA38" s="29">
        <v>9.3287999999999993</v>
      </c>
      <c r="AB38" s="29">
        <v>8.5206</v>
      </c>
      <c r="AC38" s="29">
        <v>7.6898</v>
      </c>
      <c r="AD38" s="29">
        <v>6.8076999999999996</v>
      </c>
    </row>
    <row r="39" spans="1:30" x14ac:dyDescent="0.35">
      <c r="A39" s="26" t="s">
        <v>255</v>
      </c>
      <c r="B39" s="29">
        <v>69.879800000000003</v>
      </c>
      <c r="C39" s="29">
        <v>69.619399999999999</v>
      </c>
      <c r="D39" s="29">
        <v>68.938000000000002</v>
      </c>
      <c r="E39" s="29">
        <v>67.198499999999996</v>
      </c>
      <c r="F39" s="29">
        <v>64.153599999999997</v>
      </c>
      <c r="G39" s="29">
        <v>60.686300000000003</v>
      </c>
      <c r="H39" s="29">
        <v>57.700499999999998</v>
      </c>
      <c r="I39" s="29">
        <v>54.779600000000002</v>
      </c>
      <c r="J39" s="29">
        <v>52.406700000000001</v>
      </c>
      <c r="K39" s="29">
        <v>49.685499999999998</v>
      </c>
      <c r="L39" s="29">
        <v>48.355899999999998</v>
      </c>
      <c r="M39" s="29">
        <v>46.483800000000002</v>
      </c>
      <c r="N39" s="29">
        <v>44.780299999999997</v>
      </c>
      <c r="O39" s="29">
        <v>42.808199999999999</v>
      </c>
      <c r="P39" s="29">
        <v>40.655099999999997</v>
      </c>
      <c r="Q39" s="29">
        <v>37.317700000000002</v>
      </c>
      <c r="R39" s="29">
        <v>35.072899999999997</v>
      </c>
      <c r="S39" s="29">
        <v>32.724299999999999</v>
      </c>
      <c r="T39" s="29">
        <v>30.364100000000001</v>
      </c>
      <c r="U39" s="29">
        <v>28.3584</v>
      </c>
      <c r="V39" s="29">
        <v>26.708400000000001</v>
      </c>
      <c r="W39" s="29">
        <v>25.602699999999999</v>
      </c>
      <c r="X39" s="29">
        <v>24.818300000000001</v>
      </c>
      <c r="Y39" s="29">
        <v>24.7425</v>
      </c>
      <c r="Z39" s="29">
        <v>24.846</v>
      </c>
      <c r="AA39" s="29">
        <v>24.936800000000002</v>
      </c>
      <c r="AB39" s="29">
        <v>24.128599999999999</v>
      </c>
      <c r="AC39" s="29">
        <v>23.297799999999999</v>
      </c>
      <c r="AD39" s="29">
        <v>22.415700000000001</v>
      </c>
    </row>
    <row r="40" spans="1:30" x14ac:dyDescent="0.35">
      <c r="A40" s="26" t="s">
        <v>256</v>
      </c>
      <c r="B40" s="29">
        <v>34.936999999999998</v>
      </c>
      <c r="C40" s="29">
        <v>34.929299999999998</v>
      </c>
      <c r="D40" s="29">
        <v>34.909800000000004</v>
      </c>
      <c r="E40" s="29">
        <v>34.853999999999999</v>
      </c>
      <c r="F40" s="29">
        <v>34.6736</v>
      </c>
      <c r="G40" s="29">
        <v>34.600299999999997</v>
      </c>
      <c r="H40" s="29">
        <v>34.5259</v>
      </c>
      <c r="I40" s="29">
        <v>34.371400000000001</v>
      </c>
      <c r="J40" s="29">
        <v>34.190100000000001</v>
      </c>
      <c r="K40" s="29">
        <v>33.383099999999999</v>
      </c>
      <c r="L40" s="29">
        <v>32.819899999999997</v>
      </c>
      <c r="M40" s="29">
        <v>32.034700000000001</v>
      </c>
      <c r="N40" s="29">
        <v>31.338899999999999</v>
      </c>
      <c r="O40" s="29">
        <v>30.651200000000003</v>
      </c>
      <c r="P40" s="29">
        <v>30.279899999999998</v>
      </c>
      <c r="Q40" s="29">
        <v>29.828299999999999</v>
      </c>
      <c r="R40" s="29">
        <v>29.386800000000001</v>
      </c>
      <c r="S40" s="29">
        <v>28.9298</v>
      </c>
      <c r="T40" s="29">
        <v>28.453699999999998</v>
      </c>
      <c r="U40" s="29">
        <v>28.256800000000002</v>
      </c>
      <c r="V40" s="29">
        <v>28.062999999999999</v>
      </c>
      <c r="W40" s="29">
        <v>27.870199999999997</v>
      </c>
      <c r="X40" s="29">
        <v>27.678999999999998</v>
      </c>
      <c r="Y40" s="29">
        <v>27.484099999999998</v>
      </c>
      <c r="Z40" s="29">
        <v>27.374299999999998</v>
      </c>
      <c r="AA40" s="29">
        <v>27.264900000000001</v>
      </c>
      <c r="AB40" s="29">
        <v>27.1555</v>
      </c>
      <c r="AC40" s="29">
        <v>27.041899999999998</v>
      </c>
      <c r="AD40" s="29">
        <v>26.929300000000001</v>
      </c>
    </row>
    <row r="41" spans="1:30" x14ac:dyDescent="0.35">
      <c r="A41" s="26" t="s">
        <v>257</v>
      </c>
      <c r="B41" s="29">
        <v>34.942800000000005</v>
      </c>
      <c r="C41" s="29">
        <v>34.690100000000001</v>
      </c>
      <c r="D41" s="29">
        <v>34.028199999999998</v>
      </c>
      <c r="E41" s="29">
        <v>32.344499999999996</v>
      </c>
      <c r="F41" s="29">
        <v>29.479999999999997</v>
      </c>
      <c r="G41" s="29">
        <v>26.086000000000006</v>
      </c>
      <c r="H41" s="29">
        <v>23.174599999999998</v>
      </c>
      <c r="I41" s="29">
        <v>20.408200000000001</v>
      </c>
      <c r="J41" s="29">
        <v>18.2166</v>
      </c>
      <c r="K41" s="29">
        <v>16.302399999999999</v>
      </c>
      <c r="L41" s="29">
        <v>15.536000000000001</v>
      </c>
      <c r="M41" s="29">
        <v>14.449100000000001</v>
      </c>
      <c r="N41" s="29">
        <v>13.441399999999998</v>
      </c>
      <c r="O41" s="29">
        <v>12.156999999999996</v>
      </c>
      <c r="P41" s="29">
        <v>10.3752</v>
      </c>
      <c r="Q41" s="29">
        <v>7.4894000000000034</v>
      </c>
      <c r="R41" s="29">
        <v>5.6860999999999962</v>
      </c>
      <c r="S41" s="29">
        <v>3.7944999999999993</v>
      </c>
      <c r="T41" s="29">
        <v>1.9104000000000028</v>
      </c>
      <c r="U41" s="29">
        <v>0.10159999999999769</v>
      </c>
      <c r="V41" s="29">
        <v>-1.3545999999999978</v>
      </c>
      <c r="W41" s="29">
        <v>-2.2674999999999983</v>
      </c>
      <c r="X41" s="29">
        <v>-2.8606999999999978</v>
      </c>
      <c r="Y41" s="29">
        <v>-2.7415999999999983</v>
      </c>
      <c r="Z41" s="29">
        <v>-2.528299999999998</v>
      </c>
      <c r="AA41" s="29">
        <v>-2.3280999999999992</v>
      </c>
      <c r="AB41" s="29">
        <v>-3.0269000000000013</v>
      </c>
      <c r="AC41" s="29">
        <v>-3.7440999999999995</v>
      </c>
      <c r="AD41" s="29">
        <v>-4.5136000000000003</v>
      </c>
    </row>
    <row r="42" spans="1:30" x14ac:dyDescent="0.35">
      <c r="B42" s="29">
        <f>B23+B30+B32+B34</f>
        <v>41.148500000000006</v>
      </c>
      <c r="C42" s="29">
        <f t="shared" ref="C42:AD42" si="0">C23+C30+C32+C34</f>
        <v>40.324099999999994</v>
      </c>
      <c r="D42" s="29">
        <f t="shared" si="0"/>
        <v>39.501899999999999</v>
      </c>
      <c r="E42" s="29">
        <f t="shared" si="0"/>
        <v>38.732999999999997</v>
      </c>
      <c r="F42" s="29">
        <f t="shared" si="0"/>
        <v>37.323100000000004</v>
      </c>
      <c r="G42" s="29">
        <f t="shared" si="0"/>
        <v>35.920400000000001</v>
      </c>
      <c r="H42" s="29">
        <f t="shared" si="0"/>
        <v>35.4178</v>
      </c>
      <c r="I42" s="29">
        <f t="shared" si="0"/>
        <v>34.934899999999999</v>
      </c>
      <c r="J42" s="29">
        <f t="shared" si="0"/>
        <v>34.545499999999997</v>
      </c>
      <c r="K42" s="29">
        <f t="shared" si="0"/>
        <v>33.560600000000001</v>
      </c>
      <c r="L42" s="29">
        <f t="shared" si="0"/>
        <v>33.239600000000003</v>
      </c>
      <c r="M42" s="29">
        <f t="shared" si="0"/>
        <v>32.891000000000005</v>
      </c>
      <c r="N42" s="29">
        <f t="shared" si="0"/>
        <v>32.408299999999997</v>
      </c>
      <c r="O42" s="29">
        <f t="shared" si="0"/>
        <v>31.908300000000001</v>
      </c>
      <c r="P42" s="29">
        <f t="shared" si="0"/>
        <v>31.3672</v>
      </c>
      <c r="Q42" s="29">
        <f t="shared" si="0"/>
        <v>30.748999999999999</v>
      </c>
      <c r="R42" s="29">
        <f t="shared" si="0"/>
        <v>30.2471</v>
      </c>
      <c r="S42" s="29">
        <f t="shared" si="0"/>
        <v>29.748700000000003</v>
      </c>
      <c r="T42" s="29">
        <f t="shared" si="0"/>
        <v>29.176600000000001</v>
      </c>
      <c r="U42" s="29">
        <f t="shared" si="0"/>
        <v>28.653600000000001</v>
      </c>
      <c r="V42" s="29">
        <f t="shared" si="0"/>
        <v>28.120899999999999</v>
      </c>
      <c r="W42" s="29">
        <f t="shared" si="0"/>
        <v>27.590700000000002</v>
      </c>
      <c r="X42" s="29">
        <f t="shared" si="0"/>
        <v>27.039899999999999</v>
      </c>
      <c r="Y42" s="29">
        <f t="shared" si="0"/>
        <v>26.482000000000003</v>
      </c>
      <c r="Z42" s="29">
        <f t="shared" si="0"/>
        <v>25.9085</v>
      </c>
      <c r="AA42" s="29">
        <f t="shared" si="0"/>
        <v>25.322399999999998</v>
      </c>
      <c r="AB42" s="29">
        <f t="shared" si="0"/>
        <v>24.721299999999999</v>
      </c>
      <c r="AC42" s="29">
        <f t="shared" si="0"/>
        <v>24.1081</v>
      </c>
      <c r="AD42" s="29">
        <f t="shared" si="0"/>
        <v>23.4801</v>
      </c>
    </row>
    <row r="44" spans="1:30" ht="17.5" thickBot="1" x14ac:dyDescent="0.45">
      <c r="A44" s="28" t="s">
        <v>390</v>
      </c>
      <c r="B44" s="24">
        <v>2022</v>
      </c>
      <c r="C44" s="25">
        <v>2023</v>
      </c>
      <c r="D44" s="24">
        <v>2024</v>
      </c>
      <c r="E44" s="25">
        <v>2025</v>
      </c>
      <c r="F44" s="24">
        <v>2026</v>
      </c>
      <c r="G44" s="25">
        <v>2027</v>
      </c>
      <c r="H44" s="24">
        <v>2028</v>
      </c>
      <c r="I44" s="25">
        <v>2029</v>
      </c>
      <c r="J44" s="24">
        <v>2030</v>
      </c>
      <c r="K44" s="25">
        <v>2031</v>
      </c>
      <c r="L44" s="24">
        <v>2032</v>
      </c>
      <c r="M44" s="25">
        <v>2033</v>
      </c>
      <c r="N44" s="24">
        <v>2034</v>
      </c>
      <c r="O44" s="25">
        <v>2035</v>
      </c>
      <c r="P44" s="24">
        <v>2036</v>
      </c>
      <c r="Q44" s="25">
        <v>2037</v>
      </c>
      <c r="R44" s="24">
        <v>2038</v>
      </c>
      <c r="S44" s="25">
        <v>2039</v>
      </c>
      <c r="T44" s="24">
        <v>2040</v>
      </c>
      <c r="U44" s="25">
        <v>2041</v>
      </c>
      <c r="V44" s="24">
        <v>2042</v>
      </c>
      <c r="W44" s="25">
        <v>2043</v>
      </c>
      <c r="X44" s="24">
        <v>2044</v>
      </c>
      <c r="Y44" s="25">
        <v>2045</v>
      </c>
      <c r="Z44" s="24">
        <v>2046</v>
      </c>
      <c r="AA44" s="25">
        <v>2047</v>
      </c>
      <c r="AB44" s="24">
        <v>2048</v>
      </c>
      <c r="AC44" s="25">
        <v>2049</v>
      </c>
      <c r="AD44" s="24">
        <v>2050</v>
      </c>
    </row>
    <row r="45" spans="1:30" ht="15" thickTop="1" x14ac:dyDescent="0.35">
      <c r="A45" s="30" t="s">
        <v>391</v>
      </c>
      <c r="B45" s="30">
        <f>B28*1000</f>
        <v>12885.8</v>
      </c>
      <c r="C45" s="30">
        <f t="shared" ref="C45:AD45" si="1">C28*1000</f>
        <v>12706.699999999999</v>
      </c>
      <c r="D45" s="30">
        <f t="shared" si="1"/>
        <v>12467.4</v>
      </c>
      <c r="E45" s="30">
        <f t="shared" si="1"/>
        <v>12203.8</v>
      </c>
      <c r="F45" s="30">
        <f t="shared" si="1"/>
        <v>11849.4</v>
      </c>
      <c r="G45" s="30">
        <f t="shared" si="1"/>
        <v>11571.400000000001</v>
      </c>
      <c r="H45" s="30">
        <f t="shared" si="1"/>
        <v>11350.4</v>
      </c>
      <c r="I45" s="30">
        <f t="shared" si="1"/>
        <v>11128.5</v>
      </c>
      <c r="J45" s="30">
        <f t="shared" si="1"/>
        <v>10971.8</v>
      </c>
      <c r="K45" s="30">
        <f t="shared" si="1"/>
        <v>10715.8</v>
      </c>
      <c r="L45" s="30">
        <f t="shared" si="1"/>
        <v>10563.800000000001</v>
      </c>
      <c r="M45" s="30">
        <f t="shared" si="1"/>
        <v>10409.700000000001</v>
      </c>
      <c r="N45" s="30">
        <f t="shared" si="1"/>
        <v>10181.4</v>
      </c>
      <c r="O45" s="30">
        <f t="shared" si="1"/>
        <v>9944</v>
      </c>
      <c r="P45" s="30">
        <f t="shared" si="1"/>
        <v>9695.2000000000007</v>
      </c>
      <c r="Q45" s="30">
        <f t="shared" si="1"/>
        <v>9436</v>
      </c>
      <c r="R45" s="30">
        <f t="shared" si="1"/>
        <v>9173.7000000000007</v>
      </c>
      <c r="S45" s="30">
        <f t="shared" si="1"/>
        <v>8904.2999999999993</v>
      </c>
      <c r="T45" s="30">
        <f t="shared" si="1"/>
        <v>8625.2999999999993</v>
      </c>
      <c r="U45" s="30">
        <f t="shared" si="1"/>
        <v>8342.4</v>
      </c>
      <c r="V45" s="30">
        <f t="shared" si="1"/>
        <v>8052.0999999999995</v>
      </c>
      <c r="W45" s="30">
        <f t="shared" si="1"/>
        <v>7755</v>
      </c>
      <c r="X45" s="30">
        <f t="shared" si="1"/>
        <v>7449.0999999999995</v>
      </c>
      <c r="Y45" s="30">
        <f t="shared" si="1"/>
        <v>7135.2</v>
      </c>
      <c r="Z45" s="30">
        <f t="shared" si="1"/>
        <v>6811.6</v>
      </c>
      <c r="AA45" s="30">
        <f t="shared" si="1"/>
        <v>6477.7</v>
      </c>
      <c r="AB45" s="30">
        <f t="shared" si="1"/>
        <v>6131.8</v>
      </c>
      <c r="AC45" s="30">
        <f t="shared" si="1"/>
        <v>5775.1</v>
      </c>
      <c r="AD45" s="30">
        <f t="shared" si="1"/>
        <v>5407.0999999999995</v>
      </c>
    </row>
    <row r="46" spans="1:30" x14ac:dyDescent="0.35">
      <c r="A46" s="30" t="s">
        <v>392</v>
      </c>
      <c r="B46" s="30">
        <f t="shared" ref="B46:AD46" si="2">(B23-B28)*1000</f>
        <v>15879.4</v>
      </c>
      <c r="C46" s="30">
        <f t="shared" si="2"/>
        <v>15405.199999999999</v>
      </c>
      <c r="D46" s="30">
        <f t="shared" si="2"/>
        <v>14916.399999999998</v>
      </c>
      <c r="E46" s="30">
        <f t="shared" si="2"/>
        <v>14481.900000000001</v>
      </c>
      <c r="F46" s="30">
        <f t="shared" si="2"/>
        <v>13953.400000000001</v>
      </c>
      <c r="G46" s="30">
        <f t="shared" si="2"/>
        <v>13604.3</v>
      </c>
      <c r="H46" s="30">
        <f t="shared" si="2"/>
        <v>13344.300000000001</v>
      </c>
      <c r="I46" s="30">
        <f t="shared" si="2"/>
        <v>13094.3</v>
      </c>
      <c r="J46" s="30">
        <f t="shared" si="2"/>
        <v>12967.399999999996</v>
      </c>
      <c r="K46" s="30">
        <f t="shared" si="2"/>
        <v>12700.699999999999</v>
      </c>
      <c r="L46" s="30">
        <f t="shared" si="2"/>
        <v>12588.300000000001</v>
      </c>
      <c r="M46" s="30">
        <f t="shared" si="2"/>
        <v>12481.5</v>
      </c>
      <c r="N46" s="30">
        <f t="shared" si="2"/>
        <v>12305</v>
      </c>
      <c r="O46" s="30">
        <f t="shared" si="2"/>
        <v>12127.2</v>
      </c>
      <c r="P46" s="30">
        <f t="shared" si="2"/>
        <v>11942.900000000001</v>
      </c>
      <c r="Q46" s="30">
        <f t="shared" si="2"/>
        <v>11756.199999999999</v>
      </c>
      <c r="R46" s="30">
        <f t="shared" si="2"/>
        <v>11570.1</v>
      </c>
      <c r="S46" s="30">
        <f t="shared" si="2"/>
        <v>11383.200000000003</v>
      </c>
      <c r="T46" s="30">
        <f t="shared" si="2"/>
        <v>11191.500000000002</v>
      </c>
      <c r="U46" s="30">
        <f t="shared" si="2"/>
        <v>11002.1</v>
      </c>
      <c r="V46" s="30">
        <f t="shared" si="2"/>
        <v>10810.9</v>
      </c>
      <c r="W46" s="30">
        <f t="shared" si="2"/>
        <v>10618.600000000004</v>
      </c>
      <c r="X46" s="30">
        <f t="shared" si="2"/>
        <v>10423.799999999997</v>
      </c>
      <c r="Y46" s="30">
        <f t="shared" si="2"/>
        <v>10226.800000000001</v>
      </c>
      <c r="Z46" s="30">
        <f t="shared" si="2"/>
        <v>10027.199999999999</v>
      </c>
      <c r="AA46" s="30">
        <f t="shared" si="2"/>
        <v>9824.6</v>
      </c>
      <c r="AB46" s="30">
        <f t="shared" si="2"/>
        <v>9618.2999999999993</v>
      </c>
      <c r="AC46" s="30">
        <f t="shared" si="2"/>
        <v>9408.6999999999989</v>
      </c>
      <c r="AD46" s="30">
        <f t="shared" si="2"/>
        <v>9195.2000000000007</v>
      </c>
    </row>
    <row r="47" spans="1:30" x14ac:dyDescent="0.35">
      <c r="A47" s="30" t="s">
        <v>393</v>
      </c>
      <c r="B47" s="30">
        <f t="shared" ref="B47:AD48" si="3">B30*1000</f>
        <v>4471.3999999999996</v>
      </c>
      <c r="C47" s="30">
        <f t="shared" si="3"/>
        <v>4358</v>
      </c>
      <c r="D47" s="30">
        <f t="shared" si="3"/>
        <v>4317.2</v>
      </c>
      <c r="E47" s="30">
        <f t="shared" si="3"/>
        <v>4271.3</v>
      </c>
      <c r="F47" s="30">
        <f t="shared" si="3"/>
        <v>3807.5</v>
      </c>
      <c r="G47" s="30">
        <f t="shared" si="3"/>
        <v>3039.7</v>
      </c>
      <c r="H47" s="30">
        <f t="shared" si="3"/>
        <v>3003.2000000000003</v>
      </c>
      <c r="I47" s="30">
        <f t="shared" si="3"/>
        <v>2983.4</v>
      </c>
      <c r="J47" s="30">
        <f t="shared" si="3"/>
        <v>2905.5</v>
      </c>
      <c r="K47" s="30">
        <f t="shared" si="3"/>
        <v>2528.7999999999997</v>
      </c>
      <c r="L47" s="30">
        <f t="shared" si="3"/>
        <v>2504.5</v>
      </c>
      <c r="M47" s="30">
        <f t="shared" si="3"/>
        <v>2460</v>
      </c>
      <c r="N47" s="30">
        <f t="shared" si="3"/>
        <v>2417</v>
      </c>
      <c r="O47" s="30">
        <f t="shared" si="3"/>
        <v>2364.6999999999998</v>
      </c>
      <c r="P47" s="30">
        <f t="shared" si="3"/>
        <v>2323.4</v>
      </c>
      <c r="Q47" s="30">
        <f t="shared" si="3"/>
        <v>2284.6999999999998</v>
      </c>
      <c r="R47" s="30">
        <f t="shared" si="3"/>
        <v>2241.2000000000003</v>
      </c>
      <c r="S47" s="30">
        <f t="shared" si="3"/>
        <v>2209.8000000000002</v>
      </c>
      <c r="T47" s="30">
        <f t="shared" si="3"/>
        <v>2117.4</v>
      </c>
      <c r="U47" s="30">
        <f t="shared" si="3"/>
        <v>2071.5</v>
      </c>
      <c r="V47" s="30">
        <f t="shared" si="3"/>
        <v>2027.6000000000001</v>
      </c>
      <c r="W47" s="30">
        <f t="shared" si="3"/>
        <v>1995.2</v>
      </c>
      <c r="X47" s="30">
        <f t="shared" si="3"/>
        <v>1955.1000000000001</v>
      </c>
      <c r="Y47" s="30">
        <f t="shared" si="3"/>
        <v>1917.5</v>
      </c>
      <c r="Z47" s="30">
        <f t="shared" si="3"/>
        <v>1876.1000000000001</v>
      </c>
      <c r="AA47" s="30">
        <f t="shared" si="3"/>
        <v>1836.3</v>
      </c>
      <c r="AB47" s="30">
        <f t="shared" si="3"/>
        <v>1797.3</v>
      </c>
      <c r="AC47" s="30">
        <f t="shared" si="3"/>
        <v>1759.2</v>
      </c>
      <c r="AD47" s="30">
        <f t="shared" si="3"/>
        <v>1721.9</v>
      </c>
    </row>
    <row r="48" spans="1:30" x14ac:dyDescent="0.35">
      <c r="A48" s="30" t="s">
        <v>59</v>
      </c>
      <c r="B48" s="30">
        <f t="shared" si="3"/>
        <v>39362.1</v>
      </c>
      <c r="C48" s="30">
        <f t="shared" si="3"/>
        <v>39322.699999999997</v>
      </c>
      <c r="D48" s="30">
        <f t="shared" si="3"/>
        <v>39283.4</v>
      </c>
      <c r="E48" s="30">
        <f t="shared" si="3"/>
        <v>39244.1</v>
      </c>
      <c r="F48" s="30">
        <f t="shared" si="3"/>
        <v>39204.799999999996</v>
      </c>
      <c r="G48" s="30">
        <f t="shared" si="3"/>
        <v>39165.700000000004</v>
      </c>
      <c r="H48" s="30">
        <f t="shared" si="3"/>
        <v>39126.400000000001</v>
      </c>
      <c r="I48" s="30">
        <f t="shared" si="3"/>
        <v>38999.1</v>
      </c>
      <c r="J48" s="30">
        <f t="shared" si="3"/>
        <v>38805.700000000004</v>
      </c>
      <c r="K48" s="30">
        <f t="shared" si="3"/>
        <v>38105.199999999997</v>
      </c>
      <c r="L48" s="30">
        <f t="shared" si="3"/>
        <v>37514.699999999997</v>
      </c>
      <c r="M48" s="30">
        <f t="shared" si="3"/>
        <v>36693</v>
      </c>
      <c r="N48" s="30">
        <f t="shared" si="3"/>
        <v>35975</v>
      </c>
      <c r="O48" s="30">
        <f t="shared" si="3"/>
        <v>35267.699999999997</v>
      </c>
      <c r="P48" s="30">
        <f t="shared" si="3"/>
        <v>34849.800000000003</v>
      </c>
      <c r="Q48" s="30">
        <f t="shared" si="3"/>
        <v>34285</v>
      </c>
      <c r="R48" s="30">
        <f t="shared" si="3"/>
        <v>33853.5</v>
      </c>
      <c r="S48" s="30">
        <f t="shared" si="3"/>
        <v>33404.800000000003</v>
      </c>
      <c r="T48" s="30">
        <f t="shared" si="3"/>
        <v>32942.300000000003</v>
      </c>
      <c r="U48" s="30">
        <f t="shared" si="3"/>
        <v>32759.9</v>
      </c>
      <c r="V48" s="30">
        <f t="shared" si="3"/>
        <v>32577.7</v>
      </c>
      <c r="W48" s="30">
        <f t="shared" si="3"/>
        <v>32394.7</v>
      </c>
      <c r="X48" s="30">
        <f t="shared" si="3"/>
        <v>32212.000000000004</v>
      </c>
      <c r="Y48" s="30">
        <f t="shared" si="3"/>
        <v>32026.200000000004</v>
      </c>
      <c r="Z48" s="30">
        <f t="shared" si="3"/>
        <v>31926.9</v>
      </c>
      <c r="AA48" s="30">
        <f t="shared" si="3"/>
        <v>31827</v>
      </c>
      <c r="AB48" s="30">
        <f t="shared" si="3"/>
        <v>31727.899999999998</v>
      </c>
      <c r="AC48" s="30">
        <f t="shared" si="3"/>
        <v>31625.999999999996</v>
      </c>
      <c r="AD48" s="30">
        <f t="shared" si="3"/>
        <v>31525.8</v>
      </c>
    </row>
    <row r="49" spans="1:30" x14ac:dyDescent="0.35">
      <c r="A49" s="30" t="s">
        <v>394</v>
      </c>
      <c r="B49" s="30">
        <f t="shared" ref="B49:AD49" si="4">B35*1000</f>
        <v>3486.8</v>
      </c>
      <c r="C49" s="30">
        <f t="shared" si="4"/>
        <v>3460.7999999999997</v>
      </c>
      <c r="D49" s="30">
        <f t="shared" si="4"/>
        <v>3427.2999999999997</v>
      </c>
      <c r="E49" s="30">
        <f t="shared" si="4"/>
        <v>3385.9</v>
      </c>
      <c r="F49" s="30">
        <f t="shared" si="4"/>
        <v>3181.6</v>
      </c>
      <c r="G49" s="30">
        <f t="shared" si="4"/>
        <v>3139.6000000000004</v>
      </c>
      <c r="H49" s="30">
        <f t="shared" si="4"/>
        <v>3119.4</v>
      </c>
      <c r="I49" s="30">
        <f t="shared" si="4"/>
        <v>3101</v>
      </c>
      <c r="J49" s="30">
        <f t="shared" si="4"/>
        <v>3085.2</v>
      </c>
      <c r="K49" s="30">
        <f t="shared" si="4"/>
        <v>2893.2000000000003</v>
      </c>
      <c r="L49" s="30">
        <f t="shared" si="4"/>
        <v>2888.2</v>
      </c>
      <c r="M49" s="30">
        <f t="shared" si="4"/>
        <v>2881.5</v>
      </c>
      <c r="N49" s="30">
        <f t="shared" si="4"/>
        <v>2868.7999999999997</v>
      </c>
      <c r="O49" s="30">
        <f t="shared" si="4"/>
        <v>2855.9</v>
      </c>
      <c r="P49" s="30">
        <f t="shared" si="4"/>
        <v>2835.7999999999997</v>
      </c>
      <c r="Q49" s="30">
        <f t="shared" si="4"/>
        <v>2815.4</v>
      </c>
      <c r="R49" s="30">
        <f t="shared" si="4"/>
        <v>2795.4</v>
      </c>
      <c r="S49" s="30">
        <f t="shared" si="4"/>
        <v>2776.4</v>
      </c>
      <c r="T49" s="30">
        <f t="shared" si="4"/>
        <v>2753.8</v>
      </c>
      <c r="U49" s="30">
        <f t="shared" si="4"/>
        <v>2734.5</v>
      </c>
      <c r="V49" s="30">
        <f t="shared" si="4"/>
        <v>2715.6</v>
      </c>
      <c r="W49" s="30">
        <f t="shared" si="4"/>
        <v>2697.4</v>
      </c>
      <c r="X49" s="30">
        <f t="shared" si="4"/>
        <v>2678.9</v>
      </c>
      <c r="Y49" s="30">
        <f t="shared" si="4"/>
        <v>2660.4</v>
      </c>
      <c r="Z49" s="30">
        <f t="shared" si="4"/>
        <v>2641</v>
      </c>
      <c r="AA49" s="30">
        <f t="shared" si="4"/>
        <v>2621.7000000000003</v>
      </c>
      <c r="AB49" s="30">
        <f t="shared" si="4"/>
        <v>2601.5</v>
      </c>
      <c r="AC49" s="30">
        <f t="shared" si="4"/>
        <v>2581</v>
      </c>
      <c r="AD49" s="30">
        <f t="shared" si="4"/>
        <v>2559.4</v>
      </c>
    </row>
    <row r="50" spans="1:30" x14ac:dyDescent="0.35">
      <c r="A50" s="30" t="s">
        <v>395</v>
      </c>
      <c r="B50" s="30">
        <f t="shared" ref="B50:AD50" si="5">B37*1000</f>
        <v>-6205.5999999999995</v>
      </c>
      <c r="C50" s="30">
        <f t="shared" si="5"/>
        <v>-5634.1</v>
      </c>
      <c r="D50" s="30">
        <f t="shared" si="5"/>
        <v>-5473.8</v>
      </c>
      <c r="E50" s="30">
        <f t="shared" si="5"/>
        <v>-6388.5</v>
      </c>
      <c r="F50" s="30">
        <f t="shared" si="5"/>
        <v>-7843.0999999999995</v>
      </c>
      <c r="G50" s="30">
        <f t="shared" si="5"/>
        <v>-9834.3000000000011</v>
      </c>
      <c r="H50" s="30">
        <f t="shared" si="5"/>
        <v>-12243.4</v>
      </c>
      <c r="I50" s="30">
        <f t="shared" si="5"/>
        <v>-14526.5</v>
      </c>
      <c r="J50" s="30">
        <f t="shared" si="5"/>
        <v>-16328.900000000001</v>
      </c>
      <c r="K50" s="30">
        <f t="shared" si="5"/>
        <v>-17258.099999999999</v>
      </c>
      <c r="L50" s="30">
        <f t="shared" si="5"/>
        <v>-17703.800000000003</v>
      </c>
      <c r="M50" s="30">
        <f t="shared" si="5"/>
        <v>-18442</v>
      </c>
      <c r="N50" s="30">
        <f t="shared" si="5"/>
        <v>-18966.899999999998</v>
      </c>
      <c r="O50" s="30">
        <f t="shared" si="5"/>
        <v>-19751.2</v>
      </c>
      <c r="P50" s="30">
        <f t="shared" si="5"/>
        <v>-20992.100000000002</v>
      </c>
      <c r="Q50" s="30">
        <f t="shared" si="5"/>
        <v>-23259.5</v>
      </c>
      <c r="R50" s="30">
        <f t="shared" si="5"/>
        <v>-24561.1</v>
      </c>
      <c r="S50" s="30">
        <f t="shared" si="5"/>
        <v>-25954.2</v>
      </c>
      <c r="T50" s="30">
        <f t="shared" si="5"/>
        <v>-27266.300000000003</v>
      </c>
      <c r="U50" s="30">
        <f t="shared" si="5"/>
        <v>-28551.9</v>
      </c>
      <c r="V50" s="30">
        <f t="shared" si="5"/>
        <v>-29475.599999999999</v>
      </c>
      <c r="W50" s="30">
        <f t="shared" si="5"/>
        <v>-29858.1</v>
      </c>
      <c r="X50" s="30">
        <f t="shared" si="5"/>
        <v>-29900.5</v>
      </c>
      <c r="Y50" s="30">
        <f t="shared" si="5"/>
        <v>-29223.7</v>
      </c>
      <c r="Z50" s="30">
        <f t="shared" si="5"/>
        <v>-28436.9</v>
      </c>
      <c r="AA50" s="30">
        <f t="shared" si="5"/>
        <v>-27650.400000000001</v>
      </c>
      <c r="AB50" s="30">
        <f t="shared" si="5"/>
        <v>-27748.2</v>
      </c>
      <c r="AC50" s="30">
        <f t="shared" si="5"/>
        <v>-27852</v>
      </c>
      <c r="AD50" s="30">
        <f t="shared" si="5"/>
        <v>-27993.7</v>
      </c>
    </row>
    <row r="51" spans="1:30" x14ac:dyDescent="0.35">
      <c r="A51" s="30" t="s">
        <v>396</v>
      </c>
      <c r="B51" s="30">
        <f t="shared" ref="B51:AD51" si="6">B39*1000</f>
        <v>69879.8</v>
      </c>
      <c r="C51" s="30">
        <f t="shared" si="6"/>
        <v>69619.399999999994</v>
      </c>
      <c r="D51" s="30">
        <f t="shared" si="6"/>
        <v>68938</v>
      </c>
      <c r="E51" s="30">
        <f t="shared" si="6"/>
        <v>67198.5</v>
      </c>
      <c r="F51" s="30">
        <f t="shared" si="6"/>
        <v>64153.599999999999</v>
      </c>
      <c r="G51" s="30">
        <f t="shared" si="6"/>
        <v>60686.3</v>
      </c>
      <c r="H51" s="30">
        <f t="shared" si="6"/>
        <v>57700.5</v>
      </c>
      <c r="I51" s="30">
        <f t="shared" si="6"/>
        <v>54779.6</v>
      </c>
      <c r="J51" s="30">
        <f t="shared" si="6"/>
        <v>52406.7</v>
      </c>
      <c r="K51" s="30">
        <f t="shared" si="6"/>
        <v>49685.5</v>
      </c>
      <c r="L51" s="30">
        <f t="shared" si="6"/>
        <v>48355.9</v>
      </c>
      <c r="M51" s="30">
        <f t="shared" si="6"/>
        <v>46483.8</v>
      </c>
      <c r="N51" s="30">
        <f t="shared" si="6"/>
        <v>44780.299999999996</v>
      </c>
      <c r="O51" s="30">
        <f t="shared" si="6"/>
        <v>42808.2</v>
      </c>
      <c r="P51" s="30">
        <f t="shared" si="6"/>
        <v>40655.1</v>
      </c>
      <c r="Q51" s="30">
        <f t="shared" si="6"/>
        <v>37317.700000000004</v>
      </c>
      <c r="R51" s="30">
        <f t="shared" si="6"/>
        <v>35072.899999999994</v>
      </c>
      <c r="S51" s="30">
        <f t="shared" si="6"/>
        <v>32724.3</v>
      </c>
      <c r="T51" s="30">
        <f t="shared" si="6"/>
        <v>30364.100000000002</v>
      </c>
      <c r="U51" s="30">
        <f t="shared" si="6"/>
        <v>28358.399999999998</v>
      </c>
      <c r="V51" s="30">
        <f t="shared" si="6"/>
        <v>26708.400000000001</v>
      </c>
      <c r="W51" s="30">
        <f t="shared" si="6"/>
        <v>25602.699999999997</v>
      </c>
      <c r="X51" s="30">
        <f t="shared" si="6"/>
        <v>24818.3</v>
      </c>
      <c r="Y51" s="30">
        <f t="shared" si="6"/>
        <v>24742.5</v>
      </c>
      <c r="Z51" s="30">
        <f t="shared" si="6"/>
        <v>24846</v>
      </c>
      <c r="AA51" s="30">
        <f t="shared" si="6"/>
        <v>24936.800000000003</v>
      </c>
      <c r="AB51" s="30">
        <f t="shared" si="6"/>
        <v>24128.6</v>
      </c>
      <c r="AC51" s="30">
        <f t="shared" si="6"/>
        <v>23297.8</v>
      </c>
      <c r="AD51" s="30">
        <f t="shared" si="6"/>
        <v>22415.7</v>
      </c>
    </row>
    <row r="52" spans="1:30" x14ac:dyDescent="0.35">
      <c r="A52" s="30" t="s">
        <v>397</v>
      </c>
      <c r="B52" s="30">
        <f t="shared" ref="B52:AD52" si="7">B51-B50</f>
        <v>76085.400000000009</v>
      </c>
      <c r="C52" s="30">
        <f t="shared" si="7"/>
        <v>75253.5</v>
      </c>
      <c r="D52" s="30">
        <f t="shared" si="7"/>
        <v>74411.8</v>
      </c>
      <c r="E52" s="30">
        <f t="shared" si="7"/>
        <v>73587</v>
      </c>
      <c r="F52" s="30">
        <f t="shared" si="7"/>
        <v>71996.7</v>
      </c>
      <c r="G52" s="30">
        <f t="shared" si="7"/>
        <v>70520.600000000006</v>
      </c>
      <c r="H52" s="30">
        <f t="shared" si="7"/>
        <v>69943.899999999994</v>
      </c>
      <c r="I52" s="30">
        <f t="shared" si="7"/>
        <v>69306.100000000006</v>
      </c>
      <c r="J52" s="30">
        <f t="shared" si="7"/>
        <v>68735.600000000006</v>
      </c>
      <c r="K52" s="30">
        <f t="shared" si="7"/>
        <v>66943.600000000006</v>
      </c>
      <c r="L52" s="30">
        <f t="shared" si="7"/>
        <v>66059.700000000012</v>
      </c>
      <c r="M52" s="30">
        <f t="shared" si="7"/>
        <v>64925.8</v>
      </c>
      <c r="N52" s="30">
        <f t="shared" si="7"/>
        <v>63747.199999999997</v>
      </c>
      <c r="O52" s="30">
        <f t="shared" si="7"/>
        <v>62559.399999999994</v>
      </c>
      <c r="P52" s="30">
        <f t="shared" si="7"/>
        <v>61647.199999999997</v>
      </c>
      <c r="Q52" s="30">
        <f t="shared" si="7"/>
        <v>60577.200000000004</v>
      </c>
      <c r="R52" s="30">
        <f t="shared" si="7"/>
        <v>59633.999999999993</v>
      </c>
      <c r="S52" s="30">
        <f t="shared" si="7"/>
        <v>58678.5</v>
      </c>
      <c r="T52" s="30">
        <f t="shared" si="7"/>
        <v>57630.400000000009</v>
      </c>
      <c r="U52" s="30">
        <f t="shared" si="7"/>
        <v>56910.3</v>
      </c>
      <c r="V52" s="30">
        <f t="shared" si="7"/>
        <v>56184</v>
      </c>
      <c r="W52" s="30">
        <f t="shared" si="7"/>
        <v>55460.799999999996</v>
      </c>
      <c r="X52" s="30">
        <f t="shared" si="7"/>
        <v>54718.8</v>
      </c>
      <c r="Y52" s="30">
        <f t="shared" si="7"/>
        <v>53966.2</v>
      </c>
      <c r="Z52" s="30">
        <f t="shared" si="7"/>
        <v>53282.9</v>
      </c>
      <c r="AA52" s="30">
        <f t="shared" si="7"/>
        <v>52587.200000000004</v>
      </c>
      <c r="AB52" s="30">
        <f t="shared" si="7"/>
        <v>51876.800000000003</v>
      </c>
      <c r="AC52" s="30">
        <f t="shared" si="7"/>
        <v>51149.8</v>
      </c>
      <c r="AD52" s="30">
        <f t="shared" si="7"/>
        <v>50409.4</v>
      </c>
    </row>
    <row r="53" spans="1:30" x14ac:dyDescent="0.35">
      <c r="A53" s="30" t="s">
        <v>398</v>
      </c>
      <c r="B53" s="31">
        <f t="shared" ref="B53:AD53" si="8">B40*1000</f>
        <v>34937</v>
      </c>
      <c r="C53" s="31">
        <f t="shared" si="8"/>
        <v>34929.299999999996</v>
      </c>
      <c r="D53" s="31">
        <f t="shared" si="8"/>
        <v>34909.800000000003</v>
      </c>
      <c r="E53" s="31">
        <f t="shared" si="8"/>
        <v>34854</v>
      </c>
      <c r="F53" s="31">
        <f t="shared" si="8"/>
        <v>34673.599999999999</v>
      </c>
      <c r="G53" s="31">
        <f t="shared" si="8"/>
        <v>34600.299999999996</v>
      </c>
      <c r="H53" s="31">
        <f t="shared" si="8"/>
        <v>34525.9</v>
      </c>
      <c r="I53" s="31">
        <f t="shared" si="8"/>
        <v>34371.4</v>
      </c>
      <c r="J53" s="31">
        <f t="shared" si="8"/>
        <v>34190.1</v>
      </c>
      <c r="K53" s="31">
        <f t="shared" si="8"/>
        <v>33383.1</v>
      </c>
      <c r="L53" s="31">
        <f t="shared" si="8"/>
        <v>32819.899999999994</v>
      </c>
      <c r="M53" s="31">
        <f t="shared" si="8"/>
        <v>32034.7</v>
      </c>
      <c r="N53" s="31">
        <f t="shared" si="8"/>
        <v>31338.899999999998</v>
      </c>
      <c r="O53" s="31">
        <f t="shared" si="8"/>
        <v>30651.200000000004</v>
      </c>
      <c r="P53" s="31">
        <f t="shared" si="8"/>
        <v>30279.899999999998</v>
      </c>
      <c r="Q53" s="31">
        <f t="shared" si="8"/>
        <v>29828.3</v>
      </c>
      <c r="R53" s="31">
        <f t="shared" si="8"/>
        <v>29386.799999999999</v>
      </c>
      <c r="S53" s="31">
        <f t="shared" si="8"/>
        <v>28929.8</v>
      </c>
      <c r="T53" s="31">
        <f t="shared" si="8"/>
        <v>28453.699999999997</v>
      </c>
      <c r="U53" s="31">
        <f t="shared" si="8"/>
        <v>28256.800000000003</v>
      </c>
      <c r="V53" s="31">
        <f t="shared" si="8"/>
        <v>28063</v>
      </c>
      <c r="W53" s="31">
        <f t="shared" si="8"/>
        <v>27870.199999999997</v>
      </c>
      <c r="X53" s="31">
        <f t="shared" si="8"/>
        <v>27679</v>
      </c>
      <c r="Y53" s="31">
        <f t="shared" si="8"/>
        <v>27484.1</v>
      </c>
      <c r="Z53" s="31">
        <f t="shared" si="8"/>
        <v>27374.3</v>
      </c>
      <c r="AA53" s="31">
        <f t="shared" si="8"/>
        <v>27264.9</v>
      </c>
      <c r="AB53" s="31">
        <f t="shared" si="8"/>
        <v>27155.5</v>
      </c>
      <c r="AC53" s="31">
        <f t="shared" si="8"/>
        <v>27041.899999999998</v>
      </c>
      <c r="AD53" s="31">
        <f t="shared" si="8"/>
        <v>26929.300000000003</v>
      </c>
    </row>
    <row r="55" spans="1:30" ht="17.5" thickBot="1" x14ac:dyDescent="0.45">
      <c r="A55" s="28" t="s">
        <v>399</v>
      </c>
    </row>
    <row r="56" spans="1:30" ht="15" thickTop="1" x14ac:dyDescent="0.35">
      <c r="A56" s="30" t="s">
        <v>400</v>
      </c>
      <c r="B56" s="30">
        <f t="shared" ref="B56:AD56" si="9">B53</f>
        <v>34937</v>
      </c>
      <c r="C56" s="30">
        <f t="shared" si="9"/>
        <v>34929.299999999996</v>
      </c>
      <c r="D56" s="30">
        <f t="shared" si="9"/>
        <v>34909.800000000003</v>
      </c>
      <c r="E56" s="30">
        <f t="shared" si="9"/>
        <v>34854</v>
      </c>
      <c r="F56" s="30">
        <f t="shared" si="9"/>
        <v>34673.599999999999</v>
      </c>
      <c r="G56" s="30">
        <f t="shared" si="9"/>
        <v>34600.299999999996</v>
      </c>
      <c r="H56" s="30">
        <f t="shared" si="9"/>
        <v>34525.9</v>
      </c>
      <c r="I56" s="30">
        <f t="shared" si="9"/>
        <v>34371.4</v>
      </c>
      <c r="J56" s="30">
        <f t="shared" si="9"/>
        <v>34190.1</v>
      </c>
      <c r="K56" s="30">
        <f t="shared" si="9"/>
        <v>33383.1</v>
      </c>
      <c r="L56" s="30">
        <f t="shared" si="9"/>
        <v>32819.899999999994</v>
      </c>
      <c r="M56" s="30">
        <f t="shared" si="9"/>
        <v>32034.7</v>
      </c>
      <c r="N56" s="30">
        <f t="shared" si="9"/>
        <v>31338.899999999998</v>
      </c>
      <c r="O56" s="30">
        <f t="shared" si="9"/>
        <v>30651.200000000004</v>
      </c>
      <c r="P56" s="30">
        <f t="shared" si="9"/>
        <v>30279.899999999998</v>
      </c>
      <c r="Q56" s="30">
        <f t="shared" si="9"/>
        <v>29828.3</v>
      </c>
      <c r="R56" s="30">
        <f t="shared" si="9"/>
        <v>29386.799999999999</v>
      </c>
      <c r="S56" s="30">
        <f t="shared" si="9"/>
        <v>28929.8</v>
      </c>
      <c r="T56" s="30">
        <f t="shared" si="9"/>
        <v>28453.699999999997</v>
      </c>
      <c r="U56" s="30">
        <f t="shared" si="9"/>
        <v>28256.800000000003</v>
      </c>
      <c r="V56" s="30">
        <f t="shared" si="9"/>
        <v>28063</v>
      </c>
      <c r="W56" s="30">
        <f t="shared" si="9"/>
        <v>27870.199999999997</v>
      </c>
      <c r="X56" s="30">
        <f t="shared" si="9"/>
        <v>27679</v>
      </c>
      <c r="Y56" s="30">
        <f t="shared" si="9"/>
        <v>27484.1</v>
      </c>
      <c r="Z56" s="30">
        <f t="shared" si="9"/>
        <v>27374.3</v>
      </c>
      <c r="AA56" s="30">
        <f t="shared" si="9"/>
        <v>27264.9</v>
      </c>
      <c r="AB56" s="30">
        <f t="shared" si="9"/>
        <v>27155.5</v>
      </c>
      <c r="AC56" s="30">
        <f t="shared" si="9"/>
        <v>27041.899999999998</v>
      </c>
      <c r="AD56" s="30">
        <f t="shared" si="9"/>
        <v>26929.300000000003</v>
      </c>
    </row>
    <row r="57" spans="1:30" x14ac:dyDescent="0.35">
      <c r="A57" s="30" t="s">
        <v>401</v>
      </c>
      <c r="B57" s="30">
        <f t="shared" ref="B57:AD57" si="10">B52-B53</f>
        <v>41148.400000000009</v>
      </c>
      <c r="C57" s="30">
        <f t="shared" si="10"/>
        <v>40324.200000000004</v>
      </c>
      <c r="D57" s="30">
        <f t="shared" si="10"/>
        <v>39502</v>
      </c>
      <c r="E57" s="30">
        <f t="shared" si="10"/>
        <v>38733</v>
      </c>
      <c r="F57" s="30">
        <f t="shared" si="10"/>
        <v>37323.1</v>
      </c>
      <c r="G57" s="30">
        <f t="shared" si="10"/>
        <v>35920.30000000001</v>
      </c>
      <c r="H57" s="30">
        <f t="shared" si="10"/>
        <v>35417.999999999993</v>
      </c>
      <c r="I57" s="30">
        <f t="shared" si="10"/>
        <v>34934.700000000004</v>
      </c>
      <c r="J57" s="30">
        <f t="shared" si="10"/>
        <v>34545.500000000007</v>
      </c>
      <c r="K57" s="30">
        <f t="shared" si="10"/>
        <v>33560.500000000007</v>
      </c>
      <c r="L57" s="30">
        <f t="shared" si="10"/>
        <v>33239.800000000017</v>
      </c>
      <c r="M57" s="30">
        <f t="shared" si="10"/>
        <v>32891.100000000006</v>
      </c>
      <c r="N57" s="30">
        <f t="shared" si="10"/>
        <v>32408.3</v>
      </c>
      <c r="O57" s="30">
        <f t="shared" si="10"/>
        <v>31908.19999999999</v>
      </c>
      <c r="P57" s="30">
        <f t="shared" si="10"/>
        <v>31367.3</v>
      </c>
      <c r="Q57" s="30">
        <f t="shared" si="10"/>
        <v>30748.900000000005</v>
      </c>
      <c r="R57" s="30">
        <f t="shared" si="10"/>
        <v>30247.199999999993</v>
      </c>
      <c r="S57" s="30">
        <f t="shared" si="10"/>
        <v>29748.7</v>
      </c>
      <c r="T57" s="30">
        <f t="shared" si="10"/>
        <v>29176.700000000012</v>
      </c>
      <c r="U57" s="30">
        <f t="shared" si="10"/>
        <v>28653.5</v>
      </c>
      <c r="V57" s="30">
        <f t="shared" si="10"/>
        <v>28121</v>
      </c>
      <c r="W57" s="30">
        <f t="shared" si="10"/>
        <v>27590.6</v>
      </c>
      <c r="X57" s="30">
        <f t="shared" si="10"/>
        <v>27039.800000000003</v>
      </c>
      <c r="Y57" s="30">
        <f t="shared" si="10"/>
        <v>26482.1</v>
      </c>
      <c r="Z57" s="30">
        <f t="shared" si="10"/>
        <v>25908.600000000002</v>
      </c>
      <c r="AA57" s="30">
        <f t="shared" si="10"/>
        <v>25322.300000000003</v>
      </c>
      <c r="AB57" s="30">
        <f t="shared" si="10"/>
        <v>24721.300000000003</v>
      </c>
      <c r="AC57" s="30">
        <f t="shared" si="10"/>
        <v>24107.900000000005</v>
      </c>
      <c r="AD57" s="30">
        <f t="shared" si="10"/>
        <v>23480.1</v>
      </c>
    </row>
    <row r="58" spans="1:30" x14ac:dyDescent="0.35">
      <c r="A58" s="30" t="s">
        <v>402</v>
      </c>
      <c r="B58" s="30">
        <f t="shared" ref="B58:AD58" si="11">B50</f>
        <v>-6205.5999999999995</v>
      </c>
      <c r="C58" s="30">
        <f t="shared" si="11"/>
        <v>-5634.1</v>
      </c>
      <c r="D58" s="30">
        <f t="shared" si="11"/>
        <v>-5473.8</v>
      </c>
      <c r="E58" s="30">
        <f t="shared" si="11"/>
        <v>-6388.5</v>
      </c>
      <c r="F58" s="30">
        <f t="shared" si="11"/>
        <v>-7843.0999999999995</v>
      </c>
      <c r="G58" s="30">
        <f t="shared" si="11"/>
        <v>-9834.3000000000011</v>
      </c>
      <c r="H58" s="30">
        <f t="shared" si="11"/>
        <v>-12243.4</v>
      </c>
      <c r="I58" s="30">
        <f t="shared" si="11"/>
        <v>-14526.5</v>
      </c>
      <c r="J58" s="30">
        <f t="shared" si="11"/>
        <v>-16328.900000000001</v>
      </c>
      <c r="K58" s="30">
        <f t="shared" si="11"/>
        <v>-17258.099999999999</v>
      </c>
      <c r="L58" s="30">
        <f t="shared" si="11"/>
        <v>-17703.800000000003</v>
      </c>
      <c r="M58" s="30">
        <f t="shared" si="11"/>
        <v>-18442</v>
      </c>
      <c r="N58" s="30">
        <f t="shared" si="11"/>
        <v>-18966.899999999998</v>
      </c>
      <c r="O58" s="30">
        <f t="shared" si="11"/>
        <v>-19751.2</v>
      </c>
      <c r="P58" s="30">
        <f t="shared" si="11"/>
        <v>-20992.100000000002</v>
      </c>
      <c r="Q58" s="30">
        <f t="shared" si="11"/>
        <v>-23259.5</v>
      </c>
      <c r="R58" s="30">
        <f t="shared" si="11"/>
        <v>-24561.1</v>
      </c>
      <c r="S58" s="30">
        <f t="shared" si="11"/>
        <v>-25954.2</v>
      </c>
      <c r="T58" s="30">
        <f t="shared" si="11"/>
        <v>-27266.300000000003</v>
      </c>
      <c r="U58" s="30">
        <f t="shared" si="11"/>
        <v>-28551.9</v>
      </c>
      <c r="V58" s="30">
        <f t="shared" si="11"/>
        <v>-29475.599999999999</v>
      </c>
      <c r="W58" s="30">
        <f t="shared" si="11"/>
        <v>-29858.1</v>
      </c>
      <c r="X58" s="30">
        <f t="shared" si="11"/>
        <v>-29900.5</v>
      </c>
      <c r="Y58" s="30">
        <f t="shared" si="11"/>
        <v>-29223.7</v>
      </c>
      <c r="Z58" s="30">
        <f t="shared" si="11"/>
        <v>-28436.9</v>
      </c>
      <c r="AA58" s="30">
        <f t="shared" si="11"/>
        <v>-27650.400000000001</v>
      </c>
      <c r="AB58" s="30">
        <f t="shared" si="11"/>
        <v>-27748.2</v>
      </c>
      <c r="AC58" s="30">
        <f t="shared" si="11"/>
        <v>-27852</v>
      </c>
      <c r="AD58" s="30">
        <f t="shared" si="11"/>
        <v>-27993.7</v>
      </c>
    </row>
    <row r="59" spans="1:30" x14ac:dyDescent="0.35">
      <c r="A59" s="30" t="s">
        <v>403</v>
      </c>
      <c r="B59" s="30">
        <f t="shared" ref="B59:AD59" si="12">SUM(B56:B58)</f>
        <v>69879.8</v>
      </c>
      <c r="C59" s="30">
        <f t="shared" si="12"/>
        <v>69619.399999999994</v>
      </c>
      <c r="D59" s="30">
        <f t="shared" si="12"/>
        <v>68938</v>
      </c>
      <c r="E59" s="30">
        <f t="shared" si="12"/>
        <v>67198.5</v>
      </c>
      <c r="F59" s="30">
        <f t="shared" si="12"/>
        <v>64153.599999999999</v>
      </c>
      <c r="G59" s="30">
        <f t="shared" si="12"/>
        <v>60686.3</v>
      </c>
      <c r="H59" s="30">
        <f t="shared" si="12"/>
        <v>57700.499999999993</v>
      </c>
      <c r="I59" s="30">
        <f t="shared" si="12"/>
        <v>54779.600000000006</v>
      </c>
      <c r="J59" s="30">
        <f t="shared" si="12"/>
        <v>52406.700000000004</v>
      </c>
      <c r="K59" s="30">
        <f t="shared" si="12"/>
        <v>49685.500000000007</v>
      </c>
      <c r="L59" s="30">
        <f t="shared" si="12"/>
        <v>48355.900000000009</v>
      </c>
      <c r="M59" s="30">
        <f t="shared" si="12"/>
        <v>46483.8</v>
      </c>
      <c r="N59" s="30">
        <f t="shared" si="12"/>
        <v>44780.3</v>
      </c>
      <c r="O59" s="30">
        <f t="shared" si="12"/>
        <v>42808.2</v>
      </c>
      <c r="P59" s="30">
        <f t="shared" si="12"/>
        <v>40655.099999999991</v>
      </c>
      <c r="Q59" s="30">
        <f t="shared" si="12"/>
        <v>37317.700000000004</v>
      </c>
      <c r="R59" s="30">
        <f t="shared" si="12"/>
        <v>35072.899999999994</v>
      </c>
      <c r="S59" s="30">
        <f t="shared" si="12"/>
        <v>32724.3</v>
      </c>
      <c r="T59" s="30">
        <f t="shared" si="12"/>
        <v>30364.100000000006</v>
      </c>
      <c r="U59" s="30">
        <f t="shared" si="12"/>
        <v>28358.400000000001</v>
      </c>
      <c r="V59" s="30">
        <f t="shared" si="12"/>
        <v>26708.400000000001</v>
      </c>
      <c r="W59" s="30">
        <f t="shared" si="12"/>
        <v>25602.699999999997</v>
      </c>
      <c r="X59" s="30">
        <f t="shared" si="12"/>
        <v>24818.300000000003</v>
      </c>
      <c r="Y59" s="30">
        <f t="shared" si="12"/>
        <v>24742.499999999996</v>
      </c>
      <c r="Z59" s="30">
        <f t="shared" si="12"/>
        <v>24846</v>
      </c>
      <c r="AA59" s="30">
        <f t="shared" si="12"/>
        <v>24936.800000000003</v>
      </c>
      <c r="AB59" s="30">
        <f t="shared" si="12"/>
        <v>24128.600000000002</v>
      </c>
      <c r="AC59" s="30">
        <f t="shared" si="12"/>
        <v>23297.800000000003</v>
      </c>
      <c r="AD59" s="30">
        <f t="shared" si="12"/>
        <v>22415.7</v>
      </c>
    </row>
    <row r="60" spans="1:30" x14ac:dyDescent="0.35">
      <c r="A60" s="30" t="s">
        <v>404</v>
      </c>
      <c r="B60" s="30">
        <f t="shared" ref="B60:AD60" si="13">B57+B58</f>
        <v>34942.80000000001</v>
      </c>
      <c r="C60" s="30">
        <f t="shared" si="13"/>
        <v>34690.100000000006</v>
      </c>
      <c r="D60" s="30">
        <f t="shared" si="13"/>
        <v>34028.199999999997</v>
      </c>
      <c r="E60" s="30">
        <f t="shared" si="13"/>
        <v>32344.5</v>
      </c>
      <c r="F60" s="30">
        <f t="shared" si="13"/>
        <v>29480</v>
      </c>
      <c r="G60" s="30">
        <f t="shared" si="13"/>
        <v>26086.000000000007</v>
      </c>
      <c r="H60" s="30">
        <f t="shared" si="13"/>
        <v>23174.599999999991</v>
      </c>
      <c r="I60" s="30">
        <f t="shared" si="13"/>
        <v>20408.200000000004</v>
      </c>
      <c r="J60" s="30">
        <f t="shared" si="13"/>
        <v>18216.600000000006</v>
      </c>
      <c r="K60" s="30">
        <f t="shared" si="13"/>
        <v>16302.400000000009</v>
      </c>
      <c r="L60" s="30">
        <f t="shared" si="13"/>
        <v>15536.000000000015</v>
      </c>
      <c r="M60" s="30">
        <f t="shared" si="13"/>
        <v>14449.100000000006</v>
      </c>
      <c r="N60" s="30">
        <f t="shared" si="13"/>
        <v>13441.400000000001</v>
      </c>
      <c r="O60" s="30">
        <f t="shared" si="13"/>
        <v>12156.999999999989</v>
      </c>
      <c r="P60" s="30">
        <f t="shared" si="13"/>
        <v>10375.199999999997</v>
      </c>
      <c r="Q60" s="30">
        <f t="shared" si="13"/>
        <v>7489.4000000000051</v>
      </c>
      <c r="R60" s="30">
        <f t="shared" si="13"/>
        <v>5686.0999999999949</v>
      </c>
      <c r="S60" s="30">
        <f t="shared" si="13"/>
        <v>3794.5</v>
      </c>
      <c r="T60" s="30">
        <f t="shared" si="13"/>
        <v>1910.4000000000087</v>
      </c>
      <c r="U60" s="30">
        <f t="shared" si="13"/>
        <v>101.59999999999854</v>
      </c>
      <c r="V60" s="30">
        <f t="shared" si="13"/>
        <v>-1354.5999999999985</v>
      </c>
      <c r="W60" s="30">
        <f t="shared" si="13"/>
        <v>-2267.5</v>
      </c>
      <c r="X60" s="30">
        <f t="shared" si="13"/>
        <v>-2860.6999999999971</v>
      </c>
      <c r="Y60" s="30">
        <f t="shared" si="13"/>
        <v>-2741.6000000000022</v>
      </c>
      <c r="Z60" s="30">
        <f t="shared" si="13"/>
        <v>-2528.2999999999993</v>
      </c>
      <c r="AA60" s="30">
        <f t="shared" si="13"/>
        <v>-2328.0999999999985</v>
      </c>
      <c r="AB60" s="30">
        <f t="shared" si="13"/>
        <v>-3026.8999999999978</v>
      </c>
      <c r="AC60" s="30">
        <f t="shared" si="13"/>
        <v>-3744.0999999999949</v>
      </c>
      <c r="AD60" s="30">
        <f t="shared" si="13"/>
        <v>-4513.6000000000022</v>
      </c>
    </row>
  </sheetData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7F4C3-732A-415F-8FAF-E2532D1E7758}">
  <sheetPr codeName="Sheet2">
    <tabColor theme="7" tint="0.79998168889431442"/>
  </sheetPr>
  <dimension ref="A1:AO108"/>
  <sheetViews>
    <sheetView topLeftCell="A3" workbookViewId="0">
      <selection activeCell="AD8" sqref="AD8"/>
    </sheetView>
  </sheetViews>
  <sheetFormatPr defaultRowHeight="14.5" x14ac:dyDescent="0.35"/>
  <cols>
    <col min="1" max="1" width="82.7265625" customWidth="1"/>
  </cols>
  <sheetData>
    <row r="1" spans="1:30" ht="20" thickBot="1" x14ac:dyDescent="0.5">
      <c r="A1" s="3" t="s">
        <v>114</v>
      </c>
    </row>
    <row r="2" spans="1:30" ht="15" thickTop="1" x14ac:dyDescent="0.35">
      <c r="B2" s="1">
        <v>2022</v>
      </c>
      <c r="C2" s="2">
        <v>2023</v>
      </c>
      <c r="D2" s="1">
        <v>2024</v>
      </c>
      <c r="E2" s="2">
        <v>2025</v>
      </c>
      <c r="F2" s="1">
        <v>2026</v>
      </c>
      <c r="G2" s="2">
        <v>2027</v>
      </c>
      <c r="H2" s="1">
        <v>2028</v>
      </c>
      <c r="I2" s="2">
        <v>2029</v>
      </c>
      <c r="J2" s="1">
        <v>2030</v>
      </c>
      <c r="K2" s="2">
        <v>2031</v>
      </c>
      <c r="L2" s="1">
        <v>2032</v>
      </c>
      <c r="M2" s="2">
        <v>2033</v>
      </c>
      <c r="N2" s="1">
        <v>2034</v>
      </c>
      <c r="O2" s="2">
        <v>2035</v>
      </c>
      <c r="P2" s="1">
        <v>2036</v>
      </c>
      <c r="Q2" s="2">
        <v>2037</v>
      </c>
      <c r="R2" s="1">
        <v>2038</v>
      </c>
      <c r="S2" s="2">
        <v>2039</v>
      </c>
      <c r="T2" s="1">
        <v>2040</v>
      </c>
      <c r="U2" s="2">
        <v>2041</v>
      </c>
      <c r="V2" s="1">
        <v>2042</v>
      </c>
      <c r="W2" s="2">
        <v>2043</v>
      </c>
      <c r="X2" s="1">
        <v>2044</v>
      </c>
      <c r="Y2" s="2">
        <v>2045</v>
      </c>
      <c r="Z2" s="1">
        <v>2046</v>
      </c>
      <c r="AA2" s="2">
        <v>2047</v>
      </c>
      <c r="AB2" s="1">
        <v>2048</v>
      </c>
      <c r="AC2" s="2">
        <v>2049</v>
      </c>
      <c r="AD2" s="1">
        <v>2050</v>
      </c>
    </row>
    <row r="3" spans="1:30" x14ac:dyDescent="0.35">
      <c r="A3" s="4" t="s">
        <v>115</v>
      </c>
      <c r="B3" s="15">
        <v>193457.86176029517</v>
      </c>
      <c r="C3" s="15">
        <v>197770.52113493229</v>
      </c>
      <c r="D3" s="15">
        <v>202135.57337288835</v>
      </c>
      <c r="E3" s="15">
        <v>206546.31330915214</v>
      </c>
      <c r="F3" s="15">
        <v>210999.18345598463</v>
      </c>
      <c r="G3" s="15">
        <v>215492.26365773709</v>
      </c>
      <c r="H3" s="15">
        <v>220024.47504097642</v>
      </c>
      <c r="I3" s="15">
        <v>224595.15304149652</v>
      </c>
      <c r="J3" s="15">
        <v>229203.84506638741</v>
      </c>
      <c r="K3" s="15">
        <v>233850.19623128779</v>
      </c>
      <c r="L3" s="15">
        <v>238533.91158102793</v>
      </c>
      <c r="M3" s="15">
        <v>243254.68880284319</v>
      </c>
      <c r="N3" s="15">
        <v>248012.21706698657</v>
      </c>
      <c r="O3" s="15">
        <v>252806.16967168896</v>
      </c>
      <c r="P3" s="15">
        <v>257636.2589360342</v>
      </c>
      <c r="Q3" s="15">
        <v>262502.15570023016</v>
      </c>
      <c r="R3" s="15">
        <v>267403.51764569164</v>
      </c>
      <c r="S3" s="15">
        <v>272340.05407475081</v>
      </c>
      <c r="T3" s="15">
        <v>277311.45885602117</v>
      </c>
      <c r="U3" s="15">
        <v>282317.40220362926</v>
      </c>
      <c r="V3" s="15">
        <v>287357.67131580028</v>
      </c>
      <c r="W3" s="15">
        <v>292432.00498018693</v>
      </c>
      <c r="X3" s="15">
        <v>297540.03171205544</v>
      </c>
      <c r="Y3" s="15">
        <v>302681.76357854175</v>
      </c>
      <c r="Z3" s="15">
        <v>307857.10686474497</v>
      </c>
      <c r="AA3" s="15">
        <v>313066.0467302695</v>
      </c>
      <c r="AB3" s="15">
        <v>318308.6214293972</v>
      </c>
      <c r="AC3" s="15">
        <v>323584.93612734292</v>
      </c>
      <c r="AD3" s="15">
        <v>328895.22421188239</v>
      </c>
    </row>
    <row r="4" spans="1:30" x14ac:dyDescent="0.35">
      <c r="A4" s="4" t="s">
        <v>117</v>
      </c>
      <c r="B4" s="15">
        <v>62045.435642500081</v>
      </c>
      <c r="C4" s="15">
        <v>63428.583513784935</v>
      </c>
      <c r="D4" s="15">
        <v>64828.534724048128</v>
      </c>
      <c r="E4" s="15">
        <v>66243.138805583716</v>
      </c>
      <c r="F4" s="15">
        <v>67671.254807723919</v>
      </c>
      <c r="G4" s="15">
        <v>69112.266901819326</v>
      </c>
      <c r="H4" s="15">
        <v>70565.829073644665</v>
      </c>
      <c r="I4" s="15">
        <v>72031.728185438027</v>
      </c>
      <c r="J4" s="15">
        <v>73509.819082466434</v>
      </c>
      <c r="K4" s="15">
        <v>74999.987946895839</v>
      </c>
      <c r="L4" s="15">
        <v>76502.140181268012</v>
      </c>
      <c r="M4" s="15">
        <v>78016.178828410935</v>
      </c>
      <c r="N4" s="15">
        <v>79542.004199602263</v>
      </c>
      <c r="O4" s="15">
        <v>81079.511515675084</v>
      </c>
      <c r="P4" s="15">
        <v>82628.608512155843</v>
      </c>
      <c r="Q4" s="15">
        <v>84189.189621545171</v>
      </c>
      <c r="R4" s="15">
        <v>85761.145056080757</v>
      </c>
      <c r="S4" s="15">
        <v>87344.381583762181</v>
      </c>
      <c r="T4" s="15">
        <v>88938.801022716361</v>
      </c>
      <c r="U4" s="15">
        <v>90544.297604648309</v>
      </c>
      <c r="V4" s="15">
        <v>92160.803080179568</v>
      </c>
      <c r="W4" s="15">
        <v>93788.233673785406</v>
      </c>
      <c r="X4" s="15">
        <v>95426.470243592092</v>
      </c>
      <c r="Y4" s="15">
        <v>97075.516659748348</v>
      </c>
      <c r="Z4" s="15">
        <v>98735.342866190316</v>
      </c>
      <c r="AA4" s="15">
        <v>100405.9441033347</v>
      </c>
      <c r="AB4" s="15">
        <v>102087.33264002163</v>
      </c>
      <c r="AC4" s="15">
        <v>103779.54220463784</v>
      </c>
      <c r="AD4" s="15">
        <v>105482.6476488646</v>
      </c>
    </row>
    <row r="5" spans="1:30" x14ac:dyDescent="0.35">
      <c r="A5" s="4" t="s">
        <v>119</v>
      </c>
      <c r="B5" s="15">
        <v>80638.786598424878</v>
      </c>
      <c r="C5" s="15">
        <v>81755.747271369808</v>
      </c>
      <c r="D5" s="15">
        <v>82968.939009877562</v>
      </c>
      <c r="E5" s="15">
        <v>84259.415563809438</v>
      </c>
      <c r="F5" s="15">
        <v>85612.53341709137</v>
      </c>
      <c r="G5" s="15">
        <v>87016.849945715687</v>
      </c>
      <c r="H5" s="15">
        <v>88463.449018246363</v>
      </c>
      <c r="I5" s="15">
        <v>89945.323702335154</v>
      </c>
      <c r="J5" s="15">
        <v>91456.999658870729</v>
      </c>
      <c r="K5" s="15">
        <v>92994.116785391874</v>
      </c>
      <c r="L5" s="15">
        <v>94553.228697641403</v>
      </c>
      <c r="M5" s="15">
        <v>96131.56790394464</v>
      </c>
      <c r="N5" s="15">
        <v>97726.919252660562</v>
      </c>
      <c r="O5" s="15">
        <v>99337.449120372781</v>
      </c>
      <c r="P5" s="15">
        <v>100961.66649612079</v>
      </c>
      <c r="Q5" s="15">
        <v>102598.32507490191</v>
      </c>
      <c r="R5" s="15">
        <v>104246.35225853389</v>
      </c>
      <c r="S5" s="15">
        <v>105904.80724006849</v>
      </c>
      <c r="T5" s="15">
        <v>107572.86059896444</v>
      </c>
      <c r="U5" s="15">
        <v>109249.7704891152</v>
      </c>
      <c r="V5" s="15">
        <v>110934.86107960861</v>
      </c>
      <c r="W5" s="15">
        <v>112627.50587381436</v>
      </c>
      <c r="X5" s="15">
        <v>114326.69443009295</v>
      </c>
      <c r="Y5" s="15">
        <v>116032.25336450903</v>
      </c>
      <c r="Z5" s="15">
        <v>117743.56686213172</v>
      </c>
      <c r="AA5" s="15">
        <v>119460.02067920836</v>
      </c>
      <c r="AB5" s="15">
        <v>121180.96179415112</v>
      </c>
      <c r="AC5" s="15">
        <v>122905.71825528376</v>
      </c>
      <c r="AD5" s="15">
        <v>124633.57598219127</v>
      </c>
    </row>
    <row r="6" spans="1:30" x14ac:dyDescent="0.35">
      <c r="A6" s="4" t="s">
        <v>121</v>
      </c>
      <c r="B6" s="15">
        <v>92286.519428707674</v>
      </c>
      <c r="C6" s="15">
        <v>94132.6741462153</v>
      </c>
      <c r="D6" s="15">
        <v>95926.767124887265</v>
      </c>
      <c r="E6" s="15">
        <v>97685.20126965594</v>
      </c>
      <c r="F6" s="15">
        <v>99419.497433860175</v>
      </c>
      <c r="G6" s="15">
        <v>101137.96327926824</v>
      </c>
      <c r="H6" s="15">
        <v>102846.68606023797</v>
      </c>
      <c r="I6" s="15">
        <v>104550.17228657049</v>
      </c>
      <c r="J6" s="15">
        <v>106251.77590928083</v>
      </c>
      <c r="K6" s="15">
        <v>107953.93764252828</v>
      </c>
      <c r="L6" s="15">
        <v>109658.45433521204</v>
      </c>
      <c r="M6" s="15">
        <v>111366.58148333472</v>
      </c>
      <c r="N6" s="15">
        <v>113079.18770187566</v>
      </c>
      <c r="O6" s="15">
        <v>114796.78182973979</v>
      </c>
      <c r="P6" s="15">
        <v>116519.6178105108</v>
      </c>
      <c r="Q6" s="15">
        <v>118247.70821012348</v>
      </c>
      <c r="R6" s="15">
        <v>119980.876631986</v>
      </c>
      <c r="S6" s="15">
        <v>121718.75148306369</v>
      </c>
      <c r="T6" s="15">
        <v>123460.8023842937</v>
      </c>
      <c r="U6" s="15">
        <v>125206.36532484251</v>
      </c>
      <c r="V6" s="15">
        <v>126954.62105533398</v>
      </c>
      <c r="W6" s="15">
        <v>128704.62934941928</v>
      </c>
      <c r="X6" s="15">
        <v>130459.72192849376</v>
      </c>
      <c r="Y6" s="15">
        <v>132214.20023603187</v>
      </c>
      <c r="Z6" s="15">
        <v>133966.65596573256</v>
      </c>
      <c r="AA6" s="15">
        <v>135715.54707726909</v>
      </c>
      <c r="AB6" s="15">
        <v>137459.11873164016</v>
      </c>
      <c r="AC6" s="15">
        <v>139195.38825209872</v>
      </c>
      <c r="AD6" s="15">
        <v>140922.19634013731</v>
      </c>
    </row>
    <row r="7" spans="1:30" x14ac:dyDescent="0.35">
      <c r="A7" s="4" t="s">
        <v>123</v>
      </c>
      <c r="B7" s="15">
        <v>93932.349807020408</v>
      </c>
      <c r="C7" s="15">
        <v>95396.669882709146</v>
      </c>
      <c r="D7" s="15">
        <v>96899.644701043508</v>
      </c>
      <c r="E7" s="15">
        <v>98430.688403378386</v>
      </c>
      <c r="F7" s="15">
        <v>99982.979274570083</v>
      </c>
      <c r="G7" s="15">
        <v>101551.90228507885</v>
      </c>
      <c r="H7" s="15">
        <v>103134.24203940792</v>
      </c>
      <c r="I7" s="15">
        <v>104727.7402204847</v>
      </c>
      <c r="J7" s="15">
        <v>106330.76422969466</v>
      </c>
      <c r="K7" s="15">
        <v>107942.09831877913</v>
      </c>
      <c r="L7" s="15">
        <v>109560.8236453132</v>
      </c>
      <c r="M7" s="15">
        <v>111186.19074843395</v>
      </c>
      <c r="N7" s="15">
        <v>112817.60425416341</v>
      </c>
      <c r="O7" s="15">
        <v>114454.53124121095</v>
      </c>
      <c r="P7" s="15">
        <v>116096.48444981208</v>
      </c>
      <c r="Q7" s="15">
        <v>117742.99889303742</v>
      </c>
      <c r="R7" s="15">
        <v>119393.60387163163</v>
      </c>
      <c r="S7" s="15">
        <v>121047.81350269998</v>
      </c>
      <c r="T7" s="15">
        <v>122705.10401518234</v>
      </c>
      <c r="U7" s="15">
        <v>124364.94055962678</v>
      </c>
      <c r="V7" s="15">
        <v>126026.71590225065</v>
      </c>
      <c r="W7" s="15">
        <v>127689.81617027361</v>
      </c>
      <c r="X7" s="15">
        <v>129357.62002025855</v>
      </c>
      <c r="Y7" s="15">
        <v>131025.28574377307</v>
      </c>
      <c r="Z7" s="15">
        <v>132691.97276957653</v>
      </c>
      <c r="AA7" s="15">
        <v>134356.75897686405</v>
      </c>
      <c r="AB7" s="15">
        <v>136018.59380090801</v>
      </c>
      <c r="AC7" s="15">
        <v>137676.31223211586</v>
      </c>
      <c r="AD7" s="15">
        <v>139328.66346336086</v>
      </c>
    </row>
    <row r="8" spans="1:30" x14ac:dyDescent="0.35">
      <c r="A8" s="4" t="s">
        <v>125</v>
      </c>
      <c r="B8" s="15">
        <v>334493.67824370519</v>
      </c>
      <c r="C8" s="15">
        <v>341689.69559796411</v>
      </c>
      <c r="D8" s="15">
        <v>348964.21181429172</v>
      </c>
      <c r="E8" s="15">
        <v>356315.39939764957</v>
      </c>
      <c r="F8" s="15">
        <v>363741.87115160516</v>
      </c>
      <c r="G8" s="15">
        <v>371240.32628467138</v>
      </c>
      <c r="H8" s="15">
        <v>378806.4442410667</v>
      </c>
      <c r="I8" s="15">
        <v>386441.50751584891</v>
      </c>
      <c r="J8" s="15">
        <v>394140.84145117487</v>
      </c>
      <c r="K8" s="15">
        <v>401905.71549062984</v>
      </c>
      <c r="L8" s="15">
        <v>409734.84058313631</v>
      </c>
      <c r="M8" s="15">
        <v>417627.67254280421</v>
      </c>
      <c r="N8" s="15">
        <v>425586.15548454307</v>
      </c>
      <c r="O8" s="15">
        <v>433607.11513582407</v>
      </c>
      <c r="P8" s="15">
        <v>441689.31563063239</v>
      </c>
      <c r="Q8" s="15">
        <v>449831.85703103431</v>
      </c>
      <c r="R8" s="15">
        <v>458033.34115185955</v>
      </c>
      <c r="S8" s="15">
        <v>466292.69511407195</v>
      </c>
      <c r="T8" s="15">
        <v>474608.87583555485</v>
      </c>
      <c r="U8" s="15">
        <v>482980.52931983658</v>
      </c>
      <c r="V8" s="15">
        <v>491406.14391134278</v>
      </c>
      <c r="W8" s="15">
        <v>499884.72869378817</v>
      </c>
      <c r="X8" s="15">
        <v>508415.00784477754</v>
      </c>
      <c r="Y8" s="15">
        <v>516995.77077395009</v>
      </c>
      <c r="Z8" s="15">
        <v>525625.68348226417</v>
      </c>
      <c r="AA8" s="15">
        <v>534303.53070097568</v>
      </c>
      <c r="AB8" s="15">
        <v>543027.91680169967</v>
      </c>
      <c r="AC8" s="15">
        <v>551797.56281993748</v>
      </c>
      <c r="AD8" s="15">
        <v>560611.10016310867</v>
      </c>
    </row>
    <row r="9" spans="1:30" x14ac:dyDescent="0.3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30" x14ac:dyDescent="0.35">
      <c r="A10" s="4" t="s">
        <v>126</v>
      </c>
      <c r="B10" s="5">
        <v>100.04167425019656</v>
      </c>
      <c r="C10" s="5">
        <v>101.37713043199018</v>
      </c>
      <c r="D10" s="5">
        <v>102.6830913147611</v>
      </c>
      <c r="E10" s="5">
        <v>103.97136298909902</v>
      </c>
      <c r="F10" s="5">
        <v>105.25049211650889</v>
      </c>
      <c r="G10" s="5">
        <v>106.52669825959798</v>
      </c>
      <c r="H10" s="5">
        <v>107.80446880396825</v>
      </c>
      <c r="I10" s="5">
        <v>109.08709846355164</v>
      </c>
      <c r="J10" s="5">
        <v>110.37693518475868</v>
      </c>
      <c r="K10" s="5">
        <v>111.67566977208124</v>
      </c>
      <c r="L10" s="5">
        <v>112.98452407096214</v>
      </c>
      <c r="M10" s="5">
        <v>114.30431980884795</v>
      </c>
      <c r="N10" s="5">
        <v>115.63560134909055</v>
      </c>
      <c r="O10" s="5">
        <v>116.97872500447876</v>
      </c>
      <c r="P10" s="5">
        <v>118.33391658918404</v>
      </c>
      <c r="Q10" s="5">
        <v>119.70123345750545</v>
      </c>
      <c r="R10" s="5">
        <v>121.08071788556217</v>
      </c>
      <c r="S10" s="5">
        <v>122.47233364597126</v>
      </c>
      <c r="T10" s="5">
        <v>123.87597464288797</v>
      </c>
      <c r="U10" s="5">
        <v>125.2915549427408</v>
      </c>
      <c r="V10" s="5">
        <v>126.71894734562196</v>
      </c>
      <c r="W10" s="5">
        <v>128.15801842623998</v>
      </c>
      <c r="X10" s="5">
        <v>129.60882038539586</v>
      </c>
      <c r="Y10" s="5">
        <v>131.07100346256144</v>
      </c>
      <c r="Z10" s="5">
        <v>132.54448878692529</v>
      </c>
      <c r="AA10" s="5">
        <v>134.02919474636172</v>
      </c>
      <c r="AB10" s="5">
        <v>135.52511720311244</v>
      </c>
      <c r="AC10" s="5">
        <v>137.03219889022142</v>
      </c>
      <c r="AD10" s="5">
        <v>138.55047476801954</v>
      </c>
    </row>
    <row r="11" spans="1:30" x14ac:dyDescent="0.35">
      <c r="A11" s="4" t="s">
        <v>128</v>
      </c>
      <c r="B11" s="14">
        <v>2893.8444668836169</v>
      </c>
      <c r="C11" s="14">
        <v>2920.2555882123547</v>
      </c>
      <c r="D11" s="14">
        <v>2946.108185281716</v>
      </c>
      <c r="E11" s="14">
        <v>2971.407155164427</v>
      </c>
      <c r="F11" s="14">
        <v>2996.1579331792173</v>
      </c>
      <c r="G11" s="14">
        <v>3020.3662504549579</v>
      </c>
      <c r="H11" s="14">
        <v>3044.037963249983</v>
      </c>
      <c r="I11" s="14">
        <v>3067.1794688763457</v>
      </c>
      <c r="J11" s="14">
        <v>3089.7974784176363</v>
      </c>
      <c r="K11" s="14">
        <v>3111.8986916535941</v>
      </c>
      <c r="L11" s="14">
        <v>3133.4900097960744</v>
      </c>
      <c r="M11" s="14">
        <v>3154.5786433388121</v>
      </c>
      <c r="N11" s="14">
        <v>3175.1721997110594</v>
      </c>
      <c r="O11" s="14">
        <v>3195.2781978157664</v>
      </c>
      <c r="P11" s="14">
        <v>3214.9045041262648</v>
      </c>
      <c r="Q11" s="14">
        <v>3234.0591181405898</v>
      </c>
      <c r="R11" s="14">
        <v>3252.7500365964397</v>
      </c>
      <c r="S11" s="14">
        <v>3270.9850824561272</v>
      </c>
      <c r="T11" s="14">
        <v>3288.7722087245652</v>
      </c>
      <c r="U11" s="14">
        <v>3306.1195612464244</v>
      </c>
      <c r="V11" s="14">
        <v>3323.0351888487371</v>
      </c>
      <c r="W11" s="14">
        <v>3339.5274792747273</v>
      </c>
      <c r="X11" s="14">
        <v>3355.6044320229807</v>
      </c>
      <c r="Y11" s="14">
        <v>3371.2740645634922</v>
      </c>
      <c r="Z11" s="14">
        <v>3386.5446549484759</v>
      </c>
      <c r="AA11" s="14">
        <v>3401.4243868727044</v>
      </c>
      <c r="AB11" s="14">
        <v>3415.9210869736889</v>
      </c>
      <c r="AC11" s="14">
        <v>3430.0428120799879</v>
      </c>
      <c r="AD11" s="14">
        <v>3443.7972152984744</v>
      </c>
    </row>
    <row r="12" spans="1:30" x14ac:dyDescent="0.3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30" x14ac:dyDescent="0.35"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 spans="1:30" x14ac:dyDescent="0.35"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</row>
    <row r="15" spans="1:30" x14ac:dyDescent="0.35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30" ht="20" thickBot="1" x14ac:dyDescent="0.5">
      <c r="A16" s="3" t="s">
        <v>134</v>
      </c>
    </row>
    <row r="17" spans="1:41" ht="15" thickTop="1" x14ac:dyDescent="0.35">
      <c r="B17" s="1">
        <v>2022</v>
      </c>
      <c r="C17" s="2">
        <v>2023</v>
      </c>
      <c r="D17" s="1">
        <v>2024</v>
      </c>
      <c r="E17" s="2">
        <v>2025</v>
      </c>
      <c r="F17" s="1">
        <v>2026</v>
      </c>
      <c r="G17" s="2">
        <v>2027</v>
      </c>
      <c r="H17" s="1">
        <v>2028</v>
      </c>
      <c r="I17" s="2">
        <v>2029</v>
      </c>
      <c r="J17" s="1">
        <v>2030</v>
      </c>
      <c r="K17" s="2">
        <v>2031</v>
      </c>
      <c r="L17" s="1">
        <v>2032</v>
      </c>
      <c r="M17" s="2">
        <v>2033</v>
      </c>
      <c r="N17" s="1">
        <v>2034</v>
      </c>
      <c r="O17" s="2">
        <v>2035</v>
      </c>
      <c r="P17" s="1">
        <v>2036</v>
      </c>
      <c r="Q17" s="2">
        <v>2037</v>
      </c>
      <c r="R17" s="1">
        <v>2038</v>
      </c>
      <c r="S17" s="2">
        <v>2039</v>
      </c>
      <c r="T17" s="1">
        <v>2040</v>
      </c>
      <c r="U17" s="2">
        <v>2041</v>
      </c>
      <c r="V17" s="1">
        <v>2042</v>
      </c>
      <c r="W17" s="2">
        <v>2043</v>
      </c>
      <c r="X17" s="1">
        <v>2044</v>
      </c>
      <c r="Y17" s="2">
        <v>2045</v>
      </c>
      <c r="Z17" s="1">
        <v>2046</v>
      </c>
      <c r="AA17" s="2">
        <v>2047</v>
      </c>
      <c r="AB17" s="1">
        <v>2048</v>
      </c>
      <c r="AC17" s="2">
        <v>2049</v>
      </c>
      <c r="AD17" s="1">
        <v>2050</v>
      </c>
      <c r="AO17" s="16"/>
    </row>
    <row r="18" spans="1:41" x14ac:dyDescent="0.35">
      <c r="A18" t="s">
        <v>135</v>
      </c>
      <c r="B18" s="14">
        <v>1762.982408603084</v>
      </c>
      <c r="C18" s="14">
        <v>1792.2449242801883</v>
      </c>
      <c r="D18" s="14">
        <v>1820.9978157318028</v>
      </c>
      <c r="E18" s="14">
        <v>1849.1989914847852</v>
      </c>
      <c r="F18" s="14">
        <v>1876.8662428819093</v>
      </c>
      <c r="G18" s="14">
        <v>1904.0398595597535</v>
      </c>
      <c r="H18" s="14">
        <v>1930.7653920856762</v>
      </c>
      <c r="I18" s="14">
        <v>1957.0875041775362</v>
      </c>
      <c r="J18" s="14">
        <v>1983.0458667990376</v>
      </c>
      <c r="K18" s="14">
        <v>2008.6737199973559</v>
      </c>
      <c r="L18" s="14">
        <v>2033.9991739765508</v>
      </c>
      <c r="M18" s="14">
        <v>2059.0444135058306</v>
      </c>
      <c r="N18" s="14">
        <v>2083.8266953907109</v>
      </c>
      <c r="O18" s="14">
        <v>2108.3586384513396</v>
      </c>
      <c r="P18" s="14">
        <v>2132.6488565964614</v>
      </c>
      <c r="Q18" s="14">
        <v>2156.7024372858482</v>
      </c>
      <c r="R18" s="14">
        <v>2180.5220810981632</v>
      </c>
      <c r="S18" s="14">
        <v>2204.1070260164233</v>
      </c>
      <c r="T18" s="14">
        <v>2227.4545497516074</v>
      </c>
      <c r="U18" s="14">
        <v>2250.5604625460974</v>
      </c>
      <c r="V18" s="14">
        <v>2273.4177887584574</v>
      </c>
      <c r="W18" s="14">
        <v>2296.0186614538529</v>
      </c>
      <c r="X18" s="14">
        <v>2318.3439210193442</v>
      </c>
      <c r="Y18" s="14">
        <v>2340.3905809050666</v>
      </c>
      <c r="Z18" s="14">
        <v>2362.1462374812472</v>
      </c>
      <c r="AA18" s="14">
        <v>2383.5978499681055</v>
      </c>
      <c r="AB18" s="14">
        <v>2404.7302928565396</v>
      </c>
      <c r="AC18" s="14">
        <v>2425.5274612801522</v>
      </c>
      <c r="AD18" s="14">
        <v>2445.9714126714434</v>
      </c>
    </row>
    <row r="19" spans="1:41" x14ac:dyDescent="0.35">
      <c r="A19" t="s">
        <v>136</v>
      </c>
      <c r="B19" s="14">
        <v>1756.756626372706</v>
      </c>
      <c r="C19" s="14">
        <v>1785.8664350049296</v>
      </c>
      <c r="D19" s="14">
        <v>1814.4627644380362</v>
      </c>
      <c r="E19" s="14">
        <v>1842.4755153164363</v>
      </c>
      <c r="F19" s="14">
        <v>1869.9082055370229</v>
      </c>
      <c r="G19" s="14">
        <v>1896.793676482823</v>
      </c>
      <c r="H19" s="14">
        <v>1923.1750756704632</v>
      </c>
      <c r="I19" s="14">
        <v>1949.096164999165</v>
      </c>
      <c r="J19" s="14">
        <v>1974.5975980857977</v>
      </c>
      <c r="K19" s="14">
        <v>1999.7153727109664</v>
      </c>
      <c r="L19" s="14">
        <v>2024.4792521430979</v>
      </c>
      <c r="M19" s="14">
        <v>2048.914726385312</v>
      </c>
      <c r="N19" s="14">
        <v>2073.0418216342023</v>
      </c>
      <c r="O19" s="14">
        <v>2096.8758924802692</v>
      </c>
      <c r="P19" s="14">
        <v>2120.4282030429499</v>
      </c>
      <c r="Q19" s="14">
        <v>2143.7066796962572</v>
      </c>
      <c r="R19" s="14">
        <v>2166.7159300039852</v>
      </c>
      <c r="S19" s="14">
        <v>2189.4579393875501</v>
      </c>
      <c r="T19" s="14">
        <v>2211.9323087930106</v>
      </c>
      <c r="U19" s="14">
        <v>2234.1361260576368</v>
      </c>
      <c r="V19" s="14">
        <v>2256.0647941920001</v>
      </c>
      <c r="W19" s="14">
        <v>2277.7121015224079</v>
      </c>
      <c r="X19" s="14">
        <v>2299.0623667510636</v>
      </c>
      <c r="Y19" s="14">
        <v>2320.1119921467016</v>
      </c>
      <c r="Z19" s="14">
        <v>2340.8510492469427</v>
      </c>
      <c r="AA19" s="14">
        <v>2361.2677498423773</v>
      </c>
      <c r="AB19" s="14">
        <v>2381.3489317199464</v>
      </c>
      <c r="AC19" s="14">
        <v>2401.079798733706</v>
      </c>
      <c r="AD19" s="14">
        <v>2420.4441842166884</v>
      </c>
    </row>
    <row r="20" spans="1:41" x14ac:dyDescent="0.35">
      <c r="A20" t="s">
        <v>137</v>
      </c>
      <c r="B20" s="14">
        <v>7668.8322940228563</v>
      </c>
      <c r="C20" s="14">
        <v>7792.3925310502473</v>
      </c>
      <c r="D20" s="14">
        <v>7909.3628045534633</v>
      </c>
      <c r="E20" s="14">
        <v>8020.1811708242185</v>
      </c>
      <c r="F20" s="14">
        <v>8125.4881172988362</v>
      </c>
      <c r="G20" s="14">
        <v>8225.9059668370974</v>
      </c>
      <c r="H20" s="14">
        <v>8321.9931571245615</v>
      </c>
      <c r="I20" s="14">
        <v>8414.2305370908398</v>
      </c>
      <c r="J20" s="14">
        <v>8503.0303455303856</v>
      </c>
      <c r="K20" s="14">
        <v>8588.7386673095734</v>
      </c>
      <c r="L20" s="14">
        <v>8671.6484226449829</v>
      </c>
      <c r="M20" s="14">
        <v>8752.0029622975489</v>
      </c>
      <c r="N20" s="14">
        <v>8830.0055479777711</v>
      </c>
      <c r="O20" s="14">
        <v>8905.8220380743478</v>
      </c>
      <c r="P20" s="14">
        <v>8979.5907073766721</v>
      </c>
      <c r="Q20" s="14">
        <v>9051.422401863947</v>
      </c>
      <c r="R20" s="14">
        <v>9121.405504639004</v>
      </c>
      <c r="S20" s="14">
        <v>9189.6094854393523</v>
      </c>
      <c r="T20" s="14">
        <v>9256.0846591182053</v>
      </c>
      <c r="U20" s="14">
        <v>9320.870574967541</v>
      </c>
      <c r="V20" s="14">
        <v>9383.9901765185532</v>
      </c>
      <c r="W20" s="14">
        <v>9445.4567830373708</v>
      </c>
      <c r="X20" s="14">
        <v>9505.2514084131362</v>
      </c>
      <c r="Y20" s="14">
        <v>9563.3714385042786</v>
      </c>
      <c r="Z20" s="14">
        <v>9619.8099243613888</v>
      </c>
      <c r="AA20" s="14">
        <v>9674.54941616205</v>
      </c>
      <c r="AB20" s="14">
        <v>9727.5570927027475</v>
      </c>
      <c r="AC20" s="14">
        <v>9778.7972261601153</v>
      </c>
      <c r="AD20" s="14">
        <v>9828.2197372414103</v>
      </c>
    </row>
    <row r="21" spans="1:41" x14ac:dyDescent="0.35">
      <c r="A21" t="s">
        <v>138</v>
      </c>
      <c r="B21" s="14">
        <v>517.25298827398206</v>
      </c>
      <c r="C21" s="14">
        <v>525.7489737751315</v>
      </c>
      <c r="D21" s="14">
        <v>534.21437437417046</v>
      </c>
      <c r="E21" s="14">
        <v>542.62569745195628</v>
      </c>
      <c r="F21" s="14">
        <v>550.96605838801599</v>
      </c>
      <c r="G21" s="14">
        <v>559.22433909284143</v>
      </c>
      <c r="H21" s="14">
        <v>567.39356767868946</v>
      </c>
      <c r="I21" s="14">
        <v>575.46999590464725</v>
      </c>
      <c r="J21" s="14">
        <v>583.45144004829706</v>
      </c>
      <c r="K21" s="14">
        <v>591.33732860543898</v>
      </c>
      <c r="L21" s="14">
        <v>599.12757090287187</v>
      </c>
      <c r="M21" s="14">
        <v>606.82253751841847</v>
      </c>
      <c r="N21" s="14">
        <v>614.4228742348796</v>
      </c>
      <c r="O21" s="14">
        <v>621.92910797611262</v>
      </c>
      <c r="P21" s="14">
        <v>629.3416654140326</v>
      </c>
      <c r="Q21" s="14">
        <v>636.66065122929558</v>
      </c>
      <c r="R21" s="14">
        <v>643.88607565803113</v>
      </c>
      <c r="S21" s="14">
        <v>651.01773509268867</v>
      </c>
      <c r="T21" s="14">
        <v>658.05480969309326</v>
      </c>
      <c r="U21" s="14">
        <v>664.9965943388753</v>
      </c>
      <c r="V21" s="14">
        <v>671.84176308898225</v>
      </c>
      <c r="W21" s="14">
        <v>678.58898106489823</v>
      </c>
      <c r="X21" s="14">
        <v>685.23319854713054</v>
      </c>
      <c r="Y21" s="14">
        <v>691.77562107225049</v>
      </c>
      <c r="Z21" s="14">
        <v>698.21373155146898</v>
      </c>
      <c r="AA21" s="14">
        <v>704.54463001939484</v>
      </c>
      <c r="AB21" s="14">
        <v>710.7653463294148</v>
      </c>
      <c r="AC21" s="14">
        <v>716.87244843861629</v>
      </c>
      <c r="AD21" s="14">
        <v>722.86198822930066</v>
      </c>
    </row>
    <row r="22" spans="1:41" x14ac:dyDescent="0.35">
      <c r="A22" t="s">
        <v>139</v>
      </c>
      <c r="B22" s="14">
        <v>436.84957320511836</v>
      </c>
      <c r="C22" s="14">
        <v>443.15597864699856</v>
      </c>
      <c r="D22" s="14">
        <v>449.24206272031591</v>
      </c>
      <c r="E22" s="14">
        <v>455.08822570032891</v>
      </c>
      <c r="F22" s="14">
        <v>460.69389876454147</v>
      </c>
      <c r="G22" s="14">
        <v>466.06738769263859</v>
      </c>
      <c r="H22" s="14">
        <v>471.22097501047017</v>
      </c>
      <c r="I22" s="14">
        <v>476.16835640215419</v>
      </c>
      <c r="J22" s="14">
        <v>480.92305132569447</v>
      </c>
      <c r="K22" s="14">
        <v>485.49790579028229</v>
      </c>
      <c r="L22" s="14">
        <v>489.90469581433018</v>
      </c>
      <c r="M22" s="14">
        <v>494.15368505886278</v>
      </c>
      <c r="N22" s="14">
        <v>498.25401050063687</v>
      </c>
      <c r="O22" s="14">
        <v>502.21354451392421</v>
      </c>
      <c r="P22" s="14">
        <v>506.03894225827514</v>
      </c>
      <c r="Q22" s="14">
        <v>509.73587049703752</v>
      </c>
      <c r="R22" s="14">
        <v>513.30904664985724</v>
      </c>
      <c r="S22" s="14">
        <v>516.76231010007143</v>
      </c>
      <c r="T22" s="14">
        <v>520.09874087801393</v>
      </c>
      <c r="U22" s="14">
        <v>523.32079888171256</v>
      </c>
      <c r="V22" s="14">
        <v>526.43042103406674</v>
      </c>
      <c r="W22" s="14">
        <v>529.42891846543557</v>
      </c>
      <c r="X22" s="14">
        <v>532.31668824170742</v>
      </c>
      <c r="Y22" s="14">
        <v>535.09441141904517</v>
      </c>
      <c r="Z22" s="14">
        <v>537.76242643886644</v>
      </c>
      <c r="AA22" s="14">
        <v>540.32051379443385</v>
      </c>
      <c r="AB22" s="14">
        <v>542.76832799133422</v>
      </c>
      <c r="AC22" s="14">
        <v>545.10505934324271</v>
      </c>
      <c r="AD22" s="14">
        <v>547.32982709307475</v>
      </c>
    </row>
    <row r="23" spans="1:41" x14ac:dyDescent="0.35">
      <c r="A23" t="s">
        <v>140</v>
      </c>
      <c r="B23" s="14">
        <v>2511.9187198886129</v>
      </c>
      <c r="C23" s="14">
        <v>2549.8348811702708</v>
      </c>
      <c r="D23" s="14">
        <v>2586.5588852212641</v>
      </c>
      <c r="E23" s="14">
        <v>2622.1111365383858</v>
      </c>
      <c r="F23" s="14">
        <v>2656.5682997217964</v>
      </c>
      <c r="G23" s="14">
        <v>2690.0274988891788</v>
      </c>
      <c r="H23" s="14">
        <v>2722.5876098308813</v>
      </c>
      <c r="I23" s="14">
        <v>2754.3408537876144</v>
      </c>
      <c r="J23" s="14">
        <v>2785.369343076879</v>
      </c>
      <c r="K23" s="14">
        <v>2815.7438061542953</v>
      </c>
      <c r="L23" s="14">
        <v>2845.523665511751</v>
      </c>
      <c r="M23" s="14">
        <v>2874.7582981422947</v>
      </c>
      <c r="N23" s="14">
        <v>2903.4875090608884</v>
      </c>
      <c r="O23" s="14">
        <v>2931.7428786697692</v>
      </c>
      <c r="P23" s="14">
        <v>2959.5489868330624</v>
      </c>
      <c r="Q23" s="14">
        <v>2986.9244577615364</v>
      </c>
      <c r="R23" s="14">
        <v>3013.8817807863566</v>
      </c>
      <c r="S23" s="14">
        <v>3040.4298983932049</v>
      </c>
      <c r="T23" s="14">
        <v>3066.5730960726019</v>
      </c>
      <c r="U23" s="14">
        <v>3092.3121891362175</v>
      </c>
      <c r="V23" s="14">
        <v>3117.6453150674938</v>
      </c>
      <c r="W23" s="14">
        <v>3142.5683531747604</v>
      </c>
      <c r="X23" s="14">
        <v>3167.0638282970876</v>
      </c>
      <c r="Y23" s="14">
        <v>3191.1324438519759</v>
      </c>
      <c r="Z23" s="14">
        <v>3214.7641257241248</v>
      </c>
      <c r="AA23" s="14">
        <v>3237.9461868789945</v>
      </c>
      <c r="AB23" s="14">
        <v>3260.664826361683</v>
      </c>
      <c r="AC23" s="14">
        <v>3282.9040565126452</v>
      </c>
      <c r="AD23" s="14">
        <v>3304.6464755861325</v>
      </c>
    </row>
    <row r="24" spans="1:41" x14ac:dyDescent="0.35">
      <c r="A24" t="s">
        <v>141</v>
      </c>
      <c r="B24" s="14">
        <v>3340.1854578191978</v>
      </c>
      <c r="C24" s="14">
        <v>3399.0996396259807</v>
      </c>
      <c r="D24" s="14">
        <v>3456.6882036850793</v>
      </c>
      <c r="E24" s="14">
        <v>3512.9326764964849</v>
      </c>
      <c r="F24" s="14">
        <v>3567.9338628443306</v>
      </c>
      <c r="G24" s="14">
        <v>3621.8285344752567</v>
      </c>
      <c r="H24" s="14">
        <v>3674.7546621759657</v>
      </c>
      <c r="I24" s="14">
        <v>3726.8394247888777</v>
      </c>
      <c r="J24" s="14">
        <v>3778.1921598728954</v>
      </c>
      <c r="K24" s="14">
        <v>3828.9058469108431</v>
      </c>
      <c r="L24" s="14">
        <v>3879.0560572657319</v>
      </c>
      <c r="M24" s="14">
        <v>3928.7036070859817</v>
      </c>
      <c r="N24" s="14">
        <v>3977.8968613007305</v>
      </c>
      <c r="O24" s="14">
        <v>4026.6726920868805</v>
      </c>
      <c r="P24" s="14">
        <v>4075.0576258809897</v>
      </c>
      <c r="Q24" s="14">
        <v>4123.0697409000595</v>
      </c>
      <c r="R24" s="14">
        <v>4170.7214674515162</v>
      </c>
      <c r="S24" s="14">
        <v>4218.0174648735574</v>
      </c>
      <c r="T24" s="14">
        <v>4264.9578320859773</v>
      </c>
      <c r="U24" s="14">
        <v>4311.5377902141363</v>
      </c>
      <c r="V24" s="14">
        <v>4357.7499052213579</v>
      </c>
      <c r="W24" s="14">
        <v>4403.5811775229176</v>
      </c>
      <c r="X24" s="14">
        <v>4449.0044223312898</v>
      </c>
      <c r="Y24" s="14">
        <v>4494.0095938479208</v>
      </c>
      <c r="Z24" s="14">
        <v>4538.5780421671097</v>
      </c>
      <c r="AA24" s="14">
        <v>4582.6866826479954</v>
      </c>
      <c r="AB24" s="14">
        <v>4626.3098208390174</v>
      </c>
      <c r="AC24" s="14">
        <v>4669.4192370744076</v>
      </c>
      <c r="AD24" s="14">
        <v>4711.9825071863897</v>
      </c>
    </row>
    <row r="25" spans="1:41" x14ac:dyDescent="0.35">
      <c r="A25" t="s">
        <v>142</v>
      </c>
      <c r="B25" s="14">
        <v>366.11470345716333</v>
      </c>
      <c r="C25" s="14">
        <v>375.68885987776451</v>
      </c>
      <c r="D25" s="14">
        <v>385.48475808470954</v>
      </c>
      <c r="E25" s="14">
        <v>395.44502870037741</v>
      </c>
      <c r="F25" s="14">
        <v>405.53856688396581</v>
      </c>
      <c r="G25" s="14">
        <v>415.74970519110684</v>
      </c>
      <c r="H25" s="14">
        <v>426.07172701549825</v>
      </c>
      <c r="I25" s="14">
        <v>436.5031148837964</v>
      </c>
      <c r="J25" s="14">
        <v>447.04496966934511</v>
      </c>
      <c r="K25" s="14">
        <v>457.69975471955661</v>
      </c>
      <c r="L25" s="14">
        <v>468.47029450480375</v>
      </c>
      <c r="M25" s="14">
        <v>479.35923251448861</v>
      </c>
      <c r="N25" s="14">
        <v>490.36877465054465</v>
      </c>
      <c r="O25" s="14">
        <v>501.50043681052802</v>
      </c>
      <c r="P25" s="14">
        <v>512.7550100920862</v>
      </c>
      <c r="Q25" s="14">
        <v>524.13248122784091</v>
      </c>
      <c r="R25" s="14">
        <v>535.63189053306803</v>
      </c>
      <c r="S25" s="14">
        <v>547.25157005423773</v>
      </c>
      <c r="T25" s="14">
        <v>558.98891213050263</v>
      </c>
      <c r="U25" s="14">
        <v>570.84047948406919</v>
      </c>
      <c r="V25" s="14">
        <v>582.80198366011984</v>
      </c>
      <c r="W25" s="14">
        <v>594.86832875251469</v>
      </c>
      <c r="X25" s="14">
        <v>607.03034129763569</v>
      </c>
      <c r="Y25" s="14">
        <v>619.28322008676798</v>
      </c>
      <c r="Z25" s="14">
        <v>631.61926752122883</v>
      </c>
      <c r="AA25" s="14">
        <v>644.02950060846899</v>
      </c>
      <c r="AB25" s="14">
        <v>656.504079458717</v>
      </c>
      <c r="AC25" s="14">
        <v>669.03186427316621</v>
      </c>
      <c r="AD25" s="14">
        <v>681.60055294119638</v>
      </c>
    </row>
    <row r="26" spans="1:41" x14ac:dyDescent="0.35">
      <c r="A26" t="s">
        <v>143</v>
      </c>
      <c r="B26" s="14">
        <v>1850.5638916020359</v>
      </c>
      <c r="C26" s="14">
        <v>1884.246929830209</v>
      </c>
      <c r="D26" s="14">
        <v>1916.7972953462076</v>
      </c>
      <c r="E26" s="14">
        <v>1948.1672157004757</v>
      </c>
      <c r="F26" s="14">
        <v>1978.4495268193361</v>
      </c>
      <c r="G26" s="14">
        <v>2007.7788568693097</v>
      </c>
      <c r="H26" s="14">
        <v>2036.2923367337039</v>
      </c>
      <c r="I26" s="14">
        <v>2064.1133791143898</v>
      </c>
      <c r="J26" s="14">
        <v>2091.3462631947145</v>
      </c>
      <c r="K26" s="14">
        <v>2118.0761643011301</v>
      </c>
      <c r="L26" s="14">
        <v>2144.3701881204315</v>
      </c>
      <c r="M26" s="14">
        <v>2170.2799537380115</v>
      </c>
      <c r="N26" s="14">
        <v>2195.8439048832402</v>
      </c>
      <c r="O26" s="14">
        <v>2221.0890938730518</v>
      </c>
      <c r="P26" s="14">
        <v>2246.0334620079479</v>
      </c>
      <c r="Q26" s="14">
        <v>2270.687719974017</v>
      </c>
      <c r="R26" s="14">
        <v>2295.0563043958332</v>
      </c>
      <c r="S26" s="14">
        <v>2319.1383132624842</v>
      </c>
      <c r="T26" s="14">
        <v>2342.9291953315851</v>
      </c>
      <c r="U26" s="14">
        <v>2366.4205785800709</v>
      </c>
      <c r="V26" s="14">
        <v>2389.6015974819834</v>
      </c>
      <c r="W26" s="14">
        <v>2412.4588542178344</v>
      </c>
      <c r="X26" s="14">
        <v>2434.9686404799736</v>
      </c>
      <c r="Y26" s="14">
        <v>2457.1173892408956</v>
      </c>
      <c r="Z26" s="14">
        <v>2478.8884392765308</v>
      </c>
      <c r="AA26" s="14">
        <v>2500.2626147504379</v>
      </c>
      <c r="AB26" s="14">
        <v>2521.2183573050684</v>
      </c>
      <c r="AC26" s="14">
        <v>2541.732506386521</v>
      </c>
      <c r="AD26" s="14">
        <v>2561.779763856885</v>
      </c>
    </row>
    <row r="27" spans="1:41" x14ac:dyDescent="0.35">
      <c r="A27" t="s">
        <v>144</v>
      </c>
      <c r="B27" s="14">
        <v>173.767049721354</v>
      </c>
      <c r="C27" s="14">
        <v>176.68249905180346</v>
      </c>
      <c r="D27" s="14">
        <v>179.53867394423284</v>
      </c>
      <c r="E27" s="14">
        <v>182.33553675106279</v>
      </c>
      <c r="F27" s="14">
        <v>185.07567452288058</v>
      </c>
      <c r="G27" s="14">
        <v>187.76277278602456</v>
      </c>
      <c r="H27" s="14">
        <v>190.40085046622812</v>
      </c>
      <c r="I27" s="14">
        <v>192.99370499723966</v>
      </c>
      <c r="J27" s="14">
        <v>195.54504092446027</v>
      </c>
      <c r="K27" s="14">
        <v>198.05744108678658</v>
      </c>
      <c r="L27" s="14">
        <v>200.533734462518</v>
      </c>
      <c r="M27" s="14">
        <v>202.97584490517917</v>
      </c>
      <c r="N27" s="14">
        <v>205.38534022421149</v>
      </c>
      <c r="O27" s="14">
        <v>207.76340125901655</v>
      </c>
      <c r="P27" s="14">
        <v>210.11068169268137</v>
      </c>
      <c r="Q27" s="14">
        <v>212.42809118164149</v>
      </c>
      <c r="R27" s="14">
        <v>214.71513348093248</v>
      </c>
      <c r="S27" s="14">
        <v>216.9721066470785</v>
      </c>
      <c r="T27" s="14">
        <v>219.1987968098025</v>
      </c>
      <c r="U27" s="14">
        <v>221.39421462063285</v>
      </c>
      <c r="V27" s="14">
        <v>223.5579011149558</v>
      </c>
      <c r="W27" s="14">
        <v>225.68870948393976</v>
      </c>
      <c r="X27" s="14">
        <v>227.78475333462185</v>
      </c>
      <c r="Y27" s="14">
        <v>229.84552457640589</v>
      </c>
      <c r="Z27" s="14">
        <v>231.86989797847733</v>
      </c>
      <c r="AA27" s="14">
        <v>233.85636294736264</v>
      </c>
      <c r="AB27" s="14">
        <v>235.80285418773306</v>
      </c>
      <c r="AC27" s="14">
        <v>237.70768659211151</v>
      </c>
      <c r="AD27" s="14">
        <v>239.56906613556035</v>
      </c>
    </row>
    <row r="28" spans="1:41" x14ac:dyDescent="0.35">
      <c r="A28" t="s">
        <v>145</v>
      </c>
      <c r="B28" s="14">
        <v>457.21858779502014</v>
      </c>
      <c r="C28" s="14">
        <v>465.01018586972253</v>
      </c>
      <c r="D28" s="14">
        <v>472.71466344693744</v>
      </c>
      <c r="E28" s="14">
        <v>480.29108600204415</v>
      </c>
      <c r="F28" s="14">
        <v>487.7144861647796</v>
      </c>
      <c r="G28" s="14">
        <v>494.96958878931815</v>
      </c>
      <c r="H28" s="14">
        <v>502.0473322046347</v>
      </c>
      <c r="I28" s="14">
        <v>508.9428421822218</v>
      </c>
      <c r="J28" s="14">
        <v>515.65399624696875</v>
      </c>
      <c r="K28" s="14">
        <v>522.18032684200477</v>
      </c>
      <c r="L28" s="14">
        <v>528.5227773610228</v>
      </c>
      <c r="M28" s="14">
        <v>534.68299234299798</v>
      </c>
      <c r="N28" s="14">
        <v>540.66330390491453</v>
      </c>
      <c r="O28" s="14">
        <v>546.46617435190126</v>
      </c>
      <c r="P28" s="14">
        <v>552.09425699120311</v>
      </c>
      <c r="Q28" s="14">
        <v>557.55044969174685</v>
      </c>
      <c r="R28" s="14">
        <v>562.83752762654478</v>
      </c>
      <c r="S28" s="14">
        <v>567.95813605443811</v>
      </c>
      <c r="T28" s="14">
        <v>572.91492700963693</v>
      </c>
      <c r="U28" s="14">
        <v>577.71034414180008</v>
      </c>
      <c r="V28" s="14">
        <v>582.34664561430191</v>
      </c>
      <c r="W28" s="14">
        <v>586.82601361092384</v>
      </c>
      <c r="X28" s="14">
        <v>591.14936155026339</v>
      </c>
      <c r="Y28" s="14">
        <v>595.31909739958371</v>
      </c>
      <c r="Z28" s="14">
        <v>599.33682136069103</v>
      </c>
      <c r="AA28" s="14">
        <v>603.20372126715461</v>
      </c>
      <c r="AB28" s="14">
        <v>606.92071753980497</v>
      </c>
      <c r="AC28" s="14">
        <v>610.48865031596483</v>
      </c>
      <c r="AD28" s="14">
        <v>613.90794558808602</v>
      </c>
    </row>
    <row r="29" spans="1:41" x14ac:dyDescent="0.35">
      <c r="A29" t="s">
        <v>146</v>
      </c>
      <c r="B29" s="14">
        <v>631.14007643428772</v>
      </c>
      <c r="C29" s="14">
        <v>636.72383078857843</v>
      </c>
      <c r="D29" s="14">
        <v>642.13476417213872</v>
      </c>
      <c r="E29" s="14">
        <v>647.37643894882444</v>
      </c>
      <c r="F29" s="14">
        <v>652.45718365835114</v>
      </c>
      <c r="G29" s="14">
        <v>657.38651511216199</v>
      </c>
      <c r="H29" s="14">
        <v>662.17394761688672</v>
      </c>
      <c r="I29" s="14">
        <v>666.82813815292491</v>
      </c>
      <c r="J29" s="14">
        <v>671.35678775822782</v>
      </c>
      <c r="K29" s="14">
        <v>675.76646133363397</v>
      </c>
      <c r="L29" s="14">
        <v>680.06277232850755</v>
      </c>
      <c r="M29" s="14">
        <v>684.25058524743497</v>
      </c>
      <c r="N29" s="14">
        <v>688.33386266606783</v>
      </c>
      <c r="O29" s="14">
        <v>692.31601757841497</v>
      </c>
      <c r="P29" s="14">
        <v>696.19995389236294</v>
      </c>
      <c r="Q29" s="14">
        <v>699.987707870078</v>
      </c>
      <c r="R29" s="14">
        <v>703.6815988022729</v>
      </c>
      <c r="S29" s="14">
        <v>707.28294194371813</v>
      </c>
      <c r="T29" s="14">
        <v>710.7923805153406</v>
      </c>
      <c r="U29" s="14">
        <v>714.21293306593032</v>
      </c>
      <c r="V29" s="14">
        <v>717.5441404687939</v>
      </c>
      <c r="W29" s="14">
        <v>720.78664733405367</v>
      </c>
      <c r="X29" s="14">
        <v>723.9411741233655</v>
      </c>
      <c r="Y29" s="14">
        <v>727.00907273990629</v>
      </c>
      <c r="Z29" s="14">
        <v>729.99009160571825</v>
      </c>
      <c r="AA29" s="14">
        <v>732.88678226865784</v>
      </c>
      <c r="AB29" s="14">
        <v>735.69797526031562</v>
      </c>
      <c r="AC29" s="14">
        <v>738.42620430325155</v>
      </c>
      <c r="AD29" s="14">
        <v>741.07146784344889</v>
      </c>
    </row>
    <row r="30" spans="1:41" x14ac:dyDescent="0.35">
      <c r="A30" t="s">
        <v>147</v>
      </c>
      <c r="B30" s="14">
        <v>163.67704984331678</v>
      </c>
      <c r="C30" s="14">
        <v>166.44718577286301</v>
      </c>
      <c r="D30" s="14">
        <v>169.16520165572464</v>
      </c>
      <c r="E30" s="14">
        <v>171.83703056198144</v>
      </c>
      <c r="F30" s="14">
        <v>174.46787272251046</v>
      </c>
      <c r="G30" s="14">
        <v>177.06240249241191</v>
      </c>
      <c r="H30" s="14">
        <v>179.6246899933054</v>
      </c>
      <c r="I30" s="14">
        <v>182.15816991626929</v>
      </c>
      <c r="J30" s="14">
        <v>184.66564946220672</v>
      </c>
      <c r="K30" s="14">
        <v>187.14934732387593</v>
      </c>
      <c r="L30" s="14">
        <v>189.61097918234367</v>
      </c>
      <c r="M30" s="14">
        <v>192.05178434159939</v>
      </c>
      <c r="N30" s="14">
        <v>194.47261718077402</v>
      </c>
      <c r="O30" s="14">
        <v>196.87396421694439</v>
      </c>
      <c r="P30" s="14">
        <v>199.25603060033433</v>
      </c>
      <c r="Q30" s="14">
        <v>201.6187254959228</v>
      </c>
      <c r="R30" s="14">
        <v>203.9617530648126</v>
      </c>
      <c r="S30" s="14">
        <v>206.28458844427064</v>
      </c>
      <c r="T30" s="14">
        <v>208.58655269969748</v>
      </c>
      <c r="U30" s="14">
        <v>210.86679416346675</v>
      </c>
      <c r="V30" s="14">
        <v>213.12428708503671</v>
      </c>
      <c r="W30" s="14">
        <v>215.35789028198246</v>
      </c>
      <c r="X30" s="14">
        <v>217.56453402509402</v>
      </c>
      <c r="Y30" s="14">
        <v>219.74458223926695</v>
      </c>
      <c r="Z30" s="14">
        <v>221.8964586366657</v>
      </c>
      <c r="AA30" s="14">
        <v>224.0184606987147</v>
      </c>
      <c r="AB30" s="14">
        <v>226.10872642484512</v>
      </c>
      <c r="AC30" s="14">
        <v>228.16526819710734</v>
      </c>
      <c r="AD30" s="14">
        <v>230.1858542758107</v>
      </c>
    </row>
    <row r="31" spans="1:41" x14ac:dyDescent="0.35">
      <c r="A31" t="s">
        <v>148</v>
      </c>
      <c r="B31" s="14">
        <v>1144.5596839051591</v>
      </c>
      <c r="C31" s="14">
        <v>1164.9664951374145</v>
      </c>
      <c r="D31" s="14">
        <v>1185.363185247375</v>
      </c>
      <c r="E31" s="14">
        <v>1205.7549920823512</v>
      </c>
      <c r="F31" s="14">
        <v>1226.1410101245908</v>
      </c>
      <c r="G31" s="14">
        <v>1246.5193764898511</v>
      </c>
      <c r="H31" s="14">
        <v>1266.8882098403431</v>
      </c>
      <c r="I31" s="14">
        <v>1287.2460580685881</v>
      </c>
      <c r="J31" s="14">
        <v>1307.5906885454463</v>
      </c>
      <c r="K31" s="14">
        <v>1327.9198197675871</v>
      </c>
      <c r="L31" s="14">
        <v>1348.2303402450655</v>
      </c>
      <c r="M31" s="14">
        <v>1368.5187729587697</v>
      </c>
      <c r="N31" s="14">
        <v>1388.7806531903748</v>
      </c>
      <c r="O31" s="14">
        <v>1409.010881016332</v>
      </c>
      <c r="P31" s="14">
        <v>1429.2037053534159</v>
      </c>
      <c r="Q31" s="14">
        <v>1449.3524781817728</v>
      </c>
      <c r="R31" s="14">
        <v>1469.4500626819729</v>
      </c>
      <c r="S31" s="14">
        <v>1489.4882166283937</v>
      </c>
      <c r="T31" s="14">
        <v>1509.458226974775</v>
      </c>
      <c r="U31" s="14">
        <v>1529.3504831938105</v>
      </c>
      <c r="V31" s="14">
        <v>1549.1544936342816</v>
      </c>
      <c r="W31" s="14">
        <v>1568.8592801158484</v>
      </c>
      <c r="X31" s="14">
        <v>1588.4696953812002</v>
      </c>
      <c r="Y31" s="14">
        <v>1607.9583134542038</v>
      </c>
      <c r="Z31" s="14">
        <v>1627.3104196299296</v>
      </c>
      <c r="AA31" s="14">
        <v>1646.5107239697279</v>
      </c>
      <c r="AB31" s="14">
        <v>1665.5427502361078</v>
      </c>
      <c r="AC31" s="14">
        <v>1684.3885335353004</v>
      </c>
      <c r="AD31" s="14">
        <v>1703.0286488532004</v>
      </c>
    </row>
    <row r="32" spans="1:41" x14ac:dyDescent="0.35">
      <c r="A32" t="s">
        <v>149</v>
      </c>
      <c r="B32" s="14">
        <v>3011.5478240860666</v>
      </c>
      <c r="C32" s="14">
        <v>3062.8043676026123</v>
      </c>
      <c r="D32" s="14">
        <v>3113.4360220441386</v>
      </c>
      <c r="E32" s="14">
        <v>3163.1776164454773</v>
      </c>
      <c r="F32" s="14">
        <v>3211.9610827554452</v>
      </c>
      <c r="G32" s="14">
        <v>3259.8043292092216</v>
      </c>
      <c r="H32" s="14">
        <v>3306.760512673462</v>
      </c>
      <c r="I32" s="14">
        <v>3352.8961265157354</v>
      </c>
      <c r="J32" s="14">
        <v>3398.2768995577003</v>
      </c>
      <c r="K32" s="14">
        <v>3442.9636931883369</v>
      </c>
      <c r="L32" s="14">
        <v>3487.0096401297619</v>
      </c>
      <c r="M32" s="14">
        <v>3530.4593550874069</v>
      </c>
      <c r="N32" s="14">
        <v>3573.3484783481308</v>
      </c>
      <c r="O32" s="14">
        <v>3615.7058473842931</v>
      </c>
      <c r="P32" s="14">
        <v>3657.5524516855389</v>
      </c>
      <c r="Q32" s="14">
        <v>3698.9037186309083</v>
      </c>
      <c r="R32" s="14">
        <v>3739.7689030061424</v>
      </c>
      <c r="S32" s="14">
        <v>3780.1522973153756</v>
      </c>
      <c r="T32" s="14">
        <v>3820.0536504143624</v>
      </c>
      <c r="U32" s="14">
        <v>3859.4693619950476</v>
      </c>
      <c r="V32" s="14">
        <v>3898.3922784772335</v>
      </c>
      <c r="W32" s="14">
        <v>3936.8112505991417</v>
      </c>
      <c r="X32" s="14">
        <v>3974.7037517804474</v>
      </c>
      <c r="Y32" s="14">
        <v>4012.0600306081724</v>
      </c>
      <c r="Z32" s="14">
        <v>4048.8632271025476</v>
      </c>
      <c r="AA32" s="14">
        <v>4085.0927559547808</v>
      </c>
      <c r="AB32" s="14">
        <v>4120.7268910809926</v>
      </c>
      <c r="AC32" s="14">
        <v>4155.7409818569513</v>
      </c>
      <c r="AD32" s="14">
        <v>4190.1070552023102</v>
      </c>
    </row>
    <row r="33" spans="1:30" x14ac:dyDescent="0.35">
      <c r="A33" t="s">
        <v>150</v>
      </c>
      <c r="B33" s="14">
        <v>3571.3653003696518</v>
      </c>
      <c r="C33" s="14">
        <v>3627.391828107387</v>
      </c>
      <c r="D33" s="14">
        <v>3680.1112096677821</v>
      </c>
      <c r="E33" s="14">
        <v>3729.7415584083733</v>
      </c>
      <c r="F33" s="14">
        <v>3776.6044526166852</v>
      </c>
      <c r="G33" s="14">
        <v>3821.0116393126318</v>
      </c>
      <c r="H33" s="14">
        <v>3863.2414209444246</v>
      </c>
      <c r="I33" s="14">
        <v>3903.5336937223638</v>
      </c>
      <c r="J33" s="14">
        <v>3942.0927927582588</v>
      </c>
      <c r="K33" s="14">
        <v>3979.0910678615896</v>
      </c>
      <c r="L33" s="14">
        <v>4014.6739414477911</v>
      </c>
      <c r="M33" s="14">
        <v>4048.9625829927272</v>
      </c>
      <c r="N33" s="14">
        <v>4082.0583956859227</v>
      </c>
      <c r="O33" s="14">
        <v>4114.0452587854934</v>
      </c>
      <c r="P33" s="14">
        <v>4144.99277134367</v>
      </c>
      <c r="Q33" s="14">
        <v>4174.95692160829</v>
      </c>
      <c r="R33" s="14">
        <v>4203.9840332997683</v>
      </c>
      <c r="S33" s="14">
        <v>4232.1102627785294</v>
      </c>
      <c r="T33" s="14">
        <v>4259.3637816590599</v>
      </c>
      <c r="U33" s="14">
        <v>4285.7666605041804</v>
      </c>
      <c r="V33" s="14">
        <v>4311.3328040255192</v>
      </c>
      <c r="W33" s="14">
        <v>4336.0731537984757</v>
      </c>
      <c r="X33" s="14">
        <v>4359.9851503261543</v>
      </c>
      <c r="Y33" s="14">
        <v>4383.0671218628841</v>
      </c>
      <c r="Z33" s="14">
        <v>4405.3216548389255</v>
      </c>
      <c r="AA33" s="14">
        <v>4426.7439807064184</v>
      </c>
      <c r="AB33" s="14">
        <v>4447.3241828206255</v>
      </c>
      <c r="AC33" s="14">
        <v>4467.0498583991839</v>
      </c>
      <c r="AD33" s="14">
        <v>4485.9032606644296</v>
      </c>
    </row>
    <row r="34" spans="1:30" x14ac:dyDescent="0.35">
      <c r="A34" t="s">
        <v>151</v>
      </c>
      <c r="B34" s="14">
        <v>3785.1279285312112</v>
      </c>
      <c r="C34" s="14">
        <v>3867.0218171487777</v>
      </c>
      <c r="D34" s="14">
        <v>3948.4319263491425</v>
      </c>
      <c r="E34" s="14">
        <v>4029.4513494878256</v>
      </c>
      <c r="F34" s="14">
        <v>4110.249104521039</v>
      </c>
      <c r="G34" s="14">
        <v>4191.0019342832238</v>
      </c>
      <c r="H34" s="14">
        <v>4271.8652136829351</v>
      </c>
      <c r="I34" s="14">
        <v>4352.9648687882964</v>
      </c>
      <c r="J34" s="14">
        <v>4434.3953630908372</v>
      </c>
      <c r="K34" s="14">
        <v>4516.2245882381731</v>
      </c>
      <c r="L34" s="14">
        <v>4598.4966394800549</v>
      </c>
      <c r="M34" s="14">
        <v>4681.2374090866297</v>
      </c>
      <c r="N34" s="14">
        <v>4764.4571714254644</v>
      </c>
      <c r="O34" s="14">
        <v>4848.1539296716301</v>
      </c>
      <c r="P34" s="14">
        <v>4932.315944145048</v>
      </c>
      <c r="Q34" s="14">
        <v>5016.9248419172327</v>
      </c>
      <c r="R34" s="14">
        <v>5101.9552159194218</v>
      </c>
      <c r="S34" s="14">
        <v>5187.3752040741365</v>
      </c>
      <c r="T34" s="14">
        <v>5273.1495090797225</v>
      </c>
      <c r="U34" s="14">
        <v>5359.2378690436753</v>
      </c>
      <c r="V34" s="14">
        <v>5445.5966762036833</v>
      </c>
      <c r="W34" s="14">
        <v>5532.1778247669326</v>
      </c>
      <c r="X34" s="14">
        <v>5618.885340898747</v>
      </c>
      <c r="Y34" s="14">
        <v>5705.6999075872091</v>
      </c>
      <c r="Z34" s="14">
        <v>5792.5629003288986</v>
      </c>
      <c r="AA34" s="14">
        <v>5879.4090637936697</v>
      </c>
      <c r="AB34" s="14">
        <v>5966.1673752100924</v>
      </c>
      <c r="AC34" s="14">
        <v>6052.7603513931017</v>
      </c>
      <c r="AD34" s="14">
        <v>6139.1029584843527</v>
      </c>
    </row>
    <row r="35" spans="1:30" x14ac:dyDescent="0.35">
      <c r="A35" t="s">
        <v>152</v>
      </c>
      <c r="B35" s="14">
        <v>1902.2228423145127</v>
      </c>
      <c r="C35" s="14">
        <v>1946.5564297021733</v>
      </c>
      <c r="D35" s="14">
        <v>1990.9332407135284</v>
      </c>
      <c r="E35" s="14">
        <v>2035.3067639990695</v>
      </c>
      <c r="F35" s="14">
        <v>2079.7006694001316</v>
      </c>
      <c r="G35" s="14">
        <v>2124.1673643571444</v>
      </c>
      <c r="H35" s="14">
        <v>2168.7659651665444</v>
      </c>
      <c r="I35" s="14">
        <v>2213.5518499093482</v>
      </c>
      <c r="J35" s="14">
        <v>2258.5732711148985</v>
      </c>
      <c r="K35" s="14">
        <v>2303.8691982769874</v>
      </c>
      <c r="L35" s="14">
        <v>2349.4692122030769</v>
      </c>
      <c r="M35" s="14">
        <v>2395.3947655676448</v>
      </c>
      <c r="N35" s="14">
        <v>2441.6603900498994</v>
      </c>
      <c r="O35" s="14">
        <v>2488.2738822745655</v>
      </c>
      <c r="P35" s="14">
        <v>2535.2382903855669</v>
      </c>
      <c r="Q35" s="14">
        <v>2582.5516760895621</v>
      </c>
      <c r="R35" s="14">
        <v>2630.2082805613954</v>
      </c>
      <c r="S35" s="14">
        <v>2678.1985430284367</v>
      </c>
      <c r="T35" s="14">
        <v>2726.5097606817626</v>
      </c>
      <c r="U35" s="14">
        <v>2775.1269686884152</v>
      </c>
      <c r="V35" s="14">
        <v>2824.031636522262</v>
      </c>
      <c r="W35" s="14">
        <v>2873.2031205450094</v>
      </c>
      <c r="X35" s="14">
        <v>2922.5994932688259</v>
      </c>
      <c r="Y35" s="14">
        <v>2972.2106331943737</v>
      </c>
      <c r="Z35" s="14">
        <v>3022.0079068246137</v>
      </c>
      <c r="AA35" s="14">
        <v>3071.9603558363174</v>
      </c>
      <c r="AB35" s="14">
        <v>3122.0328552136066</v>
      </c>
      <c r="AC35" s="14">
        <v>3172.186887479344</v>
      </c>
      <c r="AD35" s="14">
        <v>3222.3796080878515</v>
      </c>
    </row>
    <row r="36" spans="1:30" x14ac:dyDescent="0.35">
      <c r="A36" t="s">
        <v>153</v>
      </c>
      <c r="B36" s="14">
        <v>1177.8896276007431</v>
      </c>
      <c r="C36" s="14">
        <v>1201.0373974715383</v>
      </c>
      <c r="D36" s="14">
        <v>1223.8179483324757</v>
      </c>
      <c r="E36" s="14">
        <v>1246.3041402762055</v>
      </c>
      <c r="F36" s="14">
        <v>1268.5800860388715</v>
      </c>
      <c r="G36" s="14">
        <v>1290.7226409125469</v>
      </c>
      <c r="H36" s="14">
        <v>1312.7952894091743</v>
      </c>
      <c r="I36" s="14">
        <v>1334.8472303950182</v>
      </c>
      <c r="J36" s="14">
        <v>1356.9146645995297</v>
      </c>
      <c r="K36" s="14">
        <v>1379.0221898451639</v>
      </c>
      <c r="L36" s="14">
        <v>1401.1855595938284</v>
      </c>
      <c r="M36" s="14">
        <v>1423.413272119484</v>
      </c>
      <c r="N36" s="14">
        <v>1445.7081906984324</v>
      </c>
      <c r="O36" s="14">
        <v>1468.0685181994888</v>
      </c>
      <c r="P36" s="14">
        <v>1490.4891666042645</v>
      </c>
      <c r="Q36" s="14">
        <v>1512.9624567698268</v>
      </c>
      <c r="R36" s="14">
        <v>1535.4785145454398</v>
      </c>
      <c r="S36" s="14">
        <v>1558.0256338867177</v>
      </c>
      <c r="T36" s="14">
        <v>1580.5908315106853</v>
      </c>
      <c r="U36" s="14">
        <v>1603.1599253412132</v>
      </c>
      <c r="V36" s="14">
        <v>1625.7176663064752</v>
      </c>
      <c r="W36" s="14">
        <v>1648.2478407400083</v>
      </c>
      <c r="X36" s="14">
        <v>1670.7231937526858</v>
      </c>
      <c r="Y36" s="14">
        <v>1693.1341027576423</v>
      </c>
      <c r="Z36" s="14">
        <v>1715.4618023218134</v>
      </c>
      <c r="AA36" s="14">
        <v>1737.6861147753464</v>
      </c>
      <c r="AB36" s="14">
        <v>1759.7854995913981</v>
      </c>
      <c r="AC36" s="14">
        <v>1781.7368712832001</v>
      </c>
      <c r="AD36" s="14">
        <v>1803.5154098478254</v>
      </c>
    </row>
    <row r="37" spans="1:30" x14ac:dyDescent="0.35">
      <c r="A37" t="s">
        <v>108</v>
      </c>
      <c r="B37" s="14">
        <v>2057.5107860376233</v>
      </c>
      <c r="C37" s="14">
        <v>2098.5196592206617</v>
      </c>
      <c r="D37" s="14">
        <v>2139.5360664363579</v>
      </c>
      <c r="E37" s="14">
        <v>2180.6371968443814</v>
      </c>
      <c r="F37" s="14">
        <v>2221.8937509698044</v>
      </c>
      <c r="G37" s="14">
        <v>2263.3618525389429</v>
      </c>
      <c r="H37" s="14">
        <v>2305.0810391296195</v>
      </c>
      <c r="I37" s="14">
        <v>2347.0766159886894</v>
      </c>
      <c r="J37" s="14">
        <v>2389.3615468267631</v>
      </c>
      <c r="K37" s="14">
        <v>2431.9394821765195</v>
      </c>
      <c r="L37" s="14">
        <v>2474.8063063365644</v>
      </c>
      <c r="M37" s="14">
        <v>2517.9533281431172</v>
      </c>
      <c r="N37" s="14">
        <v>2561.3673696098881</v>
      </c>
      <c r="O37" s="14">
        <v>2605.0320319682769</v>
      </c>
      <c r="P37" s="14">
        <v>2648.9294369057648</v>
      </c>
      <c r="Q37" s="14">
        <v>2693.0396725533483</v>
      </c>
      <c r="R37" s="14">
        <v>2737.3412569448046</v>
      </c>
      <c r="S37" s="14">
        <v>2781.8118045954707</v>
      </c>
      <c r="T37" s="14">
        <v>2826.4273606245606</v>
      </c>
      <c r="U37" s="14">
        <v>2871.1634702195088</v>
      </c>
      <c r="V37" s="14">
        <v>2915.9941147687728</v>
      </c>
      <c r="W37" s="14">
        <v>2960.8925468962375</v>
      </c>
      <c r="X37" s="14">
        <v>3005.8119383251701</v>
      </c>
      <c r="Y37" s="14">
        <v>3050.7401153547175</v>
      </c>
      <c r="Z37" s="14">
        <v>3095.6454744259572</v>
      </c>
      <c r="AA37" s="14">
        <v>3140.4951726203017</v>
      </c>
      <c r="AB37" s="14">
        <v>3185.2531767886039</v>
      </c>
      <c r="AC37" s="14">
        <v>3229.8815971731597</v>
      </c>
      <c r="AD37" s="14">
        <v>3274.3387540973035</v>
      </c>
    </row>
    <row r="38" spans="1:30" x14ac:dyDescent="0.35">
      <c r="A38" t="s">
        <v>154</v>
      </c>
      <c r="B38" s="14">
        <v>817.18029879453991</v>
      </c>
      <c r="C38" s="14">
        <v>835.6876345040705</v>
      </c>
      <c r="D38" s="14">
        <v>854.40252433720991</v>
      </c>
      <c r="E38" s="14">
        <v>873.30489746257138</v>
      </c>
      <c r="F38" s="14">
        <v>892.37805093675729</v>
      </c>
      <c r="G38" s="14">
        <v>911.61049158727724</v>
      </c>
      <c r="H38" s="14">
        <v>930.99479501329552</v>
      </c>
      <c r="I38" s="14">
        <v>950.52631799434903</v>
      </c>
      <c r="J38" s="14">
        <v>970.20202407966644</v>
      </c>
      <c r="K38" s="14">
        <v>990.01956780351509</v>
      </c>
      <c r="L38" s="14">
        <v>1009.9767295321044</v>
      </c>
      <c r="M38" s="14">
        <v>1030.0714130239164</v>
      </c>
      <c r="N38" s="14">
        <v>1050.3006812050896</v>
      </c>
      <c r="O38" s="14">
        <v>1070.6611329265204</v>
      </c>
      <c r="P38" s="14">
        <v>1091.1488400126423</v>
      </c>
      <c r="Q38" s="14">
        <v>1111.7589666735032</v>
      </c>
      <c r="R38" s="14">
        <v>1132.4856563338687</v>
      </c>
      <c r="S38" s="14">
        <v>1153.3224198842042</v>
      </c>
      <c r="T38" s="14">
        <v>1174.2615481929824</v>
      </c>
      <c r="U38" s="14">
        <v>1195.2946978236619</v>
      </c>
      <c r="V38" s="14">
        <v>1216.4122320224324</v>
      </c>
      <c r="W38" s="14">
        <v>1237.6037492161522</v>
      </c>
      <c r="X38" s="14">
        <v>1258.8472997010324</v>
      </c>
      <c r="Y38" s="14">
        <v>1280.1402486348934</v>
      </c>
      <c r="Z38" s="14">
        <v>1301.4685961388873</v>
      </c>
      <c r="AA38" s="14">
        <v>1322.8165648746854</v>
      </c>
      <c r="AB38" s="14">
        <v>1344.1670259964351</v>
      </c>
      <c r="AC38" s="14">
        <v>1365.5015929936421</v>
      </c>
      <c r="AD38" s="14">
        <v>1386.7993141620614</v>
      </c>
    </row>
    <row r="39" spans="1:30" x14ac:dyDescent="0.35">
      <c r="A39" t="s">
        <v>155</v>
      </c>
      <c r="B39" s="14">
        <v>1198.5259806135157</v>
      </c>
      <c r="C39" s="14">
        <v>1185.8224397597169</v>
      </c>
      <c r="D39" s="14">
        <v>1172.3182806053712</v>
      </c>
      <c r="E39" s="14">
        <v>1158.0877778886556</v>
      </c>
      <c r="F39" s="14">
        <v>1143.1649986691721</v>
      </c>
      <c r="G39" s="14">
        <v>1127.5632522126525</v>
      </c>
      <c r="H39" s="14">
        <v>1111.2835199495921</v>
      </c>
      <c r="I39" s="14">
        <v>1094.3189503967944</v>
      </c>
      <c r="J39" s="14">
        <v>1076.6573024659062</v>
      </c>
      <c r="K39" s="14">
        <v>1058.2823150731122</v>
      </c>
      <c r="L39" s="14">
        <v>1039.1742577057473</v>
      </c>
      <c r="M39" s="14">
        <v>1019.3105522327124</v>
      </c>
      <c r="N39" s="14">
        <v>998.66547359762467</v>
      </c>
      <c r="O39" s="14">
        <v>977.21068586170782</v>
      </c>
      <c r="P39" s="14">
        <v>954.91459529248402</v>
      </c>
      <c r="Q39" s="14">
        <v>931.74240525987125</v>
      </c>
      <c r="R39" s="14">
        <v>907.65599726461426</v>
      </c>
      <c r="S39" s="14">
        <v>882.61351350472387</v>
      </c>
      <c r="T39" s="14">
        <v>856.56875501224965</v>
      </c>
      <c r="U39" s="14">
        <v>829.4711207732588</v>
      </c>
      <c r="V39" s="14">
        <v>801.2648977087739</v>
      </c>
      <c r="W39" s="14">
        <v>771.88866227672622</v>
      </c>
      <c r="X39" s="14">
        <v>742.4858795248424</v>
      </c>
      <c r="Y39" s="14">
        <v>711.77530312105364</v>
      </c>
      <c r="Z39" s="14">
        <v>679.67227179767065</v>
      </c>
      <c r="AA39" s="14">
        <v>646.08255720064051</v>
      </c>
      <c r="AB39" s="14">
        <v>610.90132846859785</v>
      </c>
      <c r="AC39" s="14">
        <v>574.01096971810966</v>
      </c>
      <c r="AD39" s="14">
        <v>535.27981173878482</v>
      </c>
    </row>
    <row r="40" spans="1:30" x14ac:dyDescent="0.35">
      <c r="A40" t="s">
        <v>156</v>
      </c>
      <c r="B40" s="14">
        <v>1650.1355514288359</v>
      </c>
      <c r="C40" s="14">
        <v>1691.7587354956233</v>
      </c>
      <c r="D40" s="14">
        <v>1733.6910142880863</v>
      </c>
      <c r="E40" s="14">
        <v>1775.8522196334241</v>
      </c>
      <c r="F40" s="14">
        <v>1818.1948853391693</v>
      </c>
      <c r="G40" s="14">
        <v>1860.6956995197334</v>
      </c>
      <c r="H40" s="14">
        <v>1903.3468340632146</v>
      </c>
      <c r="I40" s="14">
        <v>1946.1493651537155</v>
      </c>
      <c r="J40" s="14">
        <v>1989.1077699037326</v>
      </c>
      <c r="K40" s="14">
        <v>2032.227918643104</v>
      </c>
      <c r="L40" s="14">
        <v>2075.5152681001496</v>
      </c>
      <c r="M40" s="14">
        <v>2118.9732435838491</v>
      </c>
      <c r="N40" s="14">
        <v>2162.6030294184347</v>
      </c>
      <c r="O40" s="14">
        <v>2206.4035839592157</v>
      </c>
      <c r="P40" s="14">
        <v>2250.3708167254699</v>
      </c>
      <c r="Q40" s="14">
        <v>2294.4976493447643</v>
      </c>
      <c r="R40" s="14">
        <v>2338.7743451526462</v>
      </c>
      <c r="S40" s="14">
        <v>2383.1876773243603</v>
      </c>
      <c r="T40" s="14">
        <v>2427.7220594035402</v>
      </c>
      <c r="U40" s="14">
        <v>2472.3588919991707</v>
      </c>
      <c r="V40" s="14">
        <v>2517.0766890397063</v>
      </c>
      <c r="W40" s="14">
        <v>2561.850971818073</v>
      </c>
      <c r="X40" s="14">
        <v>2606.6356712017196</v>
      </c>
      <c r="Y40" s="14">
        <v>2651.4178948494678</v>
      </c>
      <c r="Z40" s="14">
        <v>2696.1637560284844</v>
      </c>
      <c r="AA40" s="14">
        <v>2740.8357096472623</v>
      </c>
      <c r="AB40" s="14">
        <v>2785.392363403093</v>
      </c>
      <c r="AC40" s="14">
        <v>2829.7886693483874</v>
      </c>
      <c r="AD40" s="14">
        <v>2873.9749265080295</v>
      </c>
    </row>
    <row r="41" spans="1:30" x14ac:dyDescent="0.35">
      <c r="A41" t="s">
        <v>157</v>
      </c>
      <c r="B41" s="14">
        <v>745.27717071363531</v>
      </c>
      <c r="C41" s="14">
        <v>759.46545561794073</v>
      </c>
      <c r="D41" s="14">
        <v>773.19401082563979</v>
      </c>
      <c r="E41" s="14">
        <v>786.49480647058954</v>
      </c>
      <c r="F41" s="14">
        <v>799.41227117178119</v>
      </c>
      <c r="G41" s="14">
        <v>811.99262657687427</v>
      </c>
      <c r="H41" s="14">
        <v>824.27865599978304</v>
      </c>
      <c r="I41" s="14">
        <v>836.30826141685588</v>
      </c>
      <c r="J41" s="14">
        <v>848.1139166530196</v>
      </c>
      <c r="K41" s="14">
        <v>859.72298820307992</v>
      </c>
      <c r="L41" s="14">
        <v>871.15777110749946</v>
      </c>
      <c r="M41" s="14">
        <v>882.43678241505677</v>
      </c>
      <c r="N41" s="14">
        <v>893.57459494304646</v>
      </c>
      <c r="O41" s="14">
        <v>904.5829405796768</v>
      </c>
      <c r="P41" s="14">
        <v>915.4704498807647</v>
      </c>
      <c r="Q41" s="14">
        <v>926.24380912319066</v>
      </c>
      <c r="R41" s="14">
        <v>936.90752023153391</v>
      </c>
      <c r="S41" s="14">
        <v>947.46412376280682</v>
      </c>
      <c r="T41" s="14">
        <v>957.9147981584556</v>
      </c>
      <c r="U41" s="14">
        <v>968.25942115557143</v>
      </c>
      <c r="V41" s="14">
        <v>978.49670231404366</v>
      </c>
      <c r="W41" s="14">
        <v>988.6237974077859</v>
      </c>
      <c r="X41" s="14">
        <v>998.63258256217625</v>
      </c>
      <c r="Y41" s="14">
        <v>1008.5226469718898</v>
      </c>
      <c r="Z41" s="14">
        <v>1018.2886518095117</v>
      </c>
      <c r="AA41" s="14">
        <v>1027.9245221814713</v>
      </c>
      <c r="AB41" s="14">
        <v>1037.4229871801138</v>
      </c>
      <c r="AC41" s="14">
        <v>1046.7757643689795</v>
      </c>
      <c r="AD41" s="14">
        <v>1055.9738082008648</v>
      </c>
    </row>
    <row r="42" spans="1:30" x14ac:dyDescent="0.35">
      <c r="A42" t="s">
        <v>158</v>
      </c>
      <c r="B42" s="14">
        <v>2603.480485689146</v>
      </c>
      <c r="C42" s="14">
        <v>2658.9291574167273</v>
      </c>
      <c r="D42" s="14">
        <v>2713.7411222188484</v>
      </c>
      <c r="E42" s="14">
        <v>2768.0726617704345</v>
      </c>
      <c r="F42" s="14">
        <v>2822.1145896042622</v>
      </c>
      <c r="G42" s="14">
        <v>2876.0420812908469</v>
      </c>
      <c r="H42" s="14">
        <v>2929.9989339467697</v>
      </c>
      <c r="I42" s="14">
        <v>2984.0958016217496</v>
      </c>
      <c r="J42" s="14">
        <v>3038.412617553985</v>
      </c>
      <c r="K42" s="14">
        <v>3093.0040614898858</v>
      </c>
      <c r="L42" s="14">
        <v>3147.9052076691137</v>
      </c>
      <c r="M42" s="14">
        <v>3203.1352132913903</v>
      </c>
      <c r="N42" s="14">
        <v>3258.7016025492576</v>
      </c>
      <c r="O42" s="14">
        <v>3314.6016858103312</v>
      </c>
      <c r="P42" s="14">
        <v>3370.8270671536011</v>
      </c>
      <c r="Q42" s="14">
        <v>3427.3631832785381</v>
      </c>
      <c r="R42" s="14">
        <v>3484.1915796776475</v>
      </c>
      <c r="S42" s="14">
        <v>3541.2904006849899</v>
      </c>
      <c r="T42" s="14">
        <v>3598.6347883141666</v>
      </c>
      <c r="U42" s="14">
        <v>3656.1980896829759</v>
      </c>
      <c r="V42" s="14">
        <v>3713.9499816676121</v>
      </c>
      <c r="W42" s="14">
        <v>3771.8591016611263</v>
      </c>
      <c r="X42" s="14">
        <v>3829.8696505241201</v>
      </c>
      <c r="Y42" s="14">
        <v>3887.9632483253722</v>
      </c>
      <c r="Z42" s="14">
        <v>3946.1027313538934</v>
      </c>
      <c r="AA42" s="14">
        <v>4004.2469668818749</v>
      </c>
      <c r="AB42" s="14">
        <v>4062.3514555106544</v>
      </c>
      <c r="AC42" s="14">
        <v>4120.3678018018572</v>
      </c>
      <c r="AD42" s="14">
        <v>4178.2427207838864</v>
      </c>
    </row>
    <row r="43" spans="1:30" x14ac:dyDescent="0.35">
      <c r="A43" t="s">
        <v>159</v>
      </c>
      <c r="B43" s="14">
        <v>1895.3766720712313</v>
      </c>
      <c r="C43" s="14">
        <v>1935.5523937579619</v>
      </c>
      <c r="D43" s="14">
        <v>1975.9365339074018</v>
      </c>
      <c r="E43" s="14">
        <v>2016.5770394593533</v>
      </c>
      <c r="F43" s="14">
        <v>2057.5297468021599</v>
      </c>
      <c r="G43" s="14">
        <v>2098.8432087562269</v>
      </c>
      <c r="H43" s="14">
        <v>2140.5548306599499</v>
      </c>
      <c r="I43" s="14">
        <v>2182.6896453827371</v>
      </c>
      <c r="J43" s="14">
        <v>2225.2625596220437</v>
      </c>
      <c r="K43" s="14">
        <v>2268.2792186385395</v>
      </c>
      <c r="L43" s="14">
        <v>2311.7382861619449</v>
      </c>
      <c r="M43" s="14">
        <v>2355.6327289199885</v>
      </c>
      <c r="N43" s="14">
        <v>2399.9521979411725</v>
      </c>
      <c r="O43" s="14">
        <v>2444.6820248360627</v>
      </c>
      <c r="P43" s="14">
        <v>2489.8057227880636</v>
      </c>
      <c r="Q43" s="14">
        <v>2535.3054208992703</v>
      </c>
      <c r="R43" s="14">
        <v>2581.1612340480283</v>
      </c>
      <c r="S43" s="14">
        <v>2627.3519065030719</v>
      </c>
      <c r="T43" s="14">
        <v>2673.8554965238823</v>
      </c>
      <c r="U43" s="14">
        <v>2720.6490308108905</v>
      </c>
      <c r="V43" s="14">
        <v>2767.7083861432702</v>
      </c>
      <c r="W43" s="14">
        <v>2815.0085161128191</v>
      </c>
      <c r="X43" s="14">
        <v>2862.5134743388417</v>
      </c>
      <c r="Y43" s="14">
        <v>2910.2052386767023</v>
      </c>
      <c r="Z43" s="14">
        <v>2958.0548327136589</v>
      </c>
      <c r="AA43" s="14">
        <v>3006.0309219126843</v>
      </c>
      <c r="AB43" s="14">
        <v>3054.099770387847</v>
      </c>
      <c r="AC43" s="14">
        <v>3102.2262751854646</v>
      </c>
      <c r="AD43" s="14">
        <v>3150.3712676842933</v>
      </c>
    </row>
    <row r="44" spans="1:30" x14ac:dyDescent="0.35">
      <c r="A44" t="s">
        <v>160</v>
      </c>
      <c r="B44" s="14">
        <v>217.18364407981147</v>
      </c>
      <c r="C44" s="14">
        <v>224.09234287812484</v>
      </c>
      <c r="D44" s="14">
        <v>231.23305267240227</v>
      </c>
      <c r="E44" s="14">
        <v>238.63408412854491</v>
      </c>
      <c r="F44" s="14">
        <v>246.30359688158393</v>
      </c>
      <c r="G44" s="14">
        <v>254.24187652579525</v>
      </c>
      <c r="H44" s="14">
        <v>262.44618120040144</v>
      </c>
      <c r="I44" s="14">
        <v>270.91287545750549</v>
      </c>
      <c r="J44" s="14">
        <v>279.63815496037819</v>
      </c>
      <c r="K44" s="14">
        <v>288.61838893804031</v>
      </c>
      <c r="L44" s="14">
        <v>297.85031018463354</v>
      </c>
      <c r="M44" s="14">
        <v>307.33085389025428</v>
      </c>
      <c r="N44" s="14">
        <v>317.05723177107211</v>
      </c>
      <c r="O44" s="14">
        <v>327.02665162942532</v>
      </c>
      <c r="P44" s="14">
        <v>337.23637717814796</v>
      </c>
      <c r="Q44" s="14">
        <v>347.68364242320075</v>
      </c>
      <c r="R44" s="14">
        <v>358.36535938244975</v>
      </c>
      <c r="S44" s="14">
        <v>369.27809769359629</v>
      </c>
      <c r="T44" s="14">
        <v>380.41824315579584</v>
      </c>
      <c r="U44" s="14">
        <v>391.78152967234399</v>
      </c>
      <c r="V44" s="14">
        <v>403.36330188245586</v>
      </c>
      <c r="W44" s="14">
        <v>415.15823470881338</v>
      </c>
      <c r="X44" s="14">
        <v>427.15087473586328</v>
      </c>
      <c r="Y44" s="14">
        <v>439.34446540900149</v>
      </c>
      <c r="Z44" s="14">
        <v>451.73083724204349</v>
      </c>
      <c r="AA44" s="14">
        <v>464.30107089593156</v>
      </c>
      <c r="AB44" s="14">
        <v>477.04499018494698</v>
      </c>
      <c r="AC44" s="14">
        <v>489.95124426818728</v>
      </c>
      <c r="AD44" s="14">
        <v>503.00696470281878</v>
      </c>
    </row>
    <row r="45" spans="1:30" x14ac:dyDescent="0.35">
      <c r="A45" t="s">
        <v>161</v>
      </c>
      <c r="B45" s="14">
        <v>3300.4805594783188</v>
      </c>
      <c r="C45" s="14">
        <v>3362.1969115626175</v>
      </c>
      <c r="D45" s="14">
        <v>3423.8196184254612</v>
      </c>
      <c r="E45" s="14">
        <v>3485.781571233355</v>
      </c>
      <c r="F45" s="14">
        <v>3548.3671809522498</v>
      </c>
      <c r="G45" s="14">
        <v>3611.7473811562959</v>
      </c>
      <c r="H45" s="14">
        <v>3676.0129413590407</v>
      </c>
      <c r="I45" s="14">
        <v>3741.1979458803189</v>
      </c>
      <c r="J45" s="14">
        <v>3807.3028501650506</v>
      </c>
      <c r="K45" s="14">
        <v>3874.3034000183052</v>
      </c>
      <c r="L45" s="14">
        <v>3942.1617598854496</v>
      </c>
      <c r="M45" s="14">
        <v>4010.8325636597897</v>
      </c>
      <c r="N45" s="14">
        <v>4080.2678304902925</v>
      </c>
      <c r="O45" s="14">
        <v>4150.4174865849745</v>
      </c>
      <c r="P45" s="14">
        <v>4221.231941188671</v>
      </c>
      <c r="Q45" s="14">
        <v>4292.6635811233946</v>
      </c>
      <c r="R45" s="14">
        <v>4364.665376394526</v>
      </c>
      <c r="S45" s="14">
        <v>4437.1927039168313</v>
      </c>
      <c r="T45" s="14">
        <v>4510.200581772604</v>
      </c>
      <c r="U45" s="14">
        <v>4583.6460580575131</v>
      </c>
      <c r="V45" s="14">
        <v>4657.4863032012654</v>
      </c>
      <c r="W45" s="14">
        <v>4731.6795608660041</v>
      </c>
      <c r="X45" s="14">
        <v>4806.1576454850347</v>
      </c>
      <c r="Y45" s="14">
        <v>4880.901574382845</v>
      </c>
      <c r="Z45" s="14">
        <v>4955.8673162926507</v>
      </c>
      <c r="AA45" s="14">
        <v>5031.0091801615672</v>
      </c>
      <c r="AB45" s="14">
        <v>5106.2785996286511</v>
      </c>
      <c r="AC45" s="14">
        <v>5181.6248133286681</v>
      </c>
      <c r="AD45" s="14">
        <v>5256.9936025672068</v>
      </c>
    </row>
    <row r="46" spans="1:30" x14ac:dyDescent="0.35">
      <c r="A46" t="s">
        <v>162</v>
      </c>
      <c r="B46" s="14">
        <v>1019.2252396286156</v>
      </c>
      <c r="C46" s="14">
        <v>1038.0867131399887</v>
      </c>
      <c r="D46" s="14">
        <v>1057.0518315030076</v>
      </c>
      <c r="E46" s="14">
        <v>1076.1854205023012</v>
      </c>
      <c r="F46" s="14">
        <v>1095.5299593649361</v>
      </c>
      <c r="G46" s="14">
        <v>1115.1099380285632</v>
      </c>
      <c r="H46" s="14">
        <v>1134.9369222927794</v>
      </c>
      <c r="I46" s="14">
        <v>1155.0136208765086</v>
      </c>
      <c r="J46" s="14">
        <v>1175.3363178083989</v>
      </c>
      <c r="K46" s="14">
        <v>1195.8975234917084</v>
      </c>
      <c r="L46" s="14">
        <v>1216.6872436939063</v>
      </c>
      <c r="M46" s="14">
        <v>1237.6942111714977</v>
      </c>
      <c r="N46" s="14">
        <v>1258.9065587884945</v>
      </c>
      <c r="O46" s="14">
        <v>1280.3119931032757</v>
      </c>
      <c r="P46" s="14">
        <v>1301.8986922587158</v>
      </c>
      <c r="Q46" s="14">
        <v>1323.6547239327997</v>
      </c>
      <c r="R46" s="14">
        <v>1345.5684933925838</v>
      </c>
      <c r="S46" s="14">
        <v>1367.6285398500947</v>
      </c>
      <c r="T46" s="14">
        <v>1389.823519884947</v>
      </c>
      <c r="U46" s="14">
        <v>1412.1421318382536</v>
      </c>
      <c r="V46" s="14">
        <v>1434.5731587685834</v>
      </c>
      <c r="W46" s="14">
        <v>1457.1052922227036</v>
      </c>
      <c r="X46" s="14">
        <v>1479.7179651121335</v>
      </c>
      <c r="Y46" s="14">
        <v>1502.4072137011624</v>
      </c>
      <c r="Z46" s="14">
        <v>1525.1607268704618</v>
      </c>
      <c r="AA46" s="14">
        <v>1547.9650822410722</v>
      </c>
      <c r="AB46" s="14">
        <v>1570.8059269430012</v>
      </c>
      <c r="AC46" s="14">
        <v>1593.668054564833</v>
      </c>
      <c r="AD46" s="14">
        <v>1616.5348113412219</v>
      </c>
    </row>
    <row r="47" spans="1:30" x14ac:dyDescent="0.35">
      <c r="A47" t="s">
        <v>163</v>
      </c>
      <c r="B47" s="14">
        <v>2939.0364905618912</v>
      </c>
      <c r="C47" s="14">
        <v>3002.1052748052603</v>
      </c>
      <c r="D47" s="14">
        <v>3065.2380531836479</v>
      </c>
      <c r="E47" s="14">
        <v>3128.4061742803915</v>
      </c>
      <c r="F47" s="14">
        <v>3191.6478531160792</v>
      </c>
      <c r="G47" s="14">
        <v>3255.0266123204997</v>
      </c>
      <c r="H47" s="14">
        <v>3318.6112738779102</v>
      </c>
      <c r="I47" s="14">
        <v>3382.4666739619488</v>
      </c>
      <c r="J47" s="14">
        <v>3446.6483227600465</v>
      </c>
      <c r="K47" s="14">
        <v>3511.2018571515373</v>
      </c>
      <c r="L47" s="14">
        <v>3576.1619498113614</v>
      </c>
      <c r="M47" s="14">
        <v>3641.5540853029061</v>
      </c>
      <c r="N47" s="14">
        <v>3707.3937991544358</v>
      </c>
      <c r="O47" s="14">
        <v>3773.6903515669924</v>
      </c>
      <c r="P47" s="14">
        <v>3840.4440547304835</v>
      </c>
      <c r="Q47" s="14">
        <v>3907.6508557060765</v>
      </c>
      <c r="R47" s="14">
        <v>3975.2994897503022</v>
      </c>
      <c r="S47" s="14">
        <v>4043.373460616313</v>
      </c>
      <c r="T47" s="14">
        <v>4111.853000386759</v>
      </c>
      <c r="U47" s="14">
        <v>4180.7123789162988</v>
      </c>
      <c r="V47" s="14">
        <v>4249.9233871219403</v>
      </c>
      <c r="W47" s="14">
        <v>4319.4526079841607</v>
      </c>
      <c r="X47" s="14">
        <v>4389.2429888620291</v>
      </c>
      <c r="Y47" s="14">
        <v>4459.2700898027388</v>
      </c>
      <c r="Z47" s="14">
        <v>4529.4898207873766</v>
      </c>
      <c r="AA47" s="14">
        <v>4599.8536281890038</v>
      </c>
      <c r="AB47" s="14">
        <v>4670.3078462640551</v>
      </c>
      <c r="AC47" s="14">
        <v>4740.7939593631345</v>
      </c>
      <c r="AD47" s="14">
        <v>4811.2482923747257</v>
      </c>
    </row>
    <row r="48" spans="1:30" x14ac:dyDescent="0.35">
      <c r="A48" t="s">
        <v>164</v>
      </c>
      <c r="B48" s="14">
        <v>1854.4844494522272</v>
      </c>
      <c r="C48" s="14">
        <v>1890.3514719448822</v>
      </c>
      <c r="D48" s="14">
        <v>1925.6953867369709</v>
      </c>
      <c r="E48" s="14">
        <v>1960.7149130569155</v>
      </c>
      <c r="F48" s="14">
        <v>1995.6056416706895</v>
      </c>
      <c r="G48" s="14">
        <v>2030.5363356280354</v>
      </c>
      <c r="H48" s="14">
        <v>2065.6424734870857</v>
      </c>
      <c r="I48" s="14">
        <v>2101.0283869062669</v>
      </c>
      <c r="J48" s="14">
        <v>2136.7704500538543</v>
      </c>
      <c r="K48" s="14">
        <v>2172.921393822327</v>
      </c>
      <c r="L48" s="14">
        <v>2209.5149180835847</v>
      </c>
      <c r="M48" s="14">
        <v>2246.5688055124651</v>
      </c>
      <c r="N48" s="14">
        <v>2284.089935284127</v>
      </c>
      <c r="O48" s="14">
        <v>2322.0744166241957</v>
      </c>
      <c r="P48" s="14">
        <v>2360.5113398773669</v>
      </c>
      <c r="Q48" s="14">
        <v>2399.3839210566025</v>
      </c>
      <c r="R48" s="14">
        <v>2438.6710780543362</v>
      </c>
      <c r="S48" s="14">
        <v>2478.347588932234</v>
      </c>
      <c r="T48" s="14">
        <v>2518.3852279851521</v>
      </c>
      <c r="U48" s="14">
        <v>2558.754035588197</v>
      </c>
      <c r="V48" s="14">
        <v>2599.4209687027151</v>
      </c>
      <c r="W48" s="14">
        <v>2640.3519488556999</v>
      </c>
      <c r="X48" s="14">
        <v>2681.4938392925942</v>
      </c>
      <c r="Y48" s="14">
        <v>2722.8199576603165</v>
      </c>
      <c r="Z48" s="14">
        <v>2764.2903748644426</v>
      </c>
      <c r="AA48" s="14">
        <v>2805.8623800578475</v>
      </c>
      <c r="AB48" s="14">
        <v>2847.4900699734544</v>
      </c>
      <c r="AC48" s="14">
        <v>2889.1243090313192</v>
      </c>
      <c r="AD48" s="14">
        <v>2930.7122881633259</v>
      </c>
    </row>
    <row r="49" spans="1:30" x14ac:dyDescent="0.35">
      <c r="A49" t="s">
        <v>165</v>
      </c>
      <c r="B49" s="14">
        <v>1156.7057005250078</v>
      </c>
      <c r="C49" s="14">
        <v>1178.6732772873027</v>
      </c>
      <c r="D49" s="14">
        <v>1200.3746580500565</v>
      </c>
      <c r="E49" s="14">
        <v>1222.036740450606</v>
      </c>
      <c r="F49" s="14">
        <v>1243.8298092549235</v>
      </c>
      <c r="G49" s="14">
        <v>1265.8689774408913</v>
      </c>
      <c r="H49" s="14">
        <v>1288.2248581731048</v>
      </c>
      <c r="I49" s="14">
        <v>1310.9352315960875</v>
      </c>
      <c r="J49" s="14">
        <v>1334.0143724139591</v>
      </c>
      <c r="K49" s="14">
        <v>1357.4608793273028</v>
      </c>
      <c r="L49" s="14">
        <v>1381.2630551456245</v>
      </c>
      <c r="M49" s="14">
        <v>1405.4030040798382</v>
      </c>
      <c r="N49" s="14">
        <v>1429.8595589438312</v>
      </c>
      <c r="O49" s="14">
        <v>1454.6097584098352</v>
      </c>
      <c r="P49" s="14">
        <v>1479.6300230960885</v>
      </c>
      <c r="Q49" s="14">
        <v>1504.8975552833331</v>
      </c>
      <c r="R49" s="14">
        <v>1530.3895981550238</v>
      </c>
      <c r="S49" s="14">
        <v>1556.0841811962609</v>
      </c>
      <c r="T49" s="14">
        <v>1581.9603640044647</v>
      </c>
      <c r="U49" s="14">
        <v>1607.9976067469649</v>
      </c>
      <c r="V49" s="14">
        <v>1634.1755547937487</v>
      </c>
      <c r="W49" s="14">
        <v>1660.4750711437348</v>
      </c>
      <c r="X49" s="14">
        <v>1686.8667898297545</v>
      </c>
      <c r="Y49" s="14">
        <v>1713.3378451980864</v>
      </c>
      <c r="Z49" s="14">
        <v>1739.86894624211</v>
      </c>
      <c r="AA49" s="14">
        <v>1766.4401801627705</v>
      </c>
      <c r="AB49" s="14">
        <v>1793.0301375457818</v>
      </c>
      <c r="AC49" s="14">
        <v>1819.6158727531099</v>
      </c>
      <c r="AD49" s="14">
        <v>1846.1730172958269</v>
      </c>
    </row>
    <row r="50" spans="1:30" x14ac:dyDescent="0.35">
      <c r="A50" t="s">
        <v>166</v>
      </c>
      <c r="B50" s="14">
        <v>87.488990999999999</v>
      </c>
      <c r="C50" s="14">
        <v>87.488990999999999</v>
      </c>
      <c r="D50" s="14">
        <v>87.488990999999999</v>
      </c>
      <c r="E50" s="14">
        <v>87.488990999999999</v>
      </c>
      <c r="F50" s="14">
        <v>87.488990999999999</v>
      </c>
      <c r="G50" s="14">
        <v>87.488990999999999</v>
      </c>
      <c r="H50" s="14">
        <v>87.488990999999999</v>
      </c>
      <c r="I50" s="14">
        <v>87.488990999999999</v>
      </c>
      <c r="J50" s="14">
        <v>87.488990999999999</v>
      </c>
      <c r="K50" s="14">
        <v>87.488990999999999</v>
      </c>
      <c r="L50" s="14">
        <v>87.488990999999999</v>
      </c>
      <c r="M50" s="14">
        <v>87.488990999999999</v>
      </c>
      <c r="N50" s="14">
        <v>87.488990999999999</v>
      </c>
      <c r="O50" s="14">
        <v>87.488990999999999</v>
      </c>
      <c r="P50" s="14">
        <v>87.488990999999999</v>
      </c>
      <c r="Q50" s="14">
        <v>87.488990999999999</v>
      </c>
      <c r="R50" s="14">
        <v>87.488990999999999</v>
      </c>
      <c r="S50" s="14">
        <v>87.488990999999999</v>
      </c>
      <c r="T50" s="14">
        <v>87.488990999999999</v>
      </c>
      <c r="U50" s="14">
        <v>87.488990999999999</v>
      </c>
      <c r="V50" s="14">
        <v>87.488990999999999</v>
      </c>
      <c r="W50" s="14">
        <v>87.488990999999999</v>
      </c>
      <c r="X50" s="14">
        <v>87.488990999999999</v>
      </c>
      <c r="Y50" s="14">
        <v>87.488990999999999</v>
      </c>
      <c r="Z50" s="14">
        <v>87.488990999999999</v>
      </c>
      <c r="AA50" s="14">
        <v>87.488990999999999</v>
      </c>
      <c r="AB50" s="14">
        <v>87.488990999999999</v>
      </c>
      <c r="AC50" s="14">
        <v>87.488990999999999</v>
      </c>
      <c r="AD50" s="14">
        <v>87.488990999999999</v>
      </c>
    </row>
    <row r="51" spans="1:30" x14ac:dyDescent="0.35">
      <c r="A51" t="s">
        <v>167</v>
      </c>
      <c r="B51" s="14">
        <v>155.145355</v>
      </c>
      <c r="C51" s="14">
        <v>155.145355</v>
      </c>
      <c r="D51" s="14">
        <v>155.145355</v>
      </c>
      <c r="E51" s="14">
        <v>155.145355</v>
      </c>
      <c r="F51" s="14">
        <v>155.145355</v>
      </c>
      <c r="G51" s="14">
        <v>155.145355</v>
      </c>
      <c r="H51" s="14">
        <v>155.145355</v>
      </c>
      <c r="I51" s="14">
        <v>155.145355</v>
      </c>
      <c r="J51" s="14">
        <v>155.145355</v>
      </c>
      <c r="K51" s="14">
        <v>155.145355</v>
      </c>
      <c r="L51" s="14">
        <v>155.145355</v>
      </c>
      <c r="M51" s="14">
        <v>155.145355</v>
      </c>
      <c r="N51" s="14">
        <v>155.145355</v>
      </c>
      <c r="O51" s="14">
        <v>155.145355</v>
      </c>
      <c r="P51" s="14">
        <v>155.145355</v>
      </c>
      <c r="Q51" s="14">
        <v>155.145355</v>
      </c>
      <c r="R51" s="14">
        <v>155.145355</v>
      </c>
      <c r="S51" s="14">
        <v>155.145355</v>
      </c>
      <c r="T51" s="14">
        <v>155.145355</v>
      </c>
      <c r="U51" s="14">
        <v>155.145355</v>
      </c>
      <c r="V51" s="14">
        <v>155.145355</v>
      </c>
      <c r="W51" s="14">
        <v>155.145355</v>
      </c>
      <c r="X51" s="14">
        <v>155.145355</v>
      </c>
      <c r="Y51" s="14">
        <v>155.145355</v>
      </c>
      <c r="Z51" s="14">
        <v>155.145355</v>
      </c>
      <c r="AA51" s="14">
        <v>155.145355</v>
      </c>
      <c r="AB51" s="14">
        <v>155.145355</v>
      </c>
      <c r="AC51" s="14">
        <v>155.145355</v>
      </c>
      <c r="AD51" s="14">
        <v>155.145355</v>
      </c>
    </row>
    <row r="52" spans="1:30" x14ac:dyDescent="0.35">
      <c r="A52" t="s">
        <v>168</v>
      </c>
      <c r="B52" s="14">
        <v>593.55582641743899</v>
      </c>
      <c r="C52" s="14">
        <v>671.90876857267949</v>
      </c>
      <c r="D52" s="14">
        <v>750.29029069329749</v>
      </c>
      <c r="E52" s="14">
        <v>828.79917570961823</v>
      </c>
      <c r="F52" s="14">
        <v>907.53552993118046</v>
      </c>
      <c r="G52" s="14">
        <v>986.59875091865445</v>
      </c>
      <c r="H52" s="14">
        <v>1066.0869692669271</v>
      </c>
      <c r="I52" s="14">
        <v>1146.0980905055405</v>
      </c>
      <c r="J52" s="14">
        <v>1226.7309251779586</v>
      </c>
      <c r="K52" s="14">
        <v>1308.0860244727637</v>
      </c>
      <c r="L52" s="14">
        <v>1390.2668827315488</v>
      </c>
      <c r="M52" s="14">
        <v>1473.3807853179819</v>
      </c>
      <c r="N52" s="14">
        <v>1557.5398951978984</v>
      </c>
      <c r="O52" s="14">
        <v>1642.8619272780099</v>
      </c>
      <c r="P52" s="14">
        <v>1729.4716107906293</v>
      </c>
      <c r="Q52" s="14">
        <v>1817.5012979206585</v>
      </c>
      <c r="R52" s="14">
        <v>1907.0923962934683</v>
      </c>
      <c r="S52" s="14">
        <v>1998.3961133209345</v>
      </c>
      <c r="T52" s="14">
        <v>2091.5754530045642</v>
      </c>
      <c r="U52" s="14">
        <v>2186.8073186691909</v>
      </c>
      <c r="V52" s="14">
        <v>2284.2826910053645</v>
      </c>
      <c r="W52" s="14">
        <v>2384.2109474899844</v>
      </c>
      <c r="X52" s="14">
        <v>2486.8273724804512</v>
      </c>
      <c r="Y52" s="14">
        <v>2592.3768799307763</v>
      </c>
      <c r="Z52" s="14">
        <v>2701.1360904064982</v>
      </c>
      <c r="AA52" s="14">
        <v>2813.4120798934368</v>
      </c>
      <c r="AB52" s="14">
        <v>2929.5456618502485</v>
      </c>
      <c r="AC52" s="14">
        <v>3049.9177386966635</v>
      </c>
      <c r="AD52" s="14">
        <v>3174.955346614101</v>
      </c>
    </row>
    <row r="53" spans="1:30" x14ac:dyDescent="0.35">
      <c r="A53" t="s">
        <v>169</v>
      </c>
      <c r="B53" s="14">
        <v>2167.0878910000001</v>
      </c>
      <c r="C53" s="14">
        <v>2167.0878910000001</v>
      </c>
      <c r="D53" s="14">
        <v>2167.0878910000001</v>
      </c>
      <c r="E53" s="14">
        <v>2167.0878910000001</v>
      </c>
      <c r="F53" s="14">
        <v>2167.0878910000001</v>
      </c>
      <c r="G53" s="14">
        <v>2167.0878910000001</v>
      </c>
      <c r="H53" s="14">
        <v>2167.0878910000001</v>
      </c>
      <c r="I53" s="14">
        <v>2167.0878910000001</v>
      </c>
      <c r="J53" s="14">
        <v>2167.0878910000001</v>
      </c>
      <c r="K53" s="14">
        <v>2167.0878910000001</v>
      </c>
      <c r="L53" s="14">
        <v>2167.0878910000001</v>
      </c>
      <c r="M53" s="14">
        <v>2167.0878910000001</v>
      </c>
      <c r="N53" s="14">
        <v>2167.0878910000001</v>
      </c>
      <c r="O53" s="14">
        <v>2167.0878910000001</v>
      </c>
      <c r="P53" s="14">
        <v>2167.0878910000001</v>
      </c>
      <c r="Q53" s="14">
        <v>2167.0878910000001</v>
      </c>
      <c r="R53" s="14">
        <v>2167.0878910000001</v>
      </c>
      <c r="S53" s="14">
        <v>2167.0878910000001</v>
      </c>
      <c r="T53" s="14">
        <v>2167.0878910000001</v>
      </c>
      <c r="U53" s="14">
        <v>2167.0878910000001</v>
      </c>
      <c r="V53" s="14">
        <v>2167.0878910000001</v>
      </c>
      <c r="W53" s="14">
        <v>2167.0878910000001</v>
      </c>
      <c r="X53" s="14">
        <v>2167.0878910000001</v>
      </c>
      <c r="Y53" s="14">
        <v>2167.0878910000001</v>
      </c>
      <c r="Z53" s="14">
        <v>2167.0878910000001</v>
      </c>
      <c r="AA53" s="14">
        <v>2167.0878910000001</v>
      </c>
      <c r="AB53" s="14">
        <v>2167.0878910000001</v>
      </c>
      <c r="AC53" s="14">
        <v>2167.0878910000001</v>
      </c>
      <c r="AD53" s="14">
        <v>2167.0878910000001</v>
      </c>
    </row>
    <row r="54" spans="1:30" x14ac:dyDescent="0.35">
      <c r="A54" t="s">
        <v>170</v>
      </c>
      <c r="B54" s="14">
        <v>172.61573038505935</v>
      </c>
      <c r="C54" s="14">
        <v>195.40204590246992</v>
      </c>
      <c r="D54" s="14">
        <v>218.19667294068179</v>
      </c>
      <c r="E54" s="14">
        <v>241.02833918950742</v>
      </c>
      <c r="F54" s="14">
        <v>263.92615719905268</v>
      </c>
      <c r="G54" s="14">
        <v>286.91903340367446</v>
      </c>
      <c r="H54" s="14">
        <v>310.0355057833836</v>
      </c>
      <c r="I54" s="14">
        <v>333.30401553120288</v>
      </c>
      <c r="J54" s="14">
        <v>356.75332500274811</v>
      </c>
      <c r="K54" s="14">
        <v>380.41271202897713</v>
      </c>
      <c r="L54" s="14">
        <v>404.31220454631693</v>
      </c>
      <c r="M54" s="14">
        <v>428.48307749112013</v>
      </c>
      <c r="N54" s="14">
        <v>452.9579144059453</v>
      </c>
      <c r="O54" s="14">
        <v>477.7709479723332</v>
      </c>
      <c r="P54" s="14">
        <v>502.95845146326957</v>
      </c>
      <c r="Q54" s="14">
        <v>528.55886427081487</v>
      </c>
      <c r="R54" s="14">
        <v>554.61340901018514</v>
      </c>
      <c r="S54" s="14">
        <v>581.16601097242255</v>
      </c>
      <c r="T54" s="14">
        <v>608.26413296258988</v>
      </c>
      <c r="U54" s="14">
        <v>635.9590455319958</v>
      </c>
      <c r="V54" s="14">
        <v>664.30646477523794</v>
      </c>
      <c r="W54" s="14">
        <v>693.36722245216038</v>
      </c>
      <c r="X54" s="14">
        <v>723.20974306522521</v>
      </c>
      <c r="Y54" s="14">
        <v>753.90525156343517</v>
      </c>
      <c r="Z54" s="14">
        <v>785.53419368964182</v>
      </c>
      <c r="AA54" s="14">
        <v>818.18587211694432</v>
      </c>
      <c r="AB54" s="14">
        <v>851.95940092083708</v>
      </c>
      <c r="AC54" s="14">
        <v>886.96555269573923</v>
      </c>
      <c r="AD54" s="14">
        <v>923.32851648064957</v>
      </c>
    </row>
    <row r="55" spans="1:30" x14ac:dyDescent="0.35">
      <c r="A55" t="s">
        <v>171</v>
      </c>
      <c r="B55" s="14">
        <v>2048.852358822237</v>
      </c>
      <c r="C55" s="14">
        <v>2142.5763078855175</v>
      </c>
      <c r="D55" s="14">
        <v>2236.3345750797066</v>
      </c>
      <c r="E55" s="14">
        <v>2330.2448591698394</v>
      </c>
      <c r="F55" s="14">
        <v>2424.4275828652885</v>
      </c>
      <c r="G55" s="14">
        <v>2519.0011440846129</v>
      </c>
      <c r="H55" s="14">
        <v>2614.0831654606727</v>
      </c>
      <c r="I55" s="14">
        <v>2709.790379993603</v>
      </c>
      <c r="J55" s="14">
        <v>2806.2415105575833</v>
      </c>
      <c r="K55" s="14">
        <v>2903.5565769192567</v>
      </c>
      <c r="L55" s="14">
        <v>3001.8593982625407</v>
      </c>
      <c r="M55" s="14">
        <v>3101.2780984196756</v>
      </c>
      <c r="N55" s="14">
        <v>3201.9471549144428</v>
      </c>
      <c r="O55" s="14">
        <v>3304.0074937928944</v>
      </c>
      <c r="P55" s="14">
        <v>3407.6079624537088</v>
      </c>
      <c r="Q55" s="14">
        <v>3512.9066598885343</v>
      </c>
      <c r="R55" s="14">
        <v>3620.0731747863015</v>
      </c>
      <c r="S55" s="14">
        <v>3729.2884184833069</v>
      </c>
      <c r="T55" s="14">
        <v>3840.7475980528015</v>
      </c>
      <c r="U55" s="14">
        <v>3954.6616446638768</v>
      </c>
      <c r="V55" s="14">
        <v>4071.2594251739824</v>
      </c>
      <c r="W55" s="14">
        <v>4190.7910088029121</v>
      </c>
      <c r="X55" s="14">
        <v>4313.5385252165579</v>
      </c>
      <c r="Y55" s="14">
        <v>4439.7941447436096</v>
      </c>
      <c r="Z55" s="14">
        <v>4569.8891687728601</v>
      </c>
      <c r="AA55" s="14">
        <v>4704.191033440251</v>
      </c>
      <c r="AB55" s="14">
        <v>4843.1070778021121</v>
      </c>
      <c r="AC55" s="14">
        <v>4987.0933855388594</v>
      </c>
      <c r="AD55" s="14">
        <v>5136.6601475381831</v>
      </c>
    </row>
    <row r="56" spans="1:30" x14ac:dyDescent="0.35">
      <c r="A56" t="s">
        <v>172</v>
      </c>
      <c r="B56" s="14">
        <v>535.10314050850286</v>
      </c>
      <c r="C56" s="14">
        <v>549.27465227319772</v>
      </c>
      <c r="D56" s="14">
        <v>563.46702992553537</v>
      </c>
      <c r="E56" s="14">
        <v>577.68690862112021</v>
      </c>
      <c r="F56" s="14">
        <v>591.94416318156379</v>
      </c>
      <c r="G56" s="14">
        <v>606.2495592563223</v>
      </c>
      <c r="H56" s="14">
        <v>620.61391477217114</v>
      </c>
      <c r="I56" s="14">
        <v>635.0477845431227</v>
      </c>
      <c r="J56" s="14">
        <v>649.56154388786638</v>
      </c>
      <c r="K56" s="14">
        <v>664.16531170147698</v>
      </c>
      <c r="L56" s="14">
        <v>678.86907171009079</v>
      </c>
      <c r="M56" s="14">
        <v>693.68281064118423</v>
      </c>
      <c r="N56" s="14">
        <v>708.61654827460791</v>
      </c>
      <c r="O56" s="14">
        <v>723.68052975291243</v>
      </c>
      <c r="P56" s="14">
        <v>738.88541902530312</v>
      </c>
      <c r="Q56" s="14">
        <v>754.2421178054492</v>
      </c>
      <c r="R56" s="14">
        <v>769.76223107614624</v>
      </c>
      <c r="S56" s="14">
        <v>785.45792118579232</v>
      </c>
      <c r="T56" s="14">
        <v>801.34207651502322</v>
      </c>
      <c r="U56" s="14">
        <v>817.4287801450813</v>
      </c>
      <c r="V56" s="14">
        <v>833.7330438320796</v>
      </c>
      <c r="W56" s="14">
        <v>850.27122573572194</v>
      </c>
      <c r="X56" s="14">
        <v>867.06085091461</v>
      </c>
      <c r="Y56" s="14">
        <v>884.1220921185751</v>
      </c>
      <c r="Z56" s="14">
        <v>901.4766196704154</v>
      </c>
      <c r="AA56" s="14">
        <v>919.14852910167167</v>
      </c>
      <c r="AB56" s="14">
        <v>937.16458375507796</v>
      </c>
      <c r="AC56" s="14">
        <v>955.55474835883513</v>
      </c>
      <c r="AD56" s="14">
        <v>974.35280480494919</v>
      </c>
    </row>
    <row r="57" spans="1:30" x14ac:dyDescent="0.35">
      <c r="A57" t="s">
        <v>173</v>
      </c>
      <c r="B57" s="14">
        <v>2293.0859249443001</v>
      </c>
      <c r="C57" s="14">
        <v>2341.1905092822126</v>
      </c>
      <c r="D57" s="14">
        <v>2389.5850269043522</v>
      </c>
      <c r="E57" s="14">
        <v>2438.2381609170275</v>
      </c>
      <c r="F57" s="14">
        <v>2487.1392250067283</v>
      </c>
      <c r="G57" s="14">
        <v>2536.2858632867296</v>
      </c>
      <c r="H57" s="14">
        <v>2585.6794977233835</v>
      </c>
      <c r="I57" s="14">
        <v>2635.3230043366102</v>
      </c>
      <c r="J57" s="14">
        <v>2685.2199399807223</v>
      </c>
      <c r="K57" s="14">
        <v>2735.3734051693814</v>
      </c>
      <c r="L57" s="14">
        <v>2785.7863368503226</v>
      </c>
      <c r="M57" s="14">
        <v>2836.4614760990403</v>
      </c>
      <c r="N57" s="14">
        <v>2887.401207616645</v>
      </c>
      <c r="O57" s="14">
        <v>2938.6075374897378</v>
      </c>
      <c r="P57" s="14">
        <v>2990.0822417203676</v>
      </c>
      <c r="Q57" s="14">
        <v>3041.8271020755119</v>
      </c>
      <c r="R57" s="14">
        <v>3093.8438538519072</v>
      </c>
      <c r="S57" s="14">
        <v>3146.1341557470892</v>
      </c>
      <c r="T57" s="14">
        <v>3198.6997814314791</v>
      </c>
      <c r="U57" s="14">
        <v>3251.5432363737664</v>
      </c>
      <c r="V57" s="14">
        <v>3304.6669605337238</v>
      </c>
      <c r="W57" s="14">
        <v>3358.0743464510897</v>
      </c>
      <c r="X57" s="14">
        <v>3411.7863974496904</v>
      </c>
      <c r="Y57" s="14">
        <v>3465.7905497910369</v>
      </c>
      <c r="Z57" s="14">
        <v>3520.0932539420951</v>
      </c>
      <c r="AA57" s="14">
        <v>3574.7011578041033</v>
      </c>
      <c r="AB57" s="14">
        <v>3629.6232390952682</v>
      </c>
      <c r="AC57" s="14">
        <v>3684.869705156188</v>
      </c>
      <c r="AD57" s="14">
        <v>3740.4530493007687</v>
      </c>
    </row>
    <row r="58" spans="1:30" x14ac:dyDescent="0.35">
      <c r="A58" t="s">
        <v>174</v>
      </c>
      <c r="B58" s="14">
        <v>23416.980132720608</v>
      </c>
      <c r="C58" s="14">
        <v>23814.663428810731</v>
      </c>
      <c r="D58" s="14">
        <v>24227.5432412706</v>
      </c>
      <c r="E58" s="14">
        <v>24653.770942611111</v>
      </c>
      <c r="F58" s="14">
        <v>25091.575032257817</v>
      </c>
      <c r="G58" s="14">
        <v>25539.386844431669</v>
      </c>
      <c r="H58" s="14">
        <v>25995.859660069491</v>
      </c>
      <c r="I58" s="14">
        <v>26459.870726128243</v>
      </c>
      <c r="J58" s="14">
        <v>26930.483165795671</v>
      </c>
      <c r="K58" s="14">
        <v>27406.921151581057</v>
      </c>
      <c r="L58" s="14">
        <v>27888.540237756286</v>
      </c>
      <c r="M58" s="14">
        <v>28374.804982146099</v>
      </c>
      <c r="N58" s="14">
        <v>28865.271780178842</v>
      </c>
      <c r="O58" s="14">
        <v>29359.56359878277</v>
      </c>
      <c r="P58" s="14">
        <v>29857.360937054855</v>
      </c>
      <c r="Q58" s="14">
        <v>30358.385513670666</v>
      </c>
      <c r="R58" s="14">
        <v>30862.395410767178</v>
      </c>
      <c r="S58" s="14">
        <v>31369.168289156027</v>
      </c>
      <c r="T58" s="14">
        <v>31878.50934461506</v>
      </c>
      <c r="U58" s="14">
        <v>32390.232814039868</v>
      </c>
      <c r="V58" s="14">
        <v>32904.165518183552</v>
      </c>
      <c r="W58" s="14">
        <v>33420.148958548423</v>
      </c>
      <c r="X58" s="14">
        <v>33938.000871587734</v>
      </c>
      <c r="Y58" s="14">
        <v>34457.584709163275</v>
      </c>
      <c r="Z58" s="14">
        <v>34978.741838975293</v>
      </c>
      <c r="AA58" s="14">
        <v>35501.31739481476</v>
      </c>
      <c r="AB58" s="14">
        <v>36025.142743347438</v>
      </c>
      <c r="AC58" s="14">
        <v>36550.050916640073</v>
      </c>
      <c r="AD58" s="14">
        <v>37075.859807375928</v>
      </c>
    </row>
    <row r="59" spans="1:30" x14ac:dyDescent="0.35">
      <c r="A59" t="s">
        <v>175</v>
      </c>
      <c r="B59" s="14">
        <v>13671.997622406552</v>
      </c>
      <c r="C59" s="14">
        <v>13924.948757723721</v>
      </c>
      <c r="D59" s="14">
        <v>14178.498325268314</v>
      </c>
      <c r="E59" s="14">
        <v>14433.213660547992</v>
      </c>
      <c r="F59" s="14">
        <v>14689.348398763253</v>
      </c>
      <c r="G59" s="14">
        <v>14947.011271916987</v>
      </c>
      <c r="H59" s="14">
        <v>15206.231299902511</v>
      </c>
      <c r="I59" s="14">
        <v>15467.001447622053</v>
      </c>
      <c r="J59" s="14">
        <v>15729.286168758688</v>
      </c>
      <c r="K59" s="14">
        <v>15993.038069229371</v>
      </c>
      <c r="L59" s="14">
        <v>16258.199376535766</v>
      </c>
      <c r="M59" s="14">
        <v>16524.707019150042</v>
      </c>
      <c r="N59" s="14">
        <v>16792.493202520745</v>
      </c>
      <c r="O59" s="14">
        <v>17061.485516891873</v>
      </c>
      <c r="P59" s="14">
        <v>17331.608051947012</v>
      </c>
      <c r="Q59" s="14">
        <v>17602.780160032617</v>
      </c>
      <c r="R59" s="14">
        <v>17874.919150131733</v>
      </c>
      <c r="S59" s="14">
        <v>18147.935217592643</v>
      </c>
      <c r="T59" s="14">
        <v>18421.733077168556</v>
      </c>
      <c r="U59" s="14">
        <v>18696.215219119949</v>
      </c>
      <c r="V59" s="14">
        <v>18971.275772632951</v>
      </c>
      <c r="W59" s="14">
        <v>19246.803180414765</v>
      </c>
      <c r="X59" s="14">
        <v>19522.665697682645</v>
      </c>
      <c r="Y59" s="14">
        <v>19798.751287646963</v>
      </c>
      <c r="Z59" s="14">
        <v>20074.918220691896</v>
      </c>
      <c r="AA59" s="14">
        <v>20351.014563635959</v>
      </c>
      <c r="AB59" s="14">
        <v>20626.878540009606</v>
      </c>
      <c r="AC59" s="14">
        <v>20902.334035071843</v>
      </c>
      <c r="AD59" s="14">
        <v>21177.187118191534</v>
      </c>
    </row>
    <row r="60" spans="1:30" x14ac:dyDescent="0.35">
      <c r="A60" t="s">
        <v>176</v>
      </c>
      <c r="B60" s="14">
        <v>24114.605282630066</v>
      </c>
      <c r="C60" s="14">
        <v>24572.206320569181</v>
      </c>
      <c r="D60" s="14">
        <v>25031.748554347883</v>
      </c>
      <c r="E60" s="14">
        <v>25493.549140369072</v>
      </c>
      <c r="F60" s="14">
        <v>25957.786777121713</v>
      </c>
      <c r="G60" s="14">
        <v>26424.57242535011</v>
      </c>
      <c r="H60" s="14">
        <v>26893.981204523971</v>
      </c>
      <c r="I60" s="14">
        <v>27366.064941881661</v>
      </c>
      <c r="J60" s="14">
        <v>27840.852487844688</v>
      </c>
      <c r="K60" s="14">
        <v>28318.359203051354</v>
      </c>
      <c r="L60" s="14">
        <v>28798.590382065235</v>
      </c>
      <c r="M60" s="14">
        <v>29281.534197160938</v>
      </c>
      <c r="N60" s="14">
        <v>29767.177067190969</v>
      </c>
      <c r="O60" s="14">
        <v>30255.489956477362</v>
      </c>
      <c r="P60" s="14">
        <v>30746.439468263216</v>
      </c>
      <c r="Q60" s="14">
        <v>31239.987590069537</v>
      </c>
      <c r="R60" s="14">
        <v>31736.081525205682</v>
      </c>
      <c r="S60" s="14">
        <v>32234.668263592474</v>
      </c>
      <c r="T60" s="14">
        <v>32735.685094526118</v>
      </c>
      <c r="U60" s="14">
        <v>33239.068496581254</v>
      </c>
      <c r="V60" s="14">
        <v>33744.74102983086</v>
      </c>
      <c r="W60" s="14">
        <v>34252.626319956435</v>
      </c>
      <c r="X60" s="14">
        <v>34762.65466099474</v>
      </c>
      <c r="Y60" s="14">
        <v>35274.725995375324</v>
      </c>
      <c r="Z60" s="14">
        <v>35788.742181814887</v>
      </c>
      <c r="AA60" s="14">
        <v>36304.601240656433</v>
      </c>
      <c r="AB60" s="14">
        <v>36822.188888639888</v>
      </c>
      <c r="AC60" s="14">
        <v>37341.396389152091</v>
      </c>
      <c r="AD60" s="14">
        <v>37862.099864861644</v>
      </c>
    </row>
    <row r="61" spans="1:30" x14ac:dyDescent="0.35">
      <c r="A61" t="s">
        <v>177</v>
      </c>
      <c r="B61" s="14">
        <v>2375.4436513089445</v>
      </c>
      <c r="C61" s="14">
        <v>2431.6525879140113</v>
      </c>
      <c r="D61" s="14">
        <v>2488.4601249009365</v>
      </c>
      <c r="E61" s="14">
        <v>2545.7835361198217</v>
      </c>
      <c r="F61" s="14">
        <v>2603.6390267622423</v>
      </c>
      <c r="G61" s="14">
        <v>2662.0818742303441</v>
      </c>
      <c r="H61" s="14">
        <v>2721.1779434709615</v>
      </c>
      <c r="I61" s="14">
        <v>2780.988885537894</v>
      </c>
      <c r="J61" s="14">
        <v>2841.5667058506515</v>
      </c>
      <c r="K61" s="14">
        <v>2902.9515424528813</v>
      </c>
      <c r="L61" s="14">
        <v>2965.1729380422476</v>
      </c>
      <c r="M61" s="14">
        <v>3028.2486557235752</v>
      </c>
      <c r="N61" s="14">
        <v>3092.1884408588194</v>
      </c>
      <c r="O61" s="14">
        <v>3156.9946409864433</v>
      </c>
      <c r="P61" s="14">
        <v>3222.6622603299002</v>
      </c>
      <c r="Q61" s="14">
        <v>3289.1811459871701</v>
      </c>
      <c r="R61" s="14">
        <v>3356.536377655967</v>
      </c>
      <c r="S61" s="14">
        <v>3424.7084058668788</v>
      </c>
      <c r="T61" s="14">
        <v>3493.6739666137191</v>
      </c>
      <c r="U61" s="14">
        <v>3563.4064462212837</v>
      </c>
      <c r="V61" s="14">
        <v>3633.8760269373734</v>
      </c>
      <c r="W61" s="14">
        <v>3705.0496495110333</v>
      </c>
      <c r="X61" s="14">
        <v>3776.8652908657473</v>
      </c>
      <c r="Y61" s="14">
        <v>3849.3011092157144</v>
      </c>
      <c r="Z61" s="14">
        <v>3922.3126083870484</v>
      </c>
      <c r="AA61" s="14">
        <v>3995.852161569394</v>
      </c>
      <c r="AB61" s="14">
        <v>4069.8653405149598</v>
      </c>
      <c r="AC61" s="14">
        <v>4144.2925552131092</v>
      </c>
      <c r="AD61" s="14">
        <v>4219.0675727322123</v>
      </c>
    </row>
    <row r="62" spans="1:30" x14ac:dyDescent="0.35">
      <c r="A62" t="s">
        <v>178</v>
      </c>
      <c r="B62" s="14">
        <v>5857.5000911805419</v>
      </c>
      <c r="C62" s="14">
        <v>6000.6392393114766</v>
      </c>
      <c r="D62" s="14">
        <v>6145.8559380518154</v>
      </c>
      <c r="E62" s="14">
        <v>6293.005511586508</v>
      </c>
      <c r="F62" s="14">
        <v>6442.1189249688296</v>
      </c>
      <c r="G62" s="14">
        <v>6593.2587948882465</v>
      </c>
      <c r="H62" s="14">
        <v>6746.4729004022738</v>
      </c>
      <c r="I62" s="14">
        <v>6901.7848215645927</v>
      </c>
      <c r="J62" s="14">
        <v>7059.1966054772674</v>
      </c>
      <c r="K62" s="14">
        <v>7218.69344793253</v>
      </c>
      <c r="L62" s="14">
        <v>7380.2492707341898</v>
      </c>
      <c r="M62" s="14">
        <v>7543.8317867199949</v>
      </c>
      <c r="N62" s="14">
        <v>7709.4037810745149</v>
      </c>
      <c r="O62" s="14">
        <v>7876.9260822149836</v>
      </c>
      <c r="P62" s="14">
        <v>8046.355625959266</v>
      </c>
      <c r="Q62" s="14">
        <v>8217.649611576293</v>
      </c>
      <c r="R62" s="14">
        <v>8390.7626800311282</v>
      </c>
      <c r="S62" s="14">
        <v>8565.6479707723356</v>
      </c>
      <c r="T62" s="14">
        <v>8742.2570505907261</v>
      </c>
      <c r="U62" s="14">
        <v>8920.5378582626545</v>
      </c>
      <c r="V62" s="14">
        <v>9100.4375198541402</v>
      </c>
      <c r="W62" s="14">
        <v>9281.8992995303179</v>
      </c>
      <c r="X62" s="14">
        <v>9464.8204483475474</v>
      </c>
      <c r="Y62" s="14">
        <v>9649.1743488988413</v>
      </c>
      <c r="Z62" s="14">
        <v>9834.8939648100586</v>
      </c>
      <c r="AA62" s="14">
        <v>10021.906368014383</v>
      </c>
      <c r="AB62" s="14">
        <v>10210.130793578965</v>
      </c>
      <c r="AC62" s="14">
        <v>10399.480782515235</v>
      </c>
      <c r="AD62" s="14">
        <v>10589.859919893359</v>
      </c>
    </row>
    <row r="63" spans="1:30" x14ac:dyDescent="0.35">
      <c r="A63" t="s">
        <v>179</v>
      </c>
      <c r="B63" s="14">
        <v>5942.8451985095599</v>
      </c>
      <c r="C63" s="14">
        <v>6039.761687277648</v>
      </c>
      <c r="D63" s="14">
        <v>6135.5039935670311</v>
      </c>
      <c r="E63" s="14">
        <v>6230.1656423599125</v>
      </c>
      <c r="F63" s="14">
        <v>6323.9077013027154</v>
      </c>
      <c r="G63" s="14">
        <v>6416.8957939785078</v>
      </c>
      <c r="H63" s="14">
        <v>6509.2783996310754</v>
      </c>
      <c r="I63" s="14">
        <v>6601.1808142544796</v>
      </c>
      <c r="J63" s="14">
        <v>6692.7043421636281</v>
      </c>
      <c r="K63" s="14">
        <v>6783.9265488635338</v>
      </c>
      <c r="L63" s="14">
        <v>6874.9069000051149</v>
      </c>
      <c r="M63" s="14">
        <v>6965.6857876471231</v>
      </c>
      <c r="N63" s="14">
        <v>7056.2921282007292</v>
      </c>
      <c r="O63" s="14">
        <v>7146.7393595814647</v>
      </c>
      <c r="P63" s="14">
        <v>7237.0325641383342</v>
      </c>
      <c r="Q63" s="14">
        <v>7327.1680380467978</v>
      </c>
      <c r="R63" s="14">
        <v>7417.1317348377006</v>
      </c>
      <c r="S63" s="14">
        <v>7506.9037197204907</v>
      </c>
      <c r="T63" s="14">
        <v>7596.4574351319297</v>
      </c>
      <c r="U63" s="14">
        <v>7685.7605782826977</v>
      </c>
      <c r="V63" s="14">
        <v>7774.7747162302348</v>
      </c>
      <c r="W63" s="14">
        <v>7863.4565778465249</v>
      </c>
      <c r="X63" s="14">
        <v>7951.8592264468271</v>
      </c>
      <c r="Y63" s="14">
        <v>8039.8199433012232</v>
      </c>
      <c r="Z63" s="14">
        <v>8127.2805129110302</v>
      </c>
      <c r="AA63" s="14">
        <v>8214.1728304232074</v>
      </c>
      <c r="AB63" s="14">
        <v>8300.4225167502154</v>
      </c>
      <c r="AC63" s="14">
        <v>8385.9468859694862</v>
      </c>
      <c r="AD63" s="14">
        <v>8470.6561798700914</v>
      </c>
    </row>
    <row r="64" spans="1:30" x14ac:dyDescent="0.35">
      <c r="A64" t="s">
        <v>180</v>
      </c>
      <c r="B64" s="14">
        <v>828.71184665954377</v>
      </c>
      <c r="C64" s="14">
        <v>848.85368761192524</v>
      </c>
      <c r="D64" s="14">
        <v>869.2162426270113</v>
      </c>
      <c r="E64" s="14">
        <v>889.81023281046976</v>
      </c>
      <c r="F64" s="14">
        <v>910.64256201890862</v>
      </c>
      <c r="G64" s="14">
        <v>931.71874658632066</v>
      </c>
      <c r="H64" s="14">
        <v>953.04345979747143</v>
      </c>
      <c r="I64" s="14">
        <v>974.62064614703058</v>
      </c>
      <c r="J64" s="14">
        <v>996.45360849197334</v>
      </c>
      <c r="K64" s="14">
        <v>1018.5447896292794</v>
      </c>
      <c r="L64" s="14">
        <v>1040.8959415549614</v>
      </c>
      <c r="M64" s="14">
        <v>1063.5082606343067</v>
      </c>
      <c r="N64" s="14">
        <v>1086.3823036559916</v>
      </c>
      <c r="O64" s="14">
        <v>1109.5180100243406</v>
      </c>
      <c r="P64" s="14">
        <v>1132.9148670013208</v>
      </c>
      <c r="Q64" s="14">
        <v>1156.5718265051221</v>
      </c>
      <c r="R64" s="14">
        <v>1180.4873014445639</v>
      </c>
      <c r="S64" s="14">
        <v>1204.6593158624016</v>
      </c>
      <c r="T64" s="14">
        <v>1229.0851107671117</v>
      </c>
      <c r="U64" s="14">
        <v>1253.7618128976776</v>
      </c>
      <c r="V64" s="14">
        <v>1278.6856002602917</v>
      </c>
      <c r="W64" s="14">
        <v>1303.8524321272382</v>
      </c>
      <c r="X64" s="14">
        <v>1329.25187634791</v>
      </c>
      <c r="Y64" s="14">
        <v>1354.8845015038128</v>
      </c>
      <c r="Z64" s="14">
        <v>1380.7440943131746</v>
      </c>
      <c r="AA64" s="14">
        <v>1406.8237265870014</v>
      </c>
      <c r="AB64" s="14">
        <v>1433.1155821521156</v>
      </c>
      <c r="AC64" s="14">
        <v>1459.6108761896896</v>
      </c>
      <c r="AD64" s="14">
        <v>1486.2998639795092</v>
      </c>
    </row>
    <row r="65" spans="1:30" x14ac:dyDescent="0.35">
      <c r="A65" t="s">
        <v>181</v>
      </c>
      <c r="B65" s="14">
        <v>404.1669815689911</v>
      </c>
      <c r="C65" s="14">
        <v>411.36091038830466</v>
      </c>
      <c r="D65" s="14">
        <v>418.48165019889279</v>
      </c>
      <c r="E65" s="14">
        <v>425.54989202602525</v>
      </c>
      <c r="F65" s="14">
        <v>432.58247597589957</v>
      </c>
      <c r="G65" s="14">
        <v>439.59271038680657</v>
      </c>
      <c r="H65" s="14">
        <v>446.59094732451268</v>
      </c>
      <c r="I65" s="14">
        <v>453.58532276018843</v>
      </c>
      <c r="J65" s="14">
        <v>460.5820643657579</v>
      </c>
      <c r="K65" s="14">
        <v>467.58604591586322</v>
      </c>
      <c r="L65" s="14">
        <v>474.60072451505567</v>
      </c>
      <c r="M65" s="14">
        <v>481.62861250857634</v>
      </c>
      <c r="N65" s="14">
        <v>488.67150662776123</v>
      </c>
      <c r="O65" s="14">
        <v>495.7302574727097</v>
      </c>
      <c r="P65" s="14">
        <v>502.80524545108727</v>
      </c>
      <c r="Q65" s="14">
        <v>509.8963792163255</v>
      </c>
      <c r="R65" s="14">
        <v>517.00292106598329</v>
      </c>
      <c r="S65" s="14">
        <v>524.1237103842451</v>
      </c>
      <c r="T65" s="14">
        <v>531.25734380611243</v>
      </c>
      <c r="U65" s="14">
        <v>538.40178522874248</v>
      </c>
      <c r="V65" s="14">
        <v>545.55480192163589</v>
      </c>
      <c r="W65" s="14">
        <v>552.71375225170971</v>
      </c>
      <c r="X65" s="14">
        <v>559.87702096754924</v>
      </c>
      <c r="Y65" s="14">
        <v>567.03963610127585</v>
      </c>
      <c r="Z65" s="14">
        <v>574.19786494109087</v>
      </c>
      <c r="AA65" s="14">
        <v>581.34732151920264</v>
      </c>
      <c r="AB65" s="14">
        <v>588.48320420684911</v>
      </c>
      <c r="AC65" s="14">
        <v>595.6002562430948</v>
      </c>
      <c r="AD65" s="14">
        <v>602.69254756196665</v>
      </c>
    </row>
    <row r="66" spans="1:30" x14ac:dyDescent="0.35">
      <c r="A66" t="s">
        <v>182</v>
      </c>
      <c r="B66" s="14">
        <v>665.14825130632573</v>
      </c>
      <c r="C66" s="14">
        <v>678.06875828193427</v>
      </c>
      <c r="D66" s="14">
        <v>691.01404151927238</v>
      </c>
      <c r="E66" s="14">
        <v>703.97766806831373</v>
      </c>
      <c r="F66" s="14">
        <v>716.9615878946189</v>
      </c>
      <c r="G66" s="14">
        <v>729.9719898118351</v>
      </c>
      <c r="H66" s="14">
        <v>743.01685752087587</v>
      </c>
      <c r="I66" s="14">
        <v>756.10483317861667</v>
      </c>
      <c r="J66" s="14">
        <v>769.24387251851738</v>
      </c>
      <c r="K66" s="14">
        <v>782.44146546926208</v>
      </c>
      <c r="L66" s="14">
        <v>795.70419280627118</v>
      </c>
      <c r="M66" s="14">
        <v>809.03733279003654</v>
      </c>
      <c r="N66" s="14">
        <v>822.44529781046276</v>
      </c>
      <c r="O66" s="14">
        <v>835.93151706860499</v>
      </c>
      <c r="P66" s="14">
        <v>849.49819792701305</v>
      </c>
      <c r="Q66" s="14">
        <v>863.14666072852492</v>
      </c>
      <c r="R66" s="14">
        <v>876.87716231414663</v>
      </c>
      <c r="S66" s="14">
        <v>890.68894136186145</v>
      </c>
      <c r="T66" s="14">
        <v>904.58030243893165</v>
      </c>
      <c r="U66" s="14">
        <v>918.54847611179355</v>
      </c>
      <c r="V66" s="14">
        <v>932.58986762036284</v>
      </c>
      <c r="W66" s="14">
        <v>946.69985348347791</v>
      </c>
      <c r="X66" s="14">
        <v>960.89117140012002</v>
      </c>
      <c r="Y66" s="14">
        <v>975.1409935686363</v>
      </c>
      <c r="Z66" s="14">
        <v>989.44104835274493</v>
      </c>
      <c r="AA66" s="14">
        <v>1003.7817061901058</v>
      </c>
      <c r="AB66" s="14">
        <v>1018.1521521601768</v>
      </c>
      <c r="AC66" s="14">
        <v>1032.5402693834635</v>
      </c>
      <c r="AD66" s="14">
        <v>1046.932127195663</v>
      </c>
    </row>
    <row r="67" spans="1:30" x14ac:dyDescent="0.35">
      <c r="A67" t="s">
        <v>183</v>
      </c>
      <c r="B67" s="14">
        <v>2651.2120956611093</v>
      </c>
      <c r="C67" s="14">
        <v>2719.7231175764964</v>
      </c>
      <c r="D67" s="14">
        <v>2788.8068158145179</v>
      </c>
      <c r="E67" s="14">
        <v>2858.7386519481292</v>
      </c>
      <c r="F67" s="14">
        <v>2929.6645364475926</v>
      </c>
      <c r="G67" s="14">
        <v>3001.6686479238406</v>
      </c>
      <c r="H67" s="14">
        <v>3074.8034186009609</v>
      </c>
      <c r="I67" s="14">
        <v>3149.1032691866058</v>
      </c>
      <c r="J67" s="14">
        <v>3224.5935861851158</v>
      </c>
      <c r="K67" s="14">
        <v>3301.2924917817536</v>
      </c>
      <c r="L67" s="14">
        <v>3379.2138916475751</v>
      </c>
      <c r="M67" s="14">
        <v>3458.3689235565507</v>
      </c>
      <c r="N67" s="14">
        <v>3538.7659642858348</v>
      </c>
      <c r="O67" s="14">
        <v>3620.4109529662892</v>
      </c>
      <c r="P67" s="14">
        <v>3703.3078636816044</v>
      </c>
      <c r="Q67" s="14">
        <v>3787.4581473865242</v>
      </c>
      <c r="R67" s="14">
        <v>3872.86076984487</v>
      </c>
      <c r="S67" s="14">
        <v>3959.5113898338232</v>
      </c>
      <c r="T67" s="14">
        <v>4047.4034123257902</v>
      </c>
      <c r="U67" s="14">
        <v>4136.5268203492142</v>
      </c>
      <c r="V67" s="14">
        <v>4226.8685842566838</v>
      </c>
      <c r="W67" s="14">
        <v>4318.4123860684567</v>
      </c>
      <c r="X67" s="14">
        <v>4411.1002090001202</v>
      </c>
      <c r="Y67" s="14">
        <v>4504.9450654256625</v>
      </c>
      <c r="Z67" s="14">
        <v>4599.9160208491785</v>
      </c>
      <c r="AA67" s="14">
        <v>4695.9769935947779</v>
      </c>
      <c r="AB67" s="14">
        <v>4793.0850996317486</v>
      </c>
      <c r="AC67" s="14">
        <v>4891.1918933428169</v>
      </c>
      <c r="AD67" s="14">
        <v>4990.2394950439784</v>
      </c>
    </row>
    <row r="68" spans="1:30" x14ac:dyDescent="0.35">
      <c r="A68" t="s">
        <v>184</v>
      </c>
      <c r="B68" s="14">
        <v>6761.0872149785146</v>
      </c>
      <c r="C68" s="14">
        <v>6884.7935028491829</v>
      </c>
      <c r="D68" s="14">
        <v>7007.2891224220921</v>
      </c>
      <c r="E68" s="14">
        <v>7129.1325668189083</v>
      </c>
      <c r="F68" s="14">
        <v>7250.7106309799883</v>
      </c>
      <c r="G68" s="14">
        <v>7372.300679695205</v>
      </c>
      <c r="H68" s="14">
        <v>7494.1072862892906</v>
      </c>
      <c r="I68" s="14">
        <v>7616.2822570861717</v>
      </c>
      <c r="J68" s="14">
        <v>7738.9378822045874</v>
      </c>
      <c r="K68" s="14">
        <v>7862.1580604020901</v>
      </c>
      <c r="L68" s="14">
        <v>7986.0020030155092</v>
      </c>
      <c r="M68" s="14">
        <v>8110.5117720452254</v>
      </c>
      <c r="N68" s="14">
        <v>8235.7145378129244</v>
      </c>
      <c r="O68" s="14">
        <v>8361.6245501553403</v>
      </c>
      <c r="P68" s="14">
        <v>8488.2463584294346</v>
      </c>
      <c r="Q68" s="14">
        <v>8615.5743031033198</v>
      </c>
      <c r="R68" s="14">
        <v>8743.5947746928759</v>
      </c>
      <c r="S68" s="14">
        <v>8872.2856300091771</v>
      </c>
      <c r="T68" s="14">
        <v>9001.6169271675608</v>
      </c>
      <c r="U68" s="14">
        <v>9131.5516805501211</v>
      </c>
      <c r="V68" s="14">
        <v>9262.0461042719107</v>
      </c>
      <c r="W68" s="14">
        <v>9393.0494098892013</v>
      </c>
      <c r="X68" s="14">
        <v>9524.5014282644388</v>
      </c>
      <c r="Y68" s="14">
        <v>9656.3375952484566</v>
      </c>
      <c r="Z68" s="14">
        <v>9788.4808121710976</v>
      </c>
      <c r="AA68" s="14">
        <v>9920.8445327377103</v>
      </c>
      <c r="AB68" s="14">
        <v>10053.332423886888</v>
      </c>
      <c r="AC68" s="14">
        <v>10185.835361230906</v>
      </c>
      <c r="AD68" s="14">
        <v>10318.22978720201</v>
      </c>
    </row>
    <row r="69" spans="1:30" x14ac:dyDescent="0.35">
      <c r="A69" t="s">
        <v>185</v>
      </c>
      <c r="B69" s="14">
        <v>7045.2741118083186</v>
      </c>
      <c r="C69" s="14">
        <v>7179.5514027890358</v>
      </c>
      <c r="D69" s="14">
        <v>7313.6000893161736</v>
      </c>
      <c r="E69" s="14">
        <v>7447.7497981589595</v>
      </c>
      <c r="F69" s="14">
        <v>7582.250944788676</v>
      </c>
      <c r="G69" s="14">
        <v>7717.2840077235087</v>
      </c>
      <c r="H69" s="14">
        <v>7852.976245925589</v>
      </c>
      <c r="I69" s="14">
        <v>7989.4146374499842</v>
      </c>
      <c r="J69" s="14">
        <v>8126.655203368945</v>
      </c>
      <c r="K69" s="14">
        <v>8264.731948179051</v>
      </c>
      <c r="L69" s="14">
        <v>8403.661266488336</v>
      </c>
      <c r="M69" s="14">
        <v>8543.4477704705114</v>
      </c>
      <c r="N69" s="14">
        <v>8684.0874317623038</v>
      </c>
      <c r="O69" s="14">
        <v>8825.569488690433</v>
      </c>
      <c r="P69" s="14">
        <v>8967.8773737510455</v>
      </c>
      <c r="Q69" s="14">
        <v>9110.9921102805692</v>
      </c>
      <c r="R69" s="14">
        <v>9254.8902529290572</v>
      </c>
      <c r="S69" s="14">
        <v>9399.5469613792047</v>
      </c>
      <c r="T69" s="14">
        <v>9544.9344803633903</v>
      </c>
      <c r="U69" s="14">
        <v>9691.0234594719805</v>
      </c>
      <c r="V69" s="14">
        <v>9837.7833295782839</v>
      </c>
      <c r="W69" s="14">
        <v>9985.1819228547301</v>
      </c>
      <c r="X69" s="14">
        <v>10133.160250078236</v>
      </c>
      <c r="Y69" s="14">
        <v>10281.709339421446</v>
      </c>
      <c r="Z69" s="14">
        <v>10430.790081675445</v>
      </c>
      <c r="AA69" s="14">
        <v>10580.363437622787</v>
      </c>
      <c r="AB69" s="14">
        <v>10730.387633356164</v>
      </c>
      <c r="AC69" s="14">
        <v>10880.818020434925</v>
      </c>
      <c r="AD69" s="14">
        <v>11031.606590561907</v>
      </c>
    </row>
    <row r="70" spans="1:30" x14ac:dyDescent="0.35">
      <c r="A70" t="s">
        <v>186</v>
      </c>
      <c r="B70" s="14">
        <v>23576.331045017258</v>
      </c>
      <c r="C70" s="14">
        <v>24044.69372880974</v>
      </c>
      <c r="D70" s="14">
        <v>24513.747985676659</v>
      </c>
      <c r="E70" s="14">
        <v>24985.117886515145</v>
      </c>
      <c r="F70" s="14">
        <v>25459.557857890271</v>
      </c>
      <c r="G70" s="14">
        <v>25937.408322484924</v>
      </c>
      <c r="H70" s="14">
        <v>26418.793551343741</v>
      </c>
      <c r="I70" s="14">
        <v>26903.723746496518</v>
      </c>
      <c r="J70" s="14">
        <v>27392.147521187624</v>
      </c>
      <c r="K70" s="14">
        <v>27883.976289973929</v>
      </c>
      <c r="L70" s="14">
        <v>28379.106265862192</v>
      </c>
      <c r="M70" s="14">
        <v>28877.420829650386</v>
      </c>
      <c r="N70" s="14">
        <v>29378.79929240801</v>
      </c>
      <c r="O70" s="14">
        <v>29883.112822653169</v>
      </c>
      <c r="P70" s="14">
        <v>30390.238198342489</v>
      </c>
      <c r="Q70" s="14">
        <v>30900.043584554231</v>
      </c>
      <c r="R70" s="14">
        <v>31412.397210123847</v>
      </c>
      <c r="S70" s="14">
        <v>31927.161619161499</v>
      </c>
      <c r="T70" s="14">
        <v>32444.193278527429</v>
      </c>
      <c r="U70" s="14">
        <v>32963.352289932831</v>
      </c>
      <c r="V70" s="14">
        <v>33484.486427873075</v>
      </c>
      <c r="W70" s="14">
        <v>34007.440441649334</v>
      </c>
      <c r="X70" s="14">
        <v>34532.008634654732</v>
      </c>
      <c r="Y70" s="14">
        <v>35058.072672926843</v>
      </c>
      <c r="Z70" s="14">
        <v>35585.447740039082</v>
      </c>
      <c r="AA70" s="14">
        <v>36113.945008580209</v>
      </c>
      <c r="AB70" s="14">
        <v>36643.364636130289</v>
      </c>
      <c r="AC70" s="14">
        <v>37173.491525327598</v>
      </c>
      <c r="AD70" s="14">
        <v>37704.094791510935</v>
      </c>
    </row>
    <row r="71" spans="1:30" x14ac:dyDescent="0.35">
      <c r="A71" t="s">
        <v>187</v>
      </c>
      <c r="B71" s="14">
        <v>21520.464843999998</v>
      </c>
      <c r="C71" s="14">
        <v>21928.213094538896</v>
      </c>
      <c r="D71" s="14">
        <v>22347.888395889619</v>
      </c>
      <c r="E71" s="14">
        <v>22776.254953039759</v>
      </c>
      <c r="F71" s="14">
        <v>23210.923840099178</v>
      </c>
      <c r="G71" s="14">
        <v>23650.083815553789</v>
      </c>
      <c r="H71" s="14">
        <v>24092.319087189742</v>
      </c>
      <c r="I71" s="14">
        <v>24536.497133684108</v>
      </c>
      <c r="J71" s="14">
        <v>24981.692242656653</v>
      </c>
      <c r="K71" s="14">
        <v>25427.123319153892</v>
      </c>
      <c r="L71" s="14">
        <v>25872.125946316894</v>
      </c>
      <c r="M71" s="14">
        <v>26316.117507734576</v>
      </c>
      <c r="N71" s="14">
        <v>26758.583551712243</v>
      </c>
      <c r="O71" s="14">
        <v>27199.056624928722</v>
      </c>
      <c r="P71" s="14">
        <v>27637.113752865633</v>
      </c>
      <c r="Q71" s="14">
        <v>28072.362366569723</v>
      </c>
      <c r="R71" s="14">
        <v>28504.438144790787</v>
      </c>
      <c r="S71" s="14">
        <v>28932.999518295124</v>
      </c>
      <c r="T71" s="14">
        <v>29357.724366574017</v>
      </c>
      <c r="U71" s="14">
        <v>29778.308999337216</v>
      </c>
      <c r="V71" s="14">
        <v>30194.460866248242</v>
      </c>
      <c r="W71" s="14">
        <v>30605.899661500247</v>
      </c>
      <c r="X71" s="14">
        <v>31012.3337846125</v>
      </c>
      <c r="Y71" s="14">
        <v>31413.531060709116</v>
      </c>
      <c r="Z71" s="14">
        <v>31809.241027133558</v>
      </c>
      <c r="AA71" s="14">
        <v>32199.222298511624</v>
      </c>
      <c r="AB71" s="14">
        <v>32583.236679937192</v>
      </c>
      <c r="AC71" s="14">
        <v>32961.055603984256</v>
      </c>
      <c r="AD71" s="14">
        <v>33332.447584349873</v>
      </c>
    </row>
    <row r="72" spans="1:30" x14ac:dyDescent="0.35">
      <c r="A72" t="s">
        <v>188</v>
      </c>
      <c r="B72" s="14">
        <v>27160.966239153306</v>
      </c>
      <c r="C72" s="14">
        <v>27744.514158073212</v>
      </c>
      <c r="D72" s="14">
        <v>28327.090718691787</v>
      </c>
      <c r="E72" s="14">
        <v>28911.51257796308</v>
      </c>
      <c r="F72" s="14">
        <v>29499.402297778666</v>
      </c>
      <c r="G72" s="14">
        <v>30091.705755448562</v>
      </c>
      <c r="H72" s="14">
        <v>30688.969016587755</v>
      </c>
      <c r="I72" s="14">
        <v>31291.503939410875</v>
      </c>
      <c r="J72" s="14">
        <v>31899.475958941828</v>
      </c>
      <c r="K72" s="14">
        <v>32512.950661449318</v>
      </c>
      <c r="L72" s="14">
        <v>33131.938986940862</v>
      </c>
      <c r="M72" s="14">
        <v>33756.40628286948</v>
      </c>
      <c r="N72" s="14">
        <v>34386.287230549511</v>
      </c>
      <c r="O72" s="14">
        <v>35021.494776246967</v>
      </c>
      <c r="P72" s="14">
        <v>35661.93280274851</v>
      </c>
      <c r="Q72" s="14">
        <v>36307.485254079904</v>
      </c>
      <c r="R72" s="14">
        <v>36958.02823061496</v>
      </c>
      <c r="S72" s="14">
        <v>37613.423427163914</v>
      </c>
      <c r="T72" s="14">
        <v>38273.52024211087</v>
      </c>
      <c r="U72" s="14">
        <v>38938.16288977665</v>
      </c>
      <c r="V72" s="14">
        <v>39607.17895595466</v>
      </c>
      <c r="W72" s="14">
        <v>40280.390123091631</v>
      </c>
      <c r="X72" s="14">
        <v>40957.555851405705</v>
      </c>
      <c r="Y72" s="14">
        <v>41638.520270309455</v>
      </c>
      <c r="Z72" s="14">
        <v>42323.065850623861</v>
      </c>
      <c r="AA72" s="14">
        <v>43010.955310704798</v>
      </c>
      <c r="AB72" s="14">
        <v>43701.93917870248</v>
      </c>
      <c r="AC72" s="14">
        <v>44395.746790869744</v>
      </c>
      <c r="AD72" s="14">
        <v>45092.080642541936</v>
      </c>
    </row>
    <row r="73" spans="1:30" x14ac:dyDescent="0.35">
      <c r="A73" t="s">
        <v>189</v>
      </c>
      <c r="B73" s="14">
        <v>16771.948362971387</v>
      </c>
      <c r="C73" s="14">
        <v>17070.012727909463</v>
      </c>
      <c r="D73" s="14">
        <v>17375.593244438896</v>
      </c>
      <c r="E73" s="14">
        <v>17688.060314177175</v>
      </c>
      <c r="F73" s="14">
        <v>18006.703606338942</v>
      </c>
      <c r="G73" s="14">
        <v>18330.863767646206</v>
      </c>
      <c r="H73" s="14">
        <v>18659.97431800684</v>
      </c>
      <c r="I73" s="14">
        <v>18993.564386539907</v>
      </c>
      <c r="J73" s="14">
        <v>19331.245211952159</v>
      </c>
      <c r="K73" s="14">
        <v>19672.698863437927</v>
      </c>
      <c r="L73" s="14">
        <v>20017.663538372297</v>
      </c>
      <c r="M73" s="14">
        <v>20365.92081149132</v>
      </c>
      <c r="N73" s="14">
        <v>20717.28793818966</v>
      </c>
      <c r="O73" s="14">
        <v>21071.609507605805</v>
      </c>
      <c r="P73" s="14">
        <v>21428.750114718692</v>
      </c>
      <c r="Q73" s="14">
        <v>21788.592399805118</v>
      </c>
      <c r="R73" s="14">
        <v>22151.026000547725</v>
      </c>
      <c r="S73" s="14">
        <v>22515.950858252294</v>
      </c>
      <c r="T73" s="14">
        <v>22883.27156340934</v>
      </c>
      <c r="U73" s="14">
        <v>23252.895897906623</v>
      </c>
      <c r="V73" s="14">
        <v>23624.735291580346</v>
      </c>
      <c r="W73" s="14">
        <v>23998.703024424685</v>
      </c>
      <c r="X73" s="14">
        <v>24374.666701725218</v>
      </c>
      <c r="Y73" s="14">
        <v>24752.583719481063</v>
      </c>
      <c r="Z73" s="14">
        <v>25132.360120157409</v>
      </c>
      <c r="AA73" s="14">
        <v>25513.894478053786</v>
      </c>
      <c r="AB73" s="14">
        <v>25897.082578634792</v>
      </c>
      <c r="AC73" s="14">
        <v>26281.814824540135</v>
      </c>
      <c r="AD73" s="14">
        <v>26667.973520859745</v>
      </c>
    </row>
    <row r="74" spans="1:30" x14ac:dyDescent="0.35">
      <c r="A74" t="s">
        <v>190</v>
      </c>
      <c r="B74" s="14">
        <v>11621.266578738316</v>
      </c>
      <c r="C74" s="14">
        <v>11839.021150215591</v>
      </c>
      <c r="D74" s="14">
        <v>12060.998011460382</v>
      </c>
      <c r="E74" s="14">
        <v>12286.999466879992</v>
      </c>
      <c r="F74" s="14">
        <v>12516.761378967889</v>
      </c>
      <c r="G74" s="14">
        <v>12750.015075284335</v>
      </c>
      <c r="H74" s="14">
        <v>12986.515000328422</v>
      </c>
      <c r="I74" s="14">
        <v>13226.04738759849</v>
      </c>
      <c r="J74" s="14">
        <v>13468.427920214795</v>
      </c>
      <c r="K74" s="14">
        <v>13713.49817132454</v>
      </c>
      <c r="L74" s="14">
        <v>13961.124135976977</v>
      </c>
      <c r="M74" s="14">
        <v>14211.188809607638</v>
      </c>
      <c r="N74" s="14">
        <v>14463.590891689953</v>
      </c>
      <c r="O74" s="14">
        <v>14718.236877208186</v>
      </c>
      <c r="P74" s="14">
        <v>14975.045098870125</v>
      </c>
      <c r="Q74" s="14">
        <v>15233.939660388713</v>
      </c>
      <c r="R74" s="14">
        <v>15494.843713688228</v>
      </c>
      <c r="S74" s="14">
        <v>15757.685847301838</v>
      </c>
      <c r="T74" s="14">
        <v>16022.392908886346</v>
      </c>
      <c r="U74" s="14">
        <v>16288.891772396617</v>
      </c>
      <c r="V74" s="14">
        <v>16557.107920814469</v>
      </c>
      <c r="W74" s="14">
        <v>16826.963944576972</v>
      </c>
      <c r="X74" s="14">
        <v>17098.332398624138</v>
      </c>
      <c r="Y74" s="14">
        <v>17371.177325837514</v>
      </c>
      <c r="Z74" s="14">
        <v>17645.402206613257</v>
      </c>
      <c r="AA74" s="14">
        <v>17920.908690066088</v>
      </c>
      <c r="AB74" s="14">
        <v>18197.584224670562</v>
      </c>
      <c r="AC74" s="14">
        <v>18475.312122473759</v>
      </c>
      <c r="AD74" s="14">
        <v>18753.960465001539</v>
      </c>
    </row>
    <row r="75" spans="1:30" x14ac:dyDescent="0.35">
      <c r="A75" t="s">
        <v>191</v>
      </c>
      <c r="B75" s="14">
        <v>14914.267678532946</v>
      </c>
      <c r="C75" s="14">
        <v>15243.594087303412</v>
      </c>
      <c r="D75" s="14">
        <v>15576.875439607065</v>
      </c>
      <c r="E75" s="14">
        <v>15913.66926011802</v>
      </c>
      <c r="F75" s="14">
        <v>16253.734821551918</v>
      </c>
      <c r="G75" s="14">
        <v>16596.934053910358</v>
      </c>
      <c r="H75" s="14">
        <v>16943.184296606662</v>
      </c>
      <c r="I75" s="14">
        <v>17292.430757016093</v>
      </c>
      <c r="J75" s="14">
        <v>17644.630818897291</v>
      </c>
      <c r="K75" s="14">
        <v>17999.752077431498</v>
      </c>
      <c r="L75" s="14">
        <v>18357.763396473394</v>
      </c>
      <c r="M75" s="14">
        <v>18718.634850624781</v>
      </c>
      <c r="N75" s="14">
        <v>19082.338032133506</v>
      </c>
      <c r="O75" s="14">
        <v>19448.840910365041</v>
      </c>
      <c r="P75" s="14">
        <v>19818.116046406802</v>
      </c>
      <c r="Q75" s="14">
        <v>20190.133877883516</v>
      </c>
      <c r="R75" s="14">
        <v>20564.862756690763</v>
      </c>
      <c r="S75" s="14">
        <v>20942.275296378764</v>
      </c>
      <c r="T75" s="14">
        <v>21322.33991031957</v>
      </c>
      <c r="U75" s="14">
        <v>21705.031128804072</v>
      </c>
      <c r="V75" s="14">
        <v>22090.321490342532</v>
      </c>
      <c r="W75" s="14">
        <v>22478.185571374906</v>
      </c>
      <c r="X75" s="14">
        <v>22868.584441577841</v>
      </c>
      <c r="Y75" s="14">
        <v>23261.517033840082</v>
      </c>
      <c r="Z75" s="14">
        <v>23656.965196249836</v>
      </c>
      <c r="AA75" s="14">
        <v>24054.917951015581</v>
      </c>
      <c r="AB75" s="14">
        <v>24455.364999612582</v>
      </c>
      <c r="AC75" s="14">
        <v>24858.306301185698</v>
      </c>
      <c r="AD75" s="14">
        <v>25263.745181294173</v>
      </c>
    </row>
    <row r="76" spans="1:30" x14ac:dyDescent="0.35">
      <c r="A76" t="s">
        <v>192</v>
      </c>
      <c r="B76" s="14">
        <v>13841.228564767756</v>
      </c>
      <c r="C76" s="14">
        <v>14141.594292257107</v>
      </c>
      <c r="D76" s="14">
        <v>14446.877387427752</v>
      </c>
      <c r="E76" s="14">
        <v>14756.692111292279</v>
      </c>
      <c r="F76" s="14">
        <v>15070.683591399265</v>
      </c>
      <c r="G76" s="14">
        <v>15388.555967687051</v>
      </c>
      <c r="H76" s="14">
        <v>15710.0704476357</v>
      </c>
      <c r="I76" s="14">
        <v>16035.0364430464</v>
      </c>
      <c r="J76" s="14">
        <v>16363.299310116037</v>
      </c>
      <c r="K76" s="14">
        <v>16694.731337375943</v>
      </c>
      <c r="L76" s="14">
        <v>17029.228597729943</v>
      </c>
      <c r="M76" s="14">
        <v>17366.702027045947</v>
      </c>
      <c r="N76" s="14">
        <v>17707.07548521737</v>
      </c>
      <c r="O76" s="14">
        <v>18050.281079913686</v>
      </c>
      <c r="P76" s="14">
        <v>18396.256306937816</v>
      </c>
      <c r="Q76" s="14">
        <v>18744.946269295477</v>
      </c>
      <c r="R76" s="14">
        <v>19096.299711502168</v>
      </c>
      <c r="S76" s="14">
        <v>19450.264817644969</v>
      </c>
      <c r="T76" s="14">
        <v>19806.794030328896</v>
      </c>
      <c r="U76" s="14">
        <v>20165.837733675849</v>
      </c>
      <c r="V76" s="14">
        <v>20527.35269685401</v>
      </c>
      <c r="W76" s="14">
        <v>20891.290325784597</v>
      </c>
      <c r="X76" s="14">
        <v>21257.547978927683</v>
      </c>
      <c r="Y76" s="14">
        <v>21626.141153518511</v>
      </c>
      <c r="Z76" s="14">
        <v>21997.022942373933</v>
      </c>
      <c r="AA76" s="14">
        <v>22370.147589953733</v>
      </c>
      <c r="AB76" s="14">
        <v>22745.464904757453</v>
      </c>
      <c r="AC76" s="14">
        <v>23122.925974082529</v>
      </c>
      <c r="AD76" s="14">
        <v>23502.481894558758</v>
      </c>
    </row>
    <row r="77" spans="1:30" x14ac:dyDescent="0.35">
      <c r="A77" t="s">
        <v>193</v>
      </c>
      <c r="B77" s="14">
        <v>16564.295637743671</v>
      </c>
      <c r="C77" s="14">
        <v>16937.43620715967</v>
      </c>
      <c r="D77" s="14">
        <v>17315.435719047164</v>
      </c>
      <c r="E77" s="14">
        <v>17697.637567463684</v>
      </c>
      <c r="F77" s="14">
        <v>18083.699095905824</v>
      </c>
      <c r="G77" s="14">
        <v>18473.435442471477</v>
      </c>
      <c r="H77" s="14">
        <v>18866.7404429856</v>
      </c>
      <c r="I77" s="14">
        <v>19263.549485106225</v>
      </c>
      <c r="J77" s="14">
        <v>19663.819145376205</v>
      </c>
      <c r="K77" s="14">
        <v>20067.517352747047</v>
      </c>
      <c r="L77" s="14">
        <v>20474.612971117898</v>
      </c>
      <c r="M77" s="14">
        <v>20885.077775003698</v>
      </c>
      <c r="N77" s="14">
        <v>21298.884224707719</v>
      </c>
      <c r="O77" s="14">
        <v>21716.001670165264</v>
      </c>
      <c r="P77" s="14">
        <v>22136.397369537684</v>
      </c>
      <c r="Q77" s="14">
        <v>22560.041525384149</v>
      </c>
      <c r="R77" s="14">
        <v>22986.902321780635</v>
      </c>
      <c r="S77" s="14">
        <v>23416.945910160088</v>
      </c>
      <c r="T77" s="14">
        <v>23850.138350593119</v>
      </c>
      <c r="U77" s="14">
        <v>24286.445638316123</v>
      </c>
      <c r="V77" s="14">
        <v>24725.838423836118</v>
      </c>
      <c r="W77" s="14">
        <v>25168.285053172953</v>
      </c>
      <c r="X77" s="14">
        <v>25613.735992883456</v>
      </c>
      <c r="Y77" s="14">
        <v>26062.183847934612</v>
      </c>
      <c r="Z77" s="14">
        <v>26513.60693758315</v>
      </c>
      <c r="AA77" s="14">
        <v>26967.981219178888</v>
      </c>
      <c r="AB77" s="14">
        <v>27425.293333752954</v>
      </c>
      <c r="AC77" s="14">
        <v>27885.531135509525</v>
      </c>
      <c r="AD77" s="14">
        <v>28348.684609023887</v>
      </c>
    </row>
    <row r="78" spans="1:30" x14ac:dyDescent="0.35">
      <c r="A78" t="s">
        <v>194</v>
      </c>
      <c r="B78" s="14">
        <v>2933.2881592053664</v>
      </c>
      <c r="C78" s="14">
        <v>3003.4776330742766</v>
      </c>
      <c r="D78" s="14">
        <v>3074.7567610695319</v>
      </c>
      <c r="E78" s="14">
        <v>3146.9723526489934</v>
      </c>
      <c r="F78" s="14">
        <v>3220.0387454882271</v>
      </c>
      <c r="G78" s="14">
        <v>3293.9119060516136</v>
      </c>
      <c r="H78" s="14">
        <v>3368.5703865900641</v>
      </c>
      <c r="I78" s="14">
        <v>3444.0061623485999</v>
      </c>
      <c r="J78" s="14">
        <v>3520.2178713080052</v>
      </c>
      <c r="K78" s="14">
        <v>3597.207147781216</v>
      </c>
      <c r="L78" s="14">
        <v>3674.9766394046892</v>
      </c>
      <c r="M78" s="14">
        <v>3753.5281550204054</v>
      </c>
      <c r="N78" s="14">
        <v>3832.8627009243601</v>
      </c>
      <c r="O78" s="14">
        <v>3912.9798890494076</v>
      </c>
      <c r="P78" s="14">
        <v>3993.8784213546587</v>
      </c>
      <c r="Q78" s="14">
        <v>4075.5544380276547</v>
      </c>
      <c r="R78" s="14">
        <v>4158.0028944825071</v>
      </c>
      <c r="S78" s="14">
        <v>4241.2170264971055</v>
      </c>
      <c r="T78" s="14">
        <v>4325.1880167856225</v>
      </c>
      <c r="U78" s="14">
        <v>4409.9063413809772</v>
      </c>
      <c r="V78" s="14">
        <v>4495.3605972689929</v>
      </c>
      <c r="W78" s="14">
        <v>4581.538044607224</v>
      </c>
      <c r="X78" s="14">
        <v>4668.410386665184</v>
      </c>
      <c r="Y78" s="14">
        <v>4755.9752989778617</v>
      </c>
      <c r="Z78" s="14">
        <v>4844.214348835766</v>
      </c>
      <c r="AA78" s="14">
        <v>4933.1076148567272</v>
      </c>
      <c r="AB78" s="14">
        <v>5022.632643999199</v>
      </c>
      <c r="AC78" s="14">
        <v>5112.7657971362132</v>
      </c>
      <c r="AD78" s="14">
        <v>5203.480582643082</v>
      </c>
    </row>
    <row r="79" spans="1:30" x14ac:dyDescent="0.35">
      <c r="A79" t="s">
        <v>195</v>
      </c>
      <c r="B79" s="14">
        <v>4277.7352731281635</v>
      </c>
      <c r="C79" s="14">
        <v>4376.5945684435201</v>
      </c>
      <c r="D79" s="14">
        <v>4477.9516919531525</v>
      </c>
      <c r="E79" s="14">
        <v>4581.3946356938968</v>
      </c>
      <c r="F79" s="14">
        <v>4686.6530803403884</v>
      </c>
      <c r="G79" s="14">
        <v>4793.5434408081837</v>
      </c>
      <c r="H79" s="14">
        <v>4901.9360244924828</v>
      </c>
      <c r="I79" s="14">
        <v>5011.7374090769836</v>
      </c>
      <c r="J79" s="14">
        <v>5122.8782407431418</v>
      </c>
      <c r="K79" s="14">
        <v>5235.3054050544006</v>
      </c>
      <c r="L79" s="14">
        <v>5348.977008814496</v>
      </c>
      <c r="M79" s="14">
        <v>5463.8596558683703</v>
      </c>
      <c r="N79" s="14">
        <v>5579.9250967654898</v>
      </c>
      <c r="O79" s="14">
        <v>5697.1487621382785</v>
      </c>
      <c r="P79" s="14">
        <v>5815.5087196321429</v>
      </c>
      <c r="Q79" s="14">
        <v>5934.9854438516031</v>
      </c>
      <c r="R79" s="14">
        <v>6055.559409038905</v>
      </c>
      <c r="S79" s="14">
        <v>6177.211938092797</v>
      </c>
      <c r="T79" s="14">
        <v>6299.9247336757653</v>
      </c>
      <c r="U79" s="14">
        <v>6423.6792112448948</v>
      </c>
      <c r="V79" s="14">
        <v>6548.4559540526898</v>
      </c>
      <c r="W79" s="14">
        <v>6674.2354290474223</v>
      </c>
      <c r="X79" s="14">
        <v>6800.9864911542254</v>
      </c>
      <c r="Y79" s="14">
        <v>6928.7002081864093</v>
      </c>
      <c r="Z79" s="14">
        <v>7057.3530032023336</v>
      </c>
      <c r="AA79" s="14">
        <v>7186.9217524780761</v>
      </c>
      <c r="AB79" s="14">
        <v>7317.3802113022839</v>
      </c>
      <c r="AC79" s="14">
        <v>7448.7023196688933</v>
      </c>
      <c r="AD79" s="14">
        <v>7580.8593852543845</v>
      </c>
    </row>
    <row r="80" spans="1:30" x14ac:dyDescent="0.35">
      <c r="A80" t="s">
        <v>196</v>
      </c>
      <c r="B80" s="14">
        <v>3017.2553263340792</v>
      </c>
      <c r="C80" s="14">
        <v>3084.7323207596005</v>
      </c>
      <c r="D80" s="14">
        <v>3153.0779610902814</v>
      </c>
      <c r="E80" s="14">
        <v>3222.1530754125397</v>
      </c>
      <c r="F80" s="14">
        <v>3291.8824072236298</v>
      </c>
      <c r="G80" s="14">
        <v>3362.2259830735165</v>
      </c>
      <c r="H80" s="14">
        <v>3433.1635698308928</v>
      </c>
      <c r="I80" s="14">
        <v>3504.6859806603375</v>
      </c>
      <c r="J80" s="14">
        <v>3576.788917501754</v>
      </c>
      <c r="K80" s="14">
        <v>3649.4707157061489</v>
      </c>
      <c r="L80" s="14">
        <v>3722.7309286930154</v>
      </c>
      <c r="M80" s="14">
        <v>3796.5687058992862</v>
      </c>
      <c r="N80" s="14">
        <v>3870.9818132023806</v>
      </c>
      <c r="O80" s="14">
        <v>3945.9677794105846</v>
      </c>
      <c r="P80" s="14">
        <v>4021.5228085648619</v>
      </c>
      <c r="Q80" s="14">
        <v>4097.6413788450882</v>
      </c>
      <c r="R80" s="14">
        <v>4174.3168270689584</v>
      </c>
      <c r="S80" s="14">
        <v>4251.5416966955108</v>
      </c>
      <c r="T80" s="14">
        <v>4329.3066695198204</v>
      </c>
      <c r="U80" s="14">
        <v>4407.6008778469422</v>
      </c>
      <c r="V80" s="14">
        <v>4486.4131795692783</v>
      </c>
      <c r="W80" s="14">
        <v>4565.7307131808057</v>
      </c>
      <c r="X80" s="14">
        <v>4645.531009385526</v>
      </c>
      <c r="Y80" s="14">
        <v>4725.8076720639228</v>
      </c>
      <c r="Z80" s="14">
        <v>4806.5438123468884</v>
      </c>
      <c r="AA80" s="14">
        <v>4887.7215324499994</v>
      </c>
      <c r="AB80" s="14">
        <v>4969.3210845717731</v>
      </c>
      <c r="AC80" s="14">
        <v>5051.3218297582844</v>
      </c>
      <c r="AD80" s="14">
        <v>5133.7008126031087</v>
      </c>
    </row>
    <row r="81" spans="1:30" x14ac:dyDescent="0.35">
      <c r="A81" t="s">
        <v>197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</row>
    <row r="82" spans="1:30" x14ac:dyDescent="0.35">
      <c r="A82" t="s">
        <v>198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</row>
    <row r="83" spans="1:30" x14ac:dyDescent="0.35">
      <c r="A83" t="s">
        <v>199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</row>
    <row r="84" spans="1:30" x14ac:dyDescent="0.35">
      <c r="A84" t="s">
        <v>200</v>
      </c>
      <c r="B84" s="14">
        <v>8783.7345707392305</v>
      </c>
      <c r="C84" s="14">
        <v>8761.7006030854263</v>
      </c>
      <c r="D84" s="14">
        <v>8730.1387828213155</v>
      </c>
      <c r="E84" s="14">
        <v>8688.6980917527999</v>
      </c>
      <c r="F84" s="14">
        <v>8636.968857532891</v>
      </c>
      <c r="G84" s="14">
        <v>8574.4871547608182</v>
      </c>
      <c r="H84" s="14">
        <v>8500.7370601535713</v>
      </c>
      <c r="I84" s="14">
        <v>8415.1497991935357</v>
      </c>
      <c r="J84" s="14">
        <v>8317.0998572411809</v>
      </c>
      <c r="K84" s="14">
        <v>8205.9011857736386</v>
      </c>
      <c r="L84" s="14">
        <v>8080.8012895507582</v>
      </c>
      <c r="M84" s="14">
        <v>7940.9818086545938</v>
      </c>
      <c r="N84" s="14">
        <v>7785.5528260452256</v>
      </c>
      <c r="O84" s="14">
        <v>7613.5420746012342</v>
      </c>
      <c r="P84" s="14">
        <v>7423.8942067437711</v>
      </c>
      <c r="Q84" s="14">
        <v>7215.4633346330984</v>
      </c>
      <c r="R84" s="14">
        <v>6986.9993350770546</v>
      </c>
      <c r="S84" s="14">
        <v>6737.1418231370171</v>
      </c>
      <c r="T84" s="14">
        <v>6464.4057197850334</v>
      </c>
      <c r="U84" s="14">
        <v>6167.171252654085</v>
      </c>
      <c r="V84" s="14">
        <v>5843.6634322927011</v>
      </c>
      <c r="W84" s="14">
        <v>5491.938226849903</v>
      </c>
      <c r="X84" s="14">
        <v>5109.8410345852208</v>
      </c>
      <c r="Y84" s="14">
        <v>4695.0396260534881</v>
      </c>
      <c r="Z84" s="14">
        <v>4244.9309567605442</v>
      </c>
      <c r="AA84" s="14">
        <v>3756.6368574960716</v>
      </c>
      <c r="AB84" s="14">
        <v>3226.9546403931727</v>
      </c>
      <c r="AC84" s="14">
        <v>2652.3147103786414</v>
      </c>
      <c r="AD84" s="14">
        <v>2028.7289364824198</v>
      </c>
    </row>
    <row r="85" spans="1:30" x14ac:dyDescent="0.35">
      <c r="A85" t="s">
        <v>201</v>
      </c>
      <c r="B85" s="14">
        <v>830.39328794250378</v>
      </c>
      <c r="C85" s="14">
        <v>1026.9805798875414</v>
      </c>
      <c r="D85" s="14">
        <v>1234.1071443119736</v>
      </c>
      <c r="E85" s="14">
        <v>1452.2725722488033</v>
      </c>
      <c r="F85" s="14">
        <v>1682.0148194198835</v>
      </c>
      <c r="G85" s="14">
        <v>1923.9138874700411</v>
      </c>
      <c r="H85" s="14">
        <v>2178.5938661271061</v>
      </c>
      <c r="I85" s="14">
        <v>2446.7287526031701</v>
      </c>
      <c r="J85" s="14">
        <v>2729.0420761292626</v>
      </c>
      <c r="K85" s="14">
        <v>3026.3139036451012</v>
      </c>
      <c r="L85" s="14">
        <v>3339.3830681412778</v>
      </c>
      <c r="M85" s="14">
        <v>3669.1576204656494</v>
      </c>
      <c r="N85" s="14">
        <v>4016.6152085768758</v>
      </c>
      <c r="O85" s="14">
        <v>4382.8116236740598</v>
      </c>
      <c r="P85" s="14">
        <v>4768.8908174339058</v>
      </c>
      <c r="Q85" s="14">
        <v>5176.0924117960767</v>
      </c>
      <c r="R85" s="14">
        <v>5605.7605042843925</v>
      </c>
      <c r="S85" s="14">
        <v>6059.3602166151813</v>
      </c>
      <c r="T85" s="14">
        <v>6538.486056916674</v>
      </c>
      <c r="U85" s="14">
        <v>7044.8799225913681</v>
      </c>
      <c r="V85" s="14">
        <v>7580.450818700182</v>
      </c>
      <c r="W85" s="14">
        <v>8147.2926897927482</v>
      </c>
      <c r="X85" s="14">
        <v>8747.6796297926467</v>
      </c>
      <c r="Y85" s="14">
        <v>9384.1862365543129</v>
      </c>
      <c r="Z85" s="14">
        <v>10059.623193956764</v>
      </c>
      <c r="AA85" s="14">
        <v>10777.113636065485</v>
      </c>
      <c r="AB85" s="14">
        <v>11540.136923384778</v>
      </c>
      <c r="AC85" s="14">
        <v>12352.578437507944</v>
      </c>
      <c r="AD85" s="14">
        <v>13218.796938343912</v>
      </c>
    </row>
    <row r="86" spans="1:30" x14ac:dyDescent="0.35">
      <c r="A86" t="s">
        <v>202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</row>
    <row r="87" spans="1:30" x14ac:dyDescent="0.35">
      <c r="A87" t="s">
        <v>203</v>
      </c>
      <c r="B87" s="14">
        <v>1577.6967866610394</v>
      </c>
      <c r="C87" s="14">
        <v>1578.7289448229294</v>
      </c>
      <c r="D87" s="14">
        <v>1578.9708596114081</v>
      </c>
      <c r="E87" s="14">
        <v>1578.4056337006548</v>
      </c>
      <c r="F87" s="14">
        <v>1577.0333518087771</v>
      </c>
      <c r="G87" s="14">
        <v>1574.8585458801197</v>
      </c>
      <c r="H87" s="14">
        <v>1571.8864110074819</v>
      </c>
      <c r="I87" s="14">
        <v>1568.1200509135067</v>
      </c>
      <c r="J87" s="14">
        <v>1563.5613462091653</v>
      </c>
      <c r="K87" s="14">
        <v>1558.209161627437</v>
      </c>
      <c r="L87" s="14">
        <v>1552.0611540836196</v>
      </c>
      <c r="M87" s="14">
        <v>1545.1128852099826</v>
      </c>
      <c r="N87" s="14">
        <v>1537.3583069436465</v>
      </c>
      <c r="O87" s="14">
        <v>1528.7904521832947</v>
      </c>
      <c r="P87" s="14">
        <v>1519.4011875756714</v>
      </c>
      <c r="Q87" s="14">
        <v>1509.1813809415005</v>
      </c>
      <c r="R87" s="14">
        <v>1498.1213454787537</v>
      </c>
      <c r="S87" s="14">
        <v>1486.210579350512</v>
      </c>
      <c r="T87" s="14">
        <v>1473.4381117752853</v>
      </c>
      <c r="U87" s="14">
        <v>1459.7927459346815</v>
      </c>
      <c r="V87" s="14">
        <v>1445.2626136278263</v>
      </c>
      <c r="W87" s="14">
        <v>1429.836044334535</v>
      </c>
      <c r="X87" s="14">
        <v>1413.5323921313407</v>
      </c>
      <c r="Y87" s="14">
        <v>1396.3062095248008</v>
      </c>
      <c r="Z87" s="14">
        <v>1378.1448915499095</v>
      </c>
      <c r="AA87" s="14">
        <v>1359.0364646365026</v>
      </c>
      <c r="AB87" s="14">
        <v>1338.9679568152042</v>
      </c>
      <c r="AC87" s="14">
        <v>1317.9265420027505</v>
      </c>
      <c r="AD87" s="14">
        <v>1295.9012654213188</v>
      </c>
    </row>
    <row r="88" spans="1:30" x14ac:dyDescent="0.35">
      <c r="A88" t="s">
        <v>204</v>
      </c>
      <c r="B88" s="14">
        <v>141.54311119569161</v>
      </c>
      <c r="C88" s="14">
        <v>171.06108005163415</v>
      </c>
      <c r="D88" s="14">
        <v>201.36766408736824</v>
      </c>
      <c r="E88" s="14">
        <v>232.45950334345414</v>
      </c>
      <c r="F88" s="14">
        <v>264.33487394229991</v>
      </c>
      <c r="G88" s="14">
        <v>296.99396487101836</v>
      </c>
      <c r="H88" s="14">
        <v>330.43694734329017</v>
      </c>
      <c r="I88" s="14">
        <v>364.66506351527977</v>
      </c>
      <c r="J88" s="14">
        <v>399.67943609833634</v>
      </c>
      <c r="K88" s="14">
        <v>435.48133075398721</v>
      </c>
      <c r="L88" s="14">
        <v>472.07265692947061</v>
      </c>
      <c r="M88" s="14">
        <v>509.45347817823728</v>
      </c>
      <c r="N88" s="14">
        <v>547.62554055267447</v>
      </c>
      <c r="O88" s="14">
        <v>586.58810231893267</v>
      </c>
      <c r="P88" s="14">
        <v>626.34243881444331</v>
      </c>
      <c r="Q88" s="14">
        <v>666.88629864477264</v>
      </c>
      <c r="R88" s="14">
        <v>708.21976875417431</v>
      </c>
      <c r="S88" s="14">
        <v>750.34026032656141</v>
      </c>
      <c r="T88" s="14">
        <v>793.24413181990417</v>
      </c>
      <c r="U88" s="14">
        <v>836.92890836645051</v>
      </c>
      <c r="V88" s="14">
        <v>881.38869416495493</v>
      </c>
      <c r="W88" s="14">
        <v>926.6177174485249</v>
      </c>
      <c r="X88" s="14">
        <v>972.63071031624656</v>
      </c>
      <c r="Y88" s="14">
        <v>1019.3980867642427</v>
      </c>
      <c r="Z88" s="14">
        <v>1066.9108475241762</v>
      </c>
      <c r="AA88" s="14">
        <v>1115.1564771047508</v>
      </c>
      <c r="AB88" s="14">
        <v>1164.1211295172818</v>
      </c>
      <c r="AC88" s="14">
        <v>1213.7891556340701</v>
      </c>
      <c r="AD88" s="14">
        <v>1264.1414073642354</v>
      </c>
    </row>
    <row r="89" spans="1:30" x14ac:dyDescent="0.35">
      <c r="A89" t="s">
        <v>205</v>
      </c>
      <c r="B89" s="14">
        <v>0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</row>
    <row r="91" spans="1:30" ht="20" thickBot="1" x14ac:dyDescent="0.5">
      <c r="A91" s="3" t="s">
        <v>206</v>
      </c>
    </row>
    <row r="92" spans="1:30" ht="15" thickTop="1" x14ac:dyDescent="0.35">
      <c r="B92" s="1">
        <v>2022</v>
      </c>
      <c r="C92" s="2">
        <v>2023</v>
      </c>
      <c r="D92" s="1">
        <v>2024</v>
      </c>
      <c r="E92" s="2">
        <v>2025</v>
      </c>
      <c r="F92" s="1">
        <v>2026</v>
      </c>
      <c r="G92" s="2">
        <v>2027</v>
      </c>
      <c r="H92" s="1">
        <v>2028</v>
      </c>
      <c r="I92" s="2">
        <v>2029</v>
      </c>
      <c r="J92" s="1">
        <v>2030</v>
      </c>
      <c r="K92" s="2">
        <v>2031</v>
      </c>
      <c r="L92" s="1">
        <v>2032</v>
      </c>
      <c r="M92" s="2">
        <v>2033</v>
      </c>
      <c r="N92" s="1">
        <v>2034</v>
      </c>
      <c r="O92" s="2">
        <v>2035</v>
      </c>
      <c r="P92" s="1">
        <v>2036</v>
      </c>
      <c r="Q92" s="2">
        <v>2037</v>
      </c>
      <c r="R92" s="1">
        <v>2038</v>
      </c>
      <c r="S92" s="2">
        <v>2039</v>
      </c>
      <c r="T92" s="1">
        <v>2040</v>
      </c>
      <c r="U92" s="2">
        <v>2041</v>
      </c>
      <c r="V92" s="1">
        <v>2042</v>
      </c>
      <c r="W92" s="2">
        <v>2043</v>
      </c>
      <c r="X92" s="1">
        <v>2044</v>
      </c>
      <c r="Y92" s="2">
        <v>2045</v>
      </c>
      <c r="Z92" s="1">
        <v>2046</v>
      </c>
      <c r="AA92" s="2">
        <v>2047</v>
      </c>
      <c r="AB92" s="1">
        <v>2048</v>
      </c>
      <c r="AC92" s="2">
        <v>2049</v>
      </c>
      <c r="AD92" s="1">
        <v>2050</v>
      </c>
    </row>
    <row r="93" spans="1:30" x14ac:dyDescent="0.35">
      <c r="A93" t="s">
        <v>78</v>
      </c>
      <c r="B93" s="14">
        <v>8710.9055137604919</v>
      </c>
      <c r="C93" s="14">
        <v>8874.0407186743396</v>
      </c>
      <c r="D93" s="14">
        <v>9037.6407672675195</v>
      </c>
      <c r="E93" s="14">
        <v>9201.6621944603012</v>
      </c>
      <c r="F93" s="14">
        <v>9366.1097242705582</v>
      </c>
      <c r="G93" s="14">
        <v>9531.0001227665398</v>
      </c>
      <c r="H93" s="14">
        <v>9696.3534191234739</v>
      </c>
      <c r="I93" s="14">
        <v>9862.1833377736803</v>
      </c>
      <c r="J93" s="14">
        <v>10028.500136155817</v>
      </c>
      <c r="K93" s="14">
        <v>10195.306219483287</v>
      </c>
      <c r="L93" s="14">
        <v>10362.599017381117</v>
      </c>
      <c r="M93" s="14">
        <v>10530.369482771033</v>
      </c>
      <c r="N93" s="14">
        <v>10698.603670861834</v>
      </c>
      <c r="O93" s="14">
        <v>10867.285366359753</v>
      </c>
      <c r="P93" s="14">
        <v>11036.392314383444</v>
      </c>
      <c r="Q93" s="14">
        <v>11205.90016997457</v>
      </c>
      <c r="R93" s="14">
        <v>11375.78273550286</v>
      </c>
      <c r="S93" s="14">
        <v>11546.008844023461</v>
      </c>
      <c r="T93" s="14">
        <v>11716.545719975771</v>
      </c>
      <c r="U93" s="14">
        <v>11887.358853897616</v>
      </c>
      <c r="V93" s="14">
        <v>12058.412055172535</v>
      </c>
      <c r="W93" s="14">
        <v>12229.666875148145</v>
      </c>
      <c r="X93" s="14">
        <v>12401.524197787243</v>
      </c>
      <c r="Y93" s="14">
        <v>12573.503595905486</v>
      </c>
      <c r="Z93" s="14">
        <v>12745.561895201814</v>
      </c>
      <c r="AA93" s="14">
        <v>12917.656337388986</v>
      </c>
      <c r="AB93" s="14">
        <v>13089.742800376343</v>
      </c>
      <c r="AC93" s="14">
        <v>13261.7760860827</v>
      </c>
      <c r="AD93" s="14">
        <v>13433.708359002532</v>
      </c>
    </row>
    <row r="94" spans="1:30" x14ac:dyDescent="0.35">
      <c r="A94" t="s">
        <v>79</v>
      </c>
      <c r="B94" s="14">
        <v>112641.67278268797</v>
      </c>
      <c r="C94" s="14">
        <v>114885.67495151069</v>
      </c>
      <c r="D94" s="14">
        <v>117151.20882072857</v>
      </c>
      <c r="E94" s="14">
        <v>119438.69160842763</v>
      </c>
      <c r="F94" s="14">
        <v>121747.95529430085</v>
      </c>
      <c r="G94" s="14">
        <v>124078.56476355586</v>
      </c>
      <c r="H94" s="14">
        <v>126429.97721232683</v>
      </c>
      <c r="I94" s="14">
        <v>128801.58879844598</v>
      </c>
      <c r="J94" s="14">
        <v>131192.76391020959</v>
      </c>
      <c r="K94" s="14">
        <v>133602.880305358</v>
      </c>
      <c r="L94" s="14">
        <v>136031.28666098425</v>
      </c>
      <c r="M94" s="14">
        <v>138477.3473510308</v>
      </c>
      <c r="N94" s="14">
        <v>140940.41509512783</v>
      </c>
      <c r="O94" s="14">
        <v>143419.83938211418</v>
      </c>
      <c r="P94" s="14">
        <v>145914.97175297557</v>
      </c>
      <c r="Q94" s="14">
        <v>148425.14694727183</v>
      </c>
      <c r="R94" s="14">
        <v>150949.69530920841</v>
      </c>
      <c r="S94" s="14">
        <v>153487.92950752223</v>
      </c>
      <c r="T94" s="14">
        <v>156039.14448806117</v>
      </c>
      <c r="U94" s="14">
        <v>158602.60241108501</v>
      </c>
      <c r="V94" s="14">
        <v>161177.54743243958</v>
      </c>
      <c r="W94" s="14">
        <v>163763.20601756516</v>
      </c>
      <c r="X94" s="14">
        <v>166358.55817700157</v>
      </c>
      <c r="Y94" s="14">
        <v>168962.98459732521</v>
      </c>
      <c r="Z94" s="14">
        <v>171575.59156442684</v>
      </c>
      <c r="AA94" s="14">
        <v>174195.44794705781</v>
      </c>
      <c r="AB94" s="14">
        <v>176821.58375745144</v>
      </c>
      <c r="AC94" s="14">
        <v>179452.97192287975</v>
      </c>
      <c r="AD94" s="14">
        <v>182088.50802326662</v>
      </c>
    </row>
    <row r="95" spans="1:30" x14ac:dyDescent="0.35">
      <c r="A95" t="s">
        <v>80</v>
      </c>
      <c r="B95" s="14">
        <v>24919.621816696483</v>
      </c>
      <c r="C95" s="14">
        <v>25397.345930124407</v>
      </c>
      <c r="D95" s="14">
        <v>25876.431237492761</v>
      </c>
      <c r="E95" s="14">
        <v>26356.821949347013</v>
      </c>
      <c r="F95" s="14">
        <v>26838.5930788115</v>
      </c>
      <c r="G95" s="14">
        <v>27321.840673773517</v>
      </c>
      <c r="H95" s="14">
        <v>27806.653108203904</v>
      </c>
      <c r="I95" s="14">
        <v>28293.097349380805</v>
      </c>
      <c r="J95" s="14">
        <v>28781.21543930352</v>
      </c>
      <c r="K95" s="14">
        <v>29271.02862815007</v>
      </c>
      <c r="L95" s="14">
        <v>29762.535978857675</v>
      </c>
      <c r="M95" s="14">
        <v>30255.722104616525</v>
      </c>
      <c r="N95" s="14">
        <v>30750.554384283336</v>
      </c>
      <c r="O95" s="14">
        <v>31246.988120780868</v>
      </c>
      <c r="P95" s="14">
        <v>31744.968310362703</v>
      </c>
      <c r="Q95" s="14">
        <v>32244.431017680665</v>
      </c>
      <c r="R95" s="14">
        <v>32745.299773818773</v>
      </c>
      <c r="S95" s="14">
        <v>33247.4882320943</v>
      </c>
      <c r="T95" s="14">
        <v>33750.90840567377</v>
      </c>
      <c r="U95" s="14">
        <v>34255.464461690521</v>
      </c>
      <c r="V95" s="14">
        <v>34761.057712119364</v>
      </c>
      <c r="W95" s="14">
        <v>35267.582059515487</v>
      </c>
      <c r="X95" s="14">
        <v>35774.906231455381</v>
      </c>
      <c r="Y95" s="14">
        <v>36282.931373903593</v>
      </c>
      <c r="Z95" s="14">
        <v>36791.545354169662</v>
      </c>
      <c r="AA95" s="14">
        <v>37300.630146497628</v>
      </c>
      <c r="AB95" s="14">
        <v>37810.063543437864</v>
      </c>
      <c r="AC95" s="14">
        <v>38319.720291799757</v>
      </c>
      <c r="AD95" s="14">
        <v>38829.476304377538</v>
      </c>
    </row>
    <row r="96" spans="1:30" x14ac:dyDescent="0.35">
      <c r="A96" t="s">
        <v>81</v>
      </c>
      <c r="B96" s="14">
        <v>21407.204054422942</v>
      </c>
      <c r="C96" s="14">
        <v>21881.938738685814</v>
      </c>
      <c r="D96" s="14">
        <v>22358.741747748478</v>
      </c>
      <c r="E96" s="14">
        <v>22837.643620288516</v>
      </c>
      <c r="F96" s="14">
        <v>23318.755126323085</v>
      </c>
      <c r="G96" s="14">
        <v>23802.199730254106</v>
      </c>
      <c r="H96" s="14">
        <v>24288.090491102939</v>
      </c>
      <c r="I96" s="14">
        <v>24776.533801946236</v>
      </c>
      <c r="J96" s="14">
        <v>25267.619469697915</v>
      </c>
      <c r="K96" s="14">
        <v>25761.424656962958</v>
      </c>
      <c r="L96" s="14">
        <v>26258.012237889863</v>
      </c>
      <c r="M96" s="14">
        <v>26757.444728810329</v>
      </c>
      <c r="N96" s="14">
        <v>27259.775669804651</v>
      </c>
      <c r="O96" s="14">
        <v>27765.054827120573</v>
      </c>
      <c r="P96" s="14">
        <v>28273.330249492832</v>
      </c>
      <c r="Q96" s="14">
        <v>28784.656060514975</v>
      </c>
      <c r="R96" s="14">
        <v>29299.081046488187</v>
      </c>
      <c r="S96" s="14">
        <v>29816.664091205261</v>
      </c>
      <c r="T96" s="14">
        <v>30337.465584024481</v>
      </c>
      <c r="U96" s="14">
        <v>30861.554477783542</v>
      </c>
      <c r="V96" s="14">
        <v>31389.012475014857</v>
      </c>
      <c r="W96" s="14">
        <v>31919.932397905726</v>
      </c>
      <c r="X96" s="14">
        <v>32454.463752615688</v>
      </c>
      <c r="Y96" s="14">
        <v>32992.685234564611</v>
      </c>
      <c r="Z96" s="14">
        <v>33534.741941883265</v>
      </c>
      <c r="AA96" s="14">
        <v>34080.80823523162</v>
      </c>
      <c r="AB96" s="14">
        <v>34631.080281587994</v>
      </c>
      <c r="AC96" s="14">
        <v>35185.790618406645</v>
      </c>
      <c r="AD96" s="14">
        <v>35745.213056951361</v>
      </c>
    </row>
    <row r="97" spans="1:30" x14ac:dyDescent="0.35">
      <c r="A97" t="s">
        <v>82</v>
      </c>
      <c r="B97" s="14">
        <v>2967.155159910345</v>
      </c>
      <c r="C97" s="14">
        <v>3023.746807871059</v>
      </c>
      <c r="D97" s="14">
        <v>3080.3193041444733</v>
      </c>
      <c r="E97" s="14">
        <v>3136.8573233781449</v>
      </c>
      <c r="F97" s="14">
        <v>3193.377244013865</v>
      </c>
      <c r="G97" s="14">
        <v>3249.9051152978309</v>
      </c>
      <c r="H97" s="14">
        <v>3306.4674239792766</v>
      </c>
      <c r="I97" s="14">
        <v>3363.087067214441</v>
      </c>
      <c r="J97" s="14">
        <v>3419.7819835509627</v>
      </c>
      <c r="K97" s="14">
        <v>3476.5653897992202</v>
      </c>
      <c r="L97" s="14">
        <v>3533.4447774829664</v>
      </c>
      <c r="M97" s="14">
        <v>3590.4240744090903</v>
      </c>
      <c r="N97" s="14">
        <v>3647.5024706852219</v>
      </c>
      <c r="O97" s="14">
        <v>3704.6763314942732</v>
      </c>
      <c r="P97" s="14">
        <v>3761.9391418233427</v>
      </c>
      <c r="Q97" s="14">
        <v>3819.2820006003963</v>
      </c>
      <c r="R97" s="14">
        <v>3876.693452591519</v>
      </c>
      <c r="S97" s="14">
        <v>3934.1600247298006</v>
      </c>
      <c r="T97" s="14">
        <v>3991.6668101128171</v>
      </c>
      <c r="U97" s="14">
        <v>4049.1971068484545</v>
      </c>
      <c r="V97" s="14">
        <v>4106.7329673581171</v>
      </c>
      <c r="W97" s="14">
        <v>4164.2555438990385</v>
      </c>
      <c r="X97" s="14">
        <v>4221.7339588406121</v>
      </c>
      <c r="Y97" s="14">
        <v>4279.1558371830261</v>
      </c>
      <c r="Z97" s="14">
        <v>4336.4982442219662</v>
      </c>
      <c r="AA97" s="14">
        <v>4393.7380241462297</v>
      </c>
      <c r="AB97" s="14">
        <v>4450.8488995272564</v>
      </c>
      <c r="AC97" s="14">
        <v>4507.8046129099212</v>
      </c>
      <c r="AD97" s="14">
        <v>4564.5768714221749</v>
      </c>
    </row>
    <row r="98" spans="1:30" x14ac:dyDescent="0.35">
      <c r="A98" t="s">
        <v>83</v>
      </c>
      <c r="B98" s="14">
        <v>9835.415297784517</v>
      </c>
      <c r="C98" s="14">
        <v>10029.756186904304</v>
      </c>
      <c r="D98" s="14">
        <v>10224.902178334489</v>
      </c>
      <c r="E98" s="14">
        <v>10420.800075319181</v>
      </c>
      <c r="F98" s="14">
        <v>10617.462415836864</v>
      </c>
      <c r="G98" s="14">
        <v>10814.923909881252</v>
      </c>
      <c r="H98" s="14">
        <v>11013.217621330905</v>
      </c>
      <c r="I98" s="14">
        <v>11212.37187380079</v>
      </c>
      <c r="J98" s="14">
        <v>11412.401713577088</v>
      </c>
      <c r="K98" s="14">
        <v>11613.314735326781</v>
      </c>
      <c r="L98" s="14">
        <v>11815.106576386064</v>
      </c>
      <c r="M98" s="14">
        <v>12017.766376305775</v>
      </c>
      <c r="N98" s="14">
        <v>12221.275259138414</v>
      </c>
      <c r="O98" s="14">
        <v>12425.607600514782</v>
      </c>
      <c r="P98" s="14">
        <v>12630.734512459785</v>
      </c>
      <c r="Q98" s="14">
        <v>12836.620502978732</v>
      </c>
      <c r="R98" s="14">
        <v>13043.225934493748</v>
      </c>
      <c r="S98" s="14">
        <v>13250.508861900462</v>
      </c>
      <c r="T98" s="14">
        <v>13458.42395713951</v>
      </c>
      <c r="U98" s="14">
        <v>13666.923265256139</v>
      </c>
      <c r="V98" s="14">
        <v>13875.956014824225</v>
      </c>
      <c r="W98" s="14">
        <v>14085.470535592221</v>
      </c>
      <c r="X98" s="14">
        <v>14295.387734156217</v>
      </c>
      <c r="Y98" s="14">
        <v>14505.671453619367</v>
      </c>
      <c r="Z98" s="14">
        <v>14716.263338777275</v>
      </c>
      <c r="AA98" s="14">
        <v>14927.104649596666</v>
      </c>
      <c r="AB98" s="14">
        <v>15138.132187010839</v>
      </c>
      <c r="AC98" s="14">
        <v>15349.281743018904</v>
      </c>
      <c r="AD98" s="14">
        <v>15560.486353857423</v>
      </c>
    </row>
    <row r="99" spans="1:30" x14ac:dyDescent="0.35">
      <c r="A99" t="s">
        <v>84</v>
      </c>
      <c r="B99" s="14">
        <v>10109.131134626254</v>
      </c>
      <c r="C99" s="14">
        <v>10299.411244123408</v>
      </c>
      <c r="D99" s="14">
        <v>10489.671255192949</v>
      </c>
      <c r="E99" s="14">
        <v>10679.958109427507</v>
      </c>
      <c r="F99" s="14">
        <v>10870.349663773983</v>
      </c>
      <c r="G99" s="14">
        <v>11060.918210548953</v>
      </c>
      <c r="H99" s="14">
        <v>11251.722963667942</v>
      </c>
      <c r="I99" s="14">
        <v>11442.812641160357</v>
      </c>
      <c r="J99" s="14">
        <v>11634.219076400217</v>
      </c>
      <c r="K99" s="14">
        <v>11825.969381149351</v>
      </c>
      <c r="L99" s="14">
        <v>12018.072928784346</v>
      </c>
      <c r="M99" s="14">
        <v>12210.535401861043</v>
      </c>
      <c r="N99" s="14">
        <v>12403.356417290363</v>
      </c>
      <c r="O99" s="14">
        <v>12596.521787960863</v>
      </c>
      <c r="P99" s="14">
        <v>12790.021003572356</v>
      </c>
      <c r="Q99" s="14">
        <v>12983.831769135706</v>
      </c>
      <c r="R99" s="14">
        <v>13177.928159227906</v>
      </c>
      <c r="S99" s="14">
        <v>13372.281584841658</v>
      </c>
      <c r="T99" s="14">
        <v>13566.860013833859</v>
      </c>
      <c r="U99" s="14">
        <v>13761.622197094443</v>
      </c>
      <c r="V99" s="14">
        <v>13956.533173661583</v>
      </c>
      <c r="W99" s="14">
        <v>14151.545522755274</v>
      </c>
      <c r="X99" s="14">
        <v>14346.667310943549</v>
      </c>
      <c r="Y99" s="14">
        <v>14541.793483543051</v>
      </c>
      <c r="Z99" s="14">
        <v>14736.876397731046</v>
      </c>
      <c r="AA99" s="14">
        <v>14931.860357497446</v>
      </c>
      <c r="AB99" s="14">
        <v>15126.688196055517</v>
      </c>
      <c r="AC99" s="14">
        <v>15321.302145405658</v>
      </c>
      <c r="AD99" s="14">
        <v>15515.638488688382</v>
      </c>
    </row>
    <row r="100" spans="1:30" x14ac:dyDescent="0.35">
      <c r="A100" t="s">
        <v>85</v>
      </c>
      <c r="B100" s="14">
        <v>12596.028878498852</v>
      </c>
      <c r="C100" s="14">
        <v>12843.673048083208</v>
      </c>
      <c r="D100" s="14">
        <v>13092.083834344121</v>
      </c>
      <c r="E100" s="14">
        <v>13341.236652573389</v>
      </c>
      <c r="F100" s="14">
        <v>13591.176738129247</v>
      </c>
      <c r="G100" s="14">
        <v>13841.961125731041</v>
      </c>
      <c r="H100" s="14">
        <v>14093.63712373401</v>
      </c>
      <c r="I100" s="14">
        <v>14346.242993352362</v>
      </c>
      <c r="J100" s="14">
        <v>14599.802705865804</v>
      </c>
      <c r="K100" s="14">
        <v>14854.328503865556</v>
      </c>
      <c r="L100" s="14">
        <v>15109.821464445098</v>
      </c>
      <c r="M100" s="14">
        <v>15366.272808708783</v>
      </c>
      <c r="N100" s="14">
        <v>15623.667141418477</v>
      </c>
      <c r="O100" s="14">
        <v>15881.982536086956</v>
      </c>
      <c r="P100" s="14">
        <v>16141.190771539965</v>
      </c>
      <c r="Q100" s="14">
        <v>16401.25937285502</v>
      </c>
      <c r="R100" s="14">
        <v>16662.150822141546</v>
      </c>
      <c r="S100" s="14">
        <v>16923.824935729641</v>
      </c>
      <c r="T100" s="14">
        <v>17186.235606138311</v>
      </c>
      <c r="U100" s="14">
        <v>17449.336376930703</v>
      </c>
      <c r="V100" s="14">
        <v>17713.07608341382</v>
      </c>
      <c r="W100" s="14">
        <v>17977.40644241609</v>
      </c>
      <c r="X100" s="14">
        <v>18242.242533116751</v>
      </c>
      <c r="Y100" s="14">
        <v>18507.556105511328</v>
      </c>
      <c r="Z100" s="14">
        <v>18773.292585654763</v>
      </c>
      <c r="AA100" s="14">
        <v>19039.396509522834</v>
      </c>
      <c r="AB100" s="14">
        <v>19305.8090144653</v>
      </c>
      <c r="AC100" s="14">
        <v>19572.475016241497</v>
      </c>
      <c r="AD100" s="14">
        <v>19839.334227323696</v>
      </c>
    </row>
    <row r="101" spans="1:30" x14ac:dyDescent="0.35">
      <c r="A101" t="s">
        <v>86</v>
      </c>
      <c r="B101" s="14">
        <v>40662.023825114702</v>
      </c>
      <c r="C101" s="14">
        <v>41480.403960440817</v>
      </c>
      <c r="D101" s="14">
        <v>42306.021637661237</v>
      </c>
      <c r="E101" s="14">
        <v>43138.938568929123</v>
      </c>
      <c r="F101" s="14">
        <v>43979.064744022282</v>
      </c>
      <c r="G101" s="14">
        <v>44826.246914175375</v>
      </c>
      <c r="H101" s="14">
        <v>45680.303272729107</v>
      </c>
      <c r="I101" s="14">
        <v>46541.043764200906</v>
      </c>
      <c r="J101" s="14">
        <v>47408.275538092654</v>
      </c>
      <c r="K101" s="14">
        <v>48281.801388718195</v>
      </c>
      <c r="L101" s="14">
        <v>49161.428063867083</v>
      </c>
      <c r="M101" s="14">
        <v>50046.963432298864</v>
      </c>
      <c r="N101" s="14">
        <v>50938.219513612523</v>
      </c>
      <c r="O101" s="14">
        <v>51835.007503357105</v>
      </c>
      <c r="P101" s="14">
        <v>52737.133347097544</v>
      </c>
      <c r="Q101" s="14">
        <v>53644.412441844455</v>
      </c>
      <c r="R101" s="14">
        <v>54556.656959342508</v>
      </c>
      <c r="S101" s="14">
        <v>55473.667581410169</v>
      </c>
      <c r="T101" s="14">
        <v>56395.251584330319</v>
      </c>
      <c r="U101" s="14">
        <v>57321.204733897648</v>
      </c>
      <c r="V101" s="14">
        <v>58251.327457143838</v>
      </c>
      <c r="W101" s="14">
        <v>59185.416784143512</v>
      </c>
      <c r="X101" s="14">
        <v>60123.617750344893</v>
      </c>
      <c r="Y101" s="14">
        <v>61065.364184087412</v>
      </c>
      <c r="Z101" s="14">
        <v>62010.436424774744</v>
      </c>
      <c r="AA101" s="14">
        <v>62958.613046314727</v>
      </c>
      <c r="AB101" s="14">
        <v>63909.659284769972</v>
      </c>
      <c r="AC101" s="14">
        <v>64863.345032712568</v>
      </c>
      <c r="AD101" s="14">
        <v>65819.424265176334</v>
      </c>
    </row>
    <row r="102" spans="1:30" x14ac:dyDescent="0.35">
      <c r="A102" t="s">
        <v>87</v>
      </c>
      <c r="B102" s="14">
        <v>2799.9193256587346</v>
      </c>
      <c r="C102" s="14">
        <v>2853.4619091887807</v>
      </c>
      <c r="D102" s="14">
        <v>2907.0538990449595</v>
      </c>
      <c r="E102" s="14">
        <v>2960.6844071122596</v>
      </c>
      <c r="F102" s="14">
        <v>3014.366358798351</v>
      </c>
      <c r="G102" s="14">
        <v>3068.1203306278139</v>
      </c>
      <c r="H102" s="14">
        <v>3121.9661559422279</v>
      </c>
      <c r="I102" s="14">
        <v>3175.9212341821071</v>
      </c>
      <c r="J102" s="14">
        <v>3229.9985889941727</v>
      </c>
      <c r="K102" s="14">
        <v>3284.2066820892874</v>
      </c>
      <c r="L102" s="14">
        <v>3338.5501279065011</v>
      </c>
      <c r="M102" s="14">
        <v>3393.0299129049636</v>
      </c>
      <c r="N102" s="14">
        <v>3447.6444910716655</v>
      </c>
      <c r="O102" s="14">
        <v>3502.3886010152933</v>
      </c>
      <c r="P102" s="14">
        <v>3557.2556048129259</v>
      </c>
      <c r="Q102" s="14">
        <v>3612.2369025572602</v>
      </c>
      <c r="R102" s="14">
        <v>3667.3213433481915</v>
      </c>
      <c r="S102" s="14">
        <v>3722.4969403086297</v>
      </c>
      <c r="T102" s="14">
        <v>3777.7499756261632</v>
      </c>
      <c r="U102" s="14">
        <v>3833.0652645935179</v>
      </c>
      <c r="V102" s="14">
        <v>3888.4273802519997</v>
      </c>
      <c r="W102" s="14">
        <v>3943.819219092185</v>
      </c>
      <c r="X102" s="14">
        <v>3999.2156518805778</v>
      </c>
      <c r="Y102" s="14">
        <v>4054.6040236286308</v>
      </c>
      <c r="Z102" s="14">
        <v>4109.964343239345</v>
      </c>
      <c r="AA102" s="14">
        <v>4165.2762324296036</v>
      </c>
      <c r="AB102" s="14">
        <v>4220.5182248186575</v>
      </c>
      <c r="AC102" s="14">
        <v>4275.6669104135526</v>
      </c>
      <c r="AD102" s="14">
        <v>4330.6985594425678</v>
      </c>
    </row>
    <row r="103" spans="1:30" x14ac:dyDescent="0.35">
      <c r="A103" t="s">
        <v>88</v>
      </c>
      <c r="B103" s="14">
        <v>3177.8955402019083</v>
      </c>
      <c r="C103" s="14">
        <v>3241.8573644027201</v>
      </c>
      <c r="D103" s="14">
        <v>3306.4980439966625</v>
      </c>
      <c r="E103" s="14">
        <v>3371.7977683585177</v>
      </c>
      <c r="F103" s="14">
        <v>3437.7356242497576</v>
      </c>
      <c r="G103" s="14">
        <v>3504.2918988684473</v>
      </c>
      <c r="H103" s="14">
        <v>3571.4474509758656</v>
      </c>
      <c r="I103" s="14">
        <v>3639.1842425753812</v>
      </c>
      <c r="J103" s="14">
        <v>3707.4844460453728</v>
      </c>
      <c r="K103" s="14">
        <v>3776.3298569451276</v>
      </c>
      <c r="L103" s="14">
        <v>3845.7028913020299</v>
      </c>
      <c r="M103" s="14">
        <v>3915.5858817104104</v>
      </c>
      <c r="N103" s="14">
        <v>3985.9607009466431</v>
      </c>
      <c r="O103" s="14">
        <v>4056.8087548560675</v>
      </c>
      <c r="P103" s="14">
        <v>4128.111613129543</v>
      </c>
      <c r="Q103" s="14">
        <v>4199.849949887307</v>
      </c>
      <c r="R103" s="14">
        <v>4272.0042096883117</v>
      </c>
      <c r="S103" s="14">
        <v>4344.5539475092164</v>
      </c>
      <c r="T103" s="14">
        <v>4417.4781534903914</v>
      </c>
      <c r="U103" s="14">
        <v>4490.7548389619124</v>
      </c>
      <c r="V103" s="14">
        <v>4564.3610034346257</v>
      </c>
      <c r="W103" s="14">
        <v>4638.2735243277912</v>
      </c>
      <c r="X103" s="14">
        <v>4712.4733786036495</v>
      </c>
      <c r="Y103" s="14">
        <v>4786.928573424887</v>
      </c>
      <c r="Z103" s="14">
        <v>4861.611841266591</v>
      </c>
      <c r="AA103" s="14">
        <v>4936.4942759995147</v>
      </c>
      <c r="AB103" s="14">
        <v>5011.545277624049</v>
      </c>
      <c r="AC103" s="14">
        <v>5086.7329907376125</v>
      </c>
      <c r="AD103" s="14">
        <v>5162.0227382698731</v>
      </c>
    </row>
    <row r="104" spans="1:30" x14ac:dyDescent="0.35">
      <c r="A104" t="s">
        <v>89</v>
      </c>
      <c r="B104" s="14">
        <v>3193.5404777186186</v>
      </c>
      <c r="C104" s="14">
        <v>3258.5561773899526</v>
      </c>
      <c r="D104" s="14">
        <v>3323.868057229718</v>
      </c>
      <c r="E104" s="14">
        <v>3389.4446719661032</v>
      </c>
      <c r="F104" s="14">
        <v>3455.2863326002821</v>
      </c>
      <c r="G104" s="14">
        <v>3521.4049467868335</v>
      </c>
      <c r="H104" s="14">
        <v>3587.8158367637302</v>
      </c>
      <c r="I104" s="14">
        <v>3654.5334305071842</v>
      </c>
      <c r="J104" s="14">
        <v>3721.5685238646888</v>
      </c>
      <c r="K104" s="14">
        <v>3788.9293049578469</v>
      </c>
      <c r="L104" s="14">
        <v>3856.6200312022283</v>
      </c>
      <c r="M104" s="14">
        <v>3924.6419150139213</v>
      </c>
      <c r="N104" s="14">
        <v>3992.9938998913794</v>
      </c>
      <c r="O104" s="14">
        <v>4061.6717777770236</v>
      </c>
      <c r="P104" s="14">
        <v>4130.6702523890881</v>
      </c>
      <c r="Q104" s="14">
        <v>4199.9816710085997</v>
      </c>
      <c r="R104" s="14">
        <v>4269.5971846121456</v>
      </c>
      <c r="S104" s="14">
        <v>4339.5058863685308</v>
      </c>
      <c r="T104" s="14">
        <v>4409.6965072526127</v>
      </c>
      <c r="U104" s="14">
        <v>4480.1564050078932</v>
      </c>
      <c r="V104" s="14">
        <v>4550.8720885271441</v>
      </c>
      <c r="W104" s="14">
        <v>4621.8297399850708</v>
      </c>
      <c r="X104" s="14">
        <v>4693.0045474138606</v>
      </c>
      <c r="Y104" s="14">
        <v>4764.3898142103017</v>
      </c>
      <c r="Z104" s="14">
        <v>4835.9705081003303</v>
      </c>
      <c r="AA104" s="14">
        <v>4907.7305177588787</v>
      </c>
      <c r="AB104" s="14">
        <v>4979.6532916904316</v>
      </c>
      <c r="AC104" s="14">
        <v>5051.7223449523481</v>
      </c>
      <c r="AD104" s="14">
        <v>5123.9200494715833</v>
      </c>
    </row>
    <row r="105" spans="1:30" x14ac:dyDescent="0.35">
      <c r="A105" t="s">
        <v>90</v>
      </c>
      <c r="B105" s="14">
        <v>42907.550581987365</v>
      </c>
      <c r="C105" s="14">
        <v>43738.086321623967</v>
      </c>
      <c r="D105" s="14">
        <v>44573.951815265718</v>
      </c>
      <c r="E105" s="14">
        <v>45414.995565186429</v>
      </c>
      <c r="F105" s="14">
        <v>46261.167319181332</v>
      </c>
      <c r="G105" s="14">
        <v>47112.43791515108</v>
      </c>
      <c r="H105" s="14">
        <v>47968.758030113269</v>
      </c>
      <c r="I105" s="14">
        <v>48830.070743289099</v>
      </c>
      <c r="J105" s="14">
        <v>49696.296864525641</v>
      </c>
      <c r="K105" s="14">
        <v>50567.338753739656</v>
      </c>
      <c r="L105" s="14">
        <v>51443.073834862051</v>
      </c>
      <c r="M105" s="14">
        <v>52323.373230962221</v>
      </c>
      <c r="N105" s="14">
        <v>53208.087888415706</v>
      </c>
      <c r="O105" s="14">
        <v>54097.062383441393</v>
      </c>
      <c r="P105" s="14">
        <v>54990.118005173419</v>
      </c>
      <c r="Q105" s="14">
        <v>55887.0785581737</v>
      </c>
      <c r="R105" s="14">
        <v>56787.75458287973</v>
      </c>
      <c r="S105" s="14">
        <v>57691.935114259606</v>
      </c>
      <c r="T105" s="14">
        <v>58599.405847180031</v>
      </c>
      <c r="U105" s="14">
        <v>59509.947176158807</v>
      </c>
      <c r="V105" s="14">
        <v>60423.32352823882</v>
      </c>
      <c r="W105" s="14">
        <v>61339.293091609477</v>
      </c>
      <c r="X105" s="14">
        <v>62257.579172756101</v>
      </c>
      <c r="Y105" s="14">
        <v>63177.932686668421</v>
      </c>
      <c r="Z105" s="14">
        <v>64100.090419098735</v>
      </c>
      <c r="AA105" s="14">
        <v>65023.766309699538</v>
      </c>
      <c r="AB105" s="14">
        <v>65948.664228429072</v>
      </c>
      <c r="AC105" s="14">
        <v>66874.471639813331</v>
      </c>
      <c r="AD105" s="14">
        <v>67800.870482354032</v>
      </c>
    </row>
    <row r="106" spans="1:30" x14ac:dyDescent="0.35">
      <c r="A106" t="s">
        <v>91</v>
      </c>
      <c r="B106" s="14">
        <v>2201.8239724243858</v>
      </c>
      <c r="C106" s="14">
        <v>2244.6893098469054</v>
      </c>
      <c r="D106" s="14">
        <v>2287.4944132230157</v>
      </c>
      <c r="E106" s="14">
        <v>2330.2657680872567</v>
      </c>
      <c r="F106" s="14">
        <v>2373.034225549758</v>
      </c>
      <c r="G106" s="14">
        <v>2415.8275423125192</v>
      </c>
      <c r="H106" s="14">
        <v>2458.6675957986672</v>
      </c>
      <c r="I106" s="14">
        <v>2501.5717499723601</v>
      </c>
      <c r="J106" s="14">
        <v>2544.5530271280809</v>
      </c>
      <c r="K106" s="14">
        <v>2587.6207726286079</v>
      </c>
      <c r="L106" s="14">
        <v>2630.7803678143027</v>
      </c>
      <c r="M106" s="14">
        <v>2674.0353346558259</v>
      </c>
      <c r="N106" s="14">
        <v>2717.3868056976576</v>
      </c>
      <c r="O106" s="14">
        <v>2760.8334600020494</v>
      </c>
      <c r="P106" s="14">
        <v>2804.3726034701922</v>
      </c>
      <c r="Q106" s="14">
        <v>2848.000155050081</v>
      </c>
      <c r="R106" s="14">
        <v>2891.710291824872</v>
      </c>
      <c r="S106" s="14">
        <v>2935.4965665278801</v>
      </c>
      <c r="T106" s="14">
        <v>2979.3513037760849</v>
      </c>
      <c r="U106" s="14">
        <v>3023.2657141375735</v>
      </c>
      <c r="V106" s="14">
        <v>3067.2304050561188</v>
      </c>
      <c r="W106" s="14">
        <v>3111.2352184473966</v>
      </c>
      <c r="X106" s="14">
        <v>3155.2655839367394</v>
      </c>
      <c r="Y106" s="14">
        <v>3199.3127949003051</v>
      </c>
      <c r="Z106" s="14">
        <v>3243.364733054078</v>
      </c>
      <c r="AA106" s="14">
        <v>3287.4091866828317</v>
      </c>
      <c r="AB106" s="14">
        <v>3331.4318934946059</v>
      </c>
      <c r="AC106" s="14">
        <v>3375.4198104166981</v>
      </c>
      <c r="AD106" s="14">
        <v>3419.3578275947448</v>
      </c>
    </row>
    <row r="107" spans="1:30" x14ac:dyDescent="0.35">
      <c r="A107" t="s">
        <v>92</v>
      </c>
      <c r="B107" s="14">
        <v>15513.272240920654</v>
      </c>
      <c r="C107" s="14">
        <v>15807.214705886518</v>
      </c>
      <c r="D107" s="14">
        <v>16103.21585290529</v>
      </c>
      <c r="E107" s="14">
        <v>16401.168696309916</v>
      </c>
      <c r="F107" s="14">
        <v>16701.013291358511</v>
      </c>
      <c r="G107" s="14">
        <v>17002.708663115605</v>
      </c>
      <c r="H107" s="14">
        <v>17306.222380665051</v>
      </c>
      <c r="I107" s="14">
        <v>17611.519704481063</v>
      </c>
      <c r="J107" s="14">
        <v>17918.567830641103</v>
      </c>
      <c r="K107" s="14">
        <v>18227.327996501204</v>
      </c>
      <c r="L107" s="14">
        <v>18537.759441019552</v>
      </c>
      <c r="M107" s="14">
        <v>18849.814743192179</v>
      </c>
      <c r="N107" s="14">
        <v>19163.447435080048</v>
      </c>
      <c r="O107" s="14">
        <v>19478.603653266629</v>
      </c>
      <c r="P107" s="14">
        <v>19795.226559977076</v>
      </c>
      <c r="Q107" s="14">
        <v>20113.258659832503</v>
      </c>
      <c r="R107" s="14">
        <v>20432.634964640823</v>
      </c>
      <c r="S107" s="14">
        <v>20753.290558545876</v>
      </c>
      <c r="T107" s="14">
        <v>21075.155434208256</v>
      </c>
      <c r="U107" s="14">
        <v>21398.157311579456</v>
      </c>
      <c r="V107" s="14">
        <v>21722.219608128809</v>
      </c>
      <c r="W107" s="14">
        <v>22047.266566735168</v>
      </c>
      <c r="X107" s="14">
        <v>22373.200079596438</v>
      </c>
      <c r="Y107" s="14">
        <v>22699.951720503333</v>
      </c>
      <c r="Z107" s="14">
        <v>23027.439452999362</v>
      </c>
      <c r="AA107" s="14">
        <v>23355.573418513122</v>
      </c>
      <c r="AB107" s="14">
        <v>23684.261201453181</v>
      </c>
      <c r="AC107" s="14">
        <v>24013.408504209619</v>
      </c>
      <c r="AD107" s="14">
        <v>24342.918099897754</v>
      </c>
    </row>
    <row r="108" spans="1:30" x14ac:dyDescent="0.35">
      <c r="A108" t="s">
        <v>93</v>
      </c>
      <c r="B108" s="14">
        <v>7063.9192563770539</v>
      </c>
      <c r="C108" s="14">
        <v>7205.7182284112059</v>
      </c>
      <c r="D108" s="14">
        <v>7347.2832120783014</v>
      </c>
      <c r="E108" s="14">
        <v>7488.5906221331834</v>
      </c>
      <c r="F108" s="14">
        <v>7629.6913464262698</v>
      </c>
      <c r="G108" s="14">
        <v>7770.6559993249321</v>
      </c>
      <c r="H108" s="14">
        <v>7911.5555913044309</v>
      </c>
      <c r="I108" s="14">
        <v>8052.4570024738869</v>
      </c>
      <c r="J108" s="14">
        <v>8193.4148873558952</v>
      </c>
      <c r="K108" s="14">
        <v>8334.478918401559</v>
      </c>
      <c r="L108" s="14">
        <v>8475.6865922083743</v>
      </c>
      <c r="M108" s="14">
        <v>8617.0694982983805</v>
      </c>
      <c r="N108" s="14">
        <v>8758.6516686786836</v>
      </c>
      <c r="O108" s="14">
        <v>8900.4540430375146</v>
      </c>
      <c r="P108" s="14">
        <v>9042.4868927831267</v>
      </c>
      <c r="Q108" s="14">
        <v>9184.7623141878685</v>
      </c>
      <c r="R108" s="14">
        <v>9327.2858511869563</v>
      </c>
      <c r="S108" s="14">
        <v>9470.060562771172</v>
      </c>
      <c r="T108" s="14">
        <v>9613.0870392720008</v>
      </c>
      <c r="U108" s="14">
        <v>9756.3655715675523</v>
      </c>
      <c r="V108" s="14">
        <v>9899.8945086445074</v>
      </c>
      <c r="W108" s="14">
        <v>10043.672003438543</v>
      </c>
      <c r="X108" s="14">
        <v>10187.695689303775</v>
      </c>
      <c r="Y108" s="14">
        <v>10331.962588270799</v>
      </c>
      <c r="Z108" s="14">
        <v>10476.474207558082</v>
      </c>
      <c r="AA108" s="14">
        <v>10621.23498632669</v>
      </c>
      <c r="AB108" s="14">
        <v>10766.248928476467</v>
      </c>
      <c r="AC108" s="14">
        <v>10911.525549832224</v>
      </c>
      <c r="AD108" s="14">
        <v>11057.077951772024</v>
      </c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5E9295-62B3-4505-8E4F-69C2EBEAFFFB}">
  <sheetPr codeName="Sheet3">
    <tabColor theme="7" tint="0.79998168889431442"/>
  </sheetPr>
  <dimension ref="A1:BK22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D17" sqref="AD17"/>
    </sheetView>
  </sheetViews>
  <sheetFormatPr defaultRowHeight="14.5" x14ac:dyDescent="0.35"/>
  <cols>
    <col min="1" max="1" width="67.54296875" bestFit="1" customWidth="1"/>
  </cols>
  <sheetData>
    <row r="1" spans="1:63" ht="20" thickBot="1" x14ac:dyDescent="0.5">
      <c r="A1" s="3" t="s">
        <v>405</v>
      </c>
    </row>
    <row r="2" spans="1:63" ht="18" thickTop="1" thickBot="1" x14ac:dyDescent="0.45">
      <c r="A2" s="17" t="s">
        <v>36</v>
      </c>
      <c r="B2" s="1">
        <v>2022</v>
      </c>
      <c r="C2" s="2">
        <v>2023</v>
      </c>
      <c r="D2" s="1">
        <v>2024</v>
      </c>
      <c r="E2" s="2">
        <v>2025</v>
      </c>
      <c r="F2" s="1">
        <v>2026</v>
      </c>
      <c r="G2" s="2">
        <v>2027</v>
      </c>
      <c r="H2" s="1">
        <v>2028</v>
      </c>
      <c r="I2" s="2">
        <v>2029</v>
      </c>
      <c r="J2" s="1">
        <v>2030</v>
      </c>
      <c r="K2" s="2">
        <v>2031</v>
      </c>
      <c r="L2" s="1">
        <v>2032</v>
      </c>
      <c r="M2" s="2">
        <v>2033</v>
      </c>
      <c r="N2" s="1">
        <v>2034</v>
      </c>
      <c r="O2" s="2">
        <v>2035</v>
      </c>
      <c r="P2" s="1">
        <v>2036</v>
      </c>
      <c r="Q2" s="2">
        <v>2037</v>
      </c>
      <c r="R2" s="1">
        <v>2038</v>
      </c>
      <c r="S2" s="2">
        <v>2039</v>
      </c>
      <c r="T2" s="1">
        <v>2040</v>
      </c>
      <c r="U2" s="2">
        <v>2041</v>
      </c>
      <c r="V2" s="1">
        <v>2042</v>
      </c>
      <c r="W2" s="2">
        <v>2043</v>
      </c>
      <c r="X2" s="1">
        <v>2044</v>
      </c>
      <c r="Y2" s="2">
        <v>2045</v>
      </c>
      <c r="Z2" s="1">
        <v>2046</v>
      </c>
      <c r="AA2" s="2">
        <v>2047</v>
      </c>
      <c r="AB2" s="1">
        <v>2048</v>
      </c>
      <c r="AC2" s="2">
        <v>2049</v>
      </c>
      <c r="AD2" s="1">
        <v>2050</v>
      </c>
      <c r="AF2" t="s">
        <v>338</v>
      </c>
      <c r="AG2" t="s">
        <v>406</v>
      </c>
      <c r="AH2" t="s">
        <v>407</v>
      </c>
      <c r="AI2" t="s">
        <v>408</v>
      </c>
      <c r="AJ2" t="s">
        <v>409</v>
      </c>
      <c r="AK2" t="s">
        <v>410</v>
      </c>
      <c r="AL2" t="s">
        <v>411</v>
      </c>
      <c r="AM2" t="s">
        <v>412</v>
      </c>
      <c r="AN2" t="s">
        <v>413</v>
      </c>
      <c r="AO2" t="s">
        <v>414</v>
      </c>
      <c r="AP2" t="s">
        <v>415</v>
      </c>
      <c r="AQ2" t="s">
        <v>416</v>
      </c>
      <c r="AR2" t="s">
        <v>417</v>
      </c>
      <c r="AS2" t="s">
        <v>418</v>
      </c>
      <c r="AT2" t="s">
        <v>419</v>
      </c>
      <c r="AU2" t="s">
        <v>420</v>
      </c>
      <c r="AV2" t="s">
        <v>421</v>
      </c>
      <c r="AW2" t="s">
        <v>422</v>
      </c>
      <c r="AX2" t="s">
        <v>423</v>
      </c>
      <c r="AY2" t="s">
        <v>424</v>
      </c>
      <c r="AZ2" t="s">
        <v>425</v>
      </c>
      <c r="BA2" t="s">
        <v>426</v>
      </c>
      <c r="BB2" t="s">
        <v>427</v>
      </c>
      <c r="BC2" t="s">
        <v>428</v>
      </c>
      <c r="BD2" t="s">
        <v>429</v>
      </c>
      <c r="BE2" t="s">
        <v>430</v>
      </c>
      <c r="BF2" t="s">
        <v>431</v>
      </c>
      <c r="BG2" t="s">
        <v>432</v>
      </c>
      <c r="BH2" t="s">
        <v>433</v>
      </c>
      <c r="BI2" t="s">
        <v>434</v>
      </c>
      <c r="BJ2" t="s">
        <v>435</v>
      </c>
      <c r="BK2" t="s">
        <v>333</v>
      </c>
    </row>
    <row r="3" spans="1:63" ht="15" thickTop="1" x14ac:dyDescent="0.35">
      <c r="A3" s="4" t="s">
        <v>239</v>
      </c>
      <c r="B3" s="19">
        <v>28.715999999999998</v>
      </c>
      <c r="C3" s="19">
        <v>28.589640513468748</v>
      </c>
      <c r="D3" s="19">
        <v>28.450420549794472</v>
      </c>
      <c r="E3" s="19">
        <v>28.29892452464955</v>
      </c>
      <c r="F3" s="19">
        <v>28.135183104957338</v>
      </c>
      <c r="G3" s="19">
        <v>27.959319855666429</v>
      </c>
      <c r="H3" s="19">
        <v>27.771800904059074</v>
      </c>
      <c r="I3" s="19">
        <v>27.572382680963358</v>
      </c>
      <c r="J3" s="19">
        <v>27.361407339423909</v>
      </c>
      <c r="K3" s="19">
        <v>27.138604250335202</v>
      </c>
      <c r="L3" s="19">
        <v>26.90378887792647</v>
      </c>
      <c r="M3" s="19">
        <v>26.656891004802798</v>
      </c>
      <c r="N3" s="19">
        <v>26.397726095193434</v>
      </c>
      <c r="O3" s="19">
        <v>26.125815531278196</v>
      </c>
      <c r="P3" s="19">
        <v>25.841072998134489</v>
      </c>
      <c r="Q3" s="19">
        <v>25.542856716257521</v>
      </c>
      <c r="R3" s="19">
        <v>25.230894165385209</v>
      </c>
      <c r="S3" s="19">
        <v>24.904371157755385</v>
      </c>
      <c r="T3" s="19">
        <v>24.562988476196896</v>
      </c>
      <c r="U3" s="19">
        <v>24.206087880652721</v>
      </c>
      <c r="V3" s="19">
        <v>23.832724404432625</v>
      </c>
      <c r="W3" s="19">
        <v>23.442114526697793</v>
      </c>
      <c r="X3" s="19">
        <v>23.033562535777392</v>
      </c>
      <c r="Y3" s="19">
        <v>22.606021274118728</v>
      </c>
      <c r="Z3" s="19">
        <v>22.158088531297523</v>
      </c>
      <c r="AA3" s="19">
        <v>21.688701052233419</v>
      </c>
      <c r="AB3" s="19">
        <v>21.196445851797396</v>
      </c>
      <c r="AC3" s="19">
        <v>20.679560168547301</v>
      </c>
      <c r="AD3" s="19">
        <v>20.136493246034401</v>
      </c>
      <c r="AF3" t="s">
        <v>369</v>
      </c>
      <c r="AG3">
        <v>29.662500000000001</v>
      </c>
      <c r="AH3">
        <v>29.557300000000001</v>
      </c>
      <c r="AI3">
        <v>29.435400000000001</v>
      </c>
      <c r="AJ3">
        <v>29.301200000000001</v>
      </c>
      <c r="AK3">
        <v>29.154900000000001</v>
      </c>
      <c r="AL3">
        <v>28.9968</v>
      </c>
      <c r="AM3">
        <v>28.827100000000002</v>
      </c>
      <c r="AN3">
        <v>28.646100000000001</v>
      </c>
      <c r="AO3">
        <v>28.454000000000001</v>
      </c>
      <c r="AP3">
        <v>28.250699999999998</v>
      </c>
      <c r="AQ3">
        <v>28.036300000000001</v>
      </c>
      <c r="AR3">
        <v>27.810700000000001</v>
      </c>
      <c r="AS3">
        <v>27.573899999999998</v>
      </c>
      <c r="AT3">
        <v>27.325600000000001</v>
      </c>
      <c r="AU3">
        <v>27.0656</v>
      </c>
      <c r="AV3">
        <v>26.793700000000001</v>
      </c>
      <c r="AW3">
        <v>26.509599999999999</v>
      </c>
      <c r="AX3">
        <v>26.212700000000002</v>
      </c>
      <c r="AY3">
        <v>25.902699999999999</v>
      </c>
      <c r="AZ3">
        <v>25.5791</v>
      </c>
      <c r="BA3">
        <v>25.241399999999999</v>
      </c>
      <c r="BB3">
        <v>24.8888</v>
      </c>
      <c r="BC3">
        <v>24.520700000000001</v>
      </c>
      <c r="BD3">
        <v>24.136299999999999</v>
      </c>
      <c r="BE3">
        <v>23.7348</v>
      </c>
      <c r="BF3">
        <v>23.315200000000001</v>
      </c>
      <c r="BG3">
        <v>22.876300000000001</v>
      </c>
      <c r="BH3">
        <v>22.417000000000002</v>
      </c>
      <c r="BI3">
        <v>21.9359</v>
      </c>
      <c r="BJ3">
        <v>21.4316</v>
      </c>
      <c r="BK3">
        <v>793.59389999999996</v>
      </c>
    </row>
    <row r="4" spans="1:63" x14ac:dyDescent="0.35">
      <c r="A4" s="4" t="s">
        <v>240</v>
      </c>
      <c r="B4" s="19">
        <v>27.424999999999997</v>
      </c>
      <c r="C4" s="19">
        <v>27.282311733474529</v>
      </c>
      <c r="D4" s="19">
        <v>27.127136219063047</v>
      </c>
      <c r="E4" s="19">
        <v>26.960057872437929</v>
      </c>
      <c r="F4" s="19">
        <v>26.781014053208278</v>
      </c>
      <c r="G4" s="19">
        <v>26.590314940951192</v>
      </c>
      <c r="H4" s="19">
        <v>26.388333355634675</v>
      </c>
      <c r="I4" s="19">
        <v>26.17473242077255</v>
      </c>
      <c r="J4" s="19">
        <v>25.949947596723707</v>
      </c>
      <c r="K4" s="19">
        <v>25.713708254382613</v>
      </c>
      <c r="L4" s="19">
        <v>25.465736550664253</v>
      </c>
      <c r="M4" s="19">
        <v>25.206055575487966</v>
      </c>
      <c r="N4" s="19">
        <v>24.934387485768745</v>
      </c>
      <c r="O4" s="19">
        <v>24.650253663686406</v>
      </c>
      <c r="P4" s="19">
        <v>24.353567794318359</v>
      </c>
      <c r="Q4" s="19">
        <v>24.043781405474057</v>
      </c>
      <c r="R4" s="19">
        <v>23.720435362262918</v>
      </c>
      <c r="S4" s="19">
        <v>23.38290209155128</v>
      </c>
      <c r="T4" s="19">
        <v>23.03069576153948</v>
      </c>
      <c r="U4" s="19">
        <v>22.663251439484753</v>
      </c>
      <c r="V4" s="19">
        <v>22.279624158696862</v>
      </c>
      <c r="W4" s="19">
        <v>21.879123705651246</v>
      </c>
      <c r="X4" s="19">
        <v>21.460867754048568</v>
      </c>
      <c r="Y4" s="19">
        <v>21.023809146336131</v>
      </c>
      <c r="Z4" s="19">
        <v>20.566732286718164</v>
      </c>
      <c r="AA4" s="19">
        <v>20.088480612800058</v>
      </c>
      <c r="AB4" s="19">
        <v>19.587547832138533</v>
      </c>
      <c r="AC4" s="19">
        <v>19.062357797919951</v>
      </c>
      <c r="AD4" s="19">
        <v>18.511173139067068</v>
      </c>
      <c r="AF4" t="s">
        <v>370</v>
      </c>
      <c r="AG4">
        <v>28.315000000000001</v>
      </c>
      <c r="AH4">
        <v>28.191500000000001</v>
      </c>
      <c r="AI4">
        <v>28.0518</v>
      </c>
      <c r="AJ4">
        <v>27.900099999999998</v>
      </c>
      <c r="AK4">
        <v>27.736699999999999</v>
      </c>
      <c r="AL4">
        <v>27.561900000000001</v>
      </c>
      <c r="AM4">
        <v>27.375900000000001</v>
      </c>
      <c r="AN4">
        <v>27.178999999999998</v>
      </c>
      <c r="AO4">
        <v>26.9712</v>
      </c>
      <c r="AP4">
        <v>26.752800000000001</v>
      </c>
      <c r="AQ4">
        <v>26.523599999999998</v>
      </c>
      <c r="AR4">
        <v>26.2836</v>
      </c>
      <c r="AS4">
        <v>26.032699999999998</v>
      </c>
      <c r="AT4">
        <v>25.770700000000001</v>
      </c>
      <c r="AU4">
        <v>25.497299999999999</v>
      </c>
      <c r="AV4">
        <v>25.212399999999999</v>
      </c>
      <c r="AW4">
        <v>24.915400000000002</v>
      </c>
      <c r="AX4">
        <v>24.606100000000001</v>
      </c>
      <c r="AY4">
        <v>24.283999999999999</v>
      </c>
      <c r="AZ4">
        <v>23.948499999999999</v>
      </c>
      <c r="BA4">
        <v>23.5992</v>
      </c>
      <c r="BB4">
        <v>23.235299999999999</v>
      </c>
      <c r="BC4">
        <v>22.856200000000001</v>
      </c>
      <c r="BD4">
        <v>22.461200000000002</v>
      </c>
      <c r="BE4">
        <v>22.049199999999999</v>
      </c>
      <c r="BF4">
        <v>21.619499999999999</v>
      </c>
      <c r="BG4">
        <v>21.1708</v>
      </c>
      <c r="BH4">
        <v>20.702000000000002</v>
      </c>
      <c r="BI4">
        <v>20.2117</v>
      </c>
      <c r="BJ4">
        <v>19.698399999999999</v>
      </c>
      <c r="BK4">
        <v>746.71349999999995</v>
      </c>
    </row>
    <row r="5" spans="1:63" x14ac:dyDescent="0.35">
      <c r="A5" s="4" t="s">
        <v>241</v>
      </c>
      <c r="B5" s="19">
        <v>13.741</v>
      </c>
      <c r="C5" s="19">
        <v>13.738811281181752</v>
      </c>
      <c r="D5" s="19">
        <v>13.732070153391682</v>
      </c>
      <c r="E5" s="19">
        <v>13.721043638745595</v>
      </c>
      <c r="F5" s="19">
        <v>13.705669096852597</v>
      </c>
      <c r="G5" s="19">
        <v>13.686150909437597</v>
      </c>
      <c r="H5" s="19">
        <v>13.662756098616404</v>
      </c>
      <c r="I5" s="19">
        <v>13.635359383607227</v>
      </c>
      <c r="J5" s="19">
        <v>13.604290426916762</v>
      </c>
      <c r="K5" s="19">
        <v>13.569384397291667</v>
      </c>
      <c r="L5" s="19">
        <v>13.530680845203495</v>
      </c>
      <c r="M5" s="19">
        <v>13.488202860571583</v>
      </c>
      <c r="N5" s="19">
        <v>13.441989993867491</v>
      </c>
      <c r="O5" s="19">
        <v>13.391775222975415</v>
      </c>
      <c r="P5" s="19">
        <v>13.337683828677147</v>
      </c>
      <c r="Q5" s="19">
        <v>13.279590530190887</v>
      </c>
      <c r="R5" s="19">
        <v>13.217353586182632</v>
      </c>
      <c r="S5" s="19">
        <v>13.150768614927468</v>
      </c>
      <c r="T5" s="19">
        <v>13.079772976034494</v>
      </c>
      <c r="U5" s="19">
        <v>13.0042249281697</v>
      </c>
      <c r="V5" s="19">
        <v>12.923920089608171</v>
      </c>
      <c r="W5" s="19">
        <v>12.838591438234108</v>
      </c>
      <c r="X5" s="19">
        <v>12.748097232713489</v>
      </c>
      <c r="Y5" s="19">
        <v>12.652130900458952</v>
      </c>
      <c r="Z5" s="19">
        <v>12.550323228492234</v>
      </c>
      <c r="AA5" s="19">
        <v>12.442469835088424</v>
      </c>
      <c r="AB5" s="19">
        <v>12.328122406326141</v>
      </c>
      <c r="AC5" s="19">
        <v>12.206974369618019</v>
      </c>
      <c r="AD5" s="19">
        <v>12.078452130260889</v>
      </c>
      <c r="AF5" t="s">
        <v>371</v>
      </c>
      <c r="AG5">
        <v>15.138500000000001</v>
      </c>
      <c r="AH5">
        <v>15.132099999999999</v>
      </c>
      <c r="AI5">
        <v>15.117699999999999</v>
      </c>
      <c r="AJ5">
        <v>15.098800000000001</v>
      </c>
      <c r="AK5">
        <v>15.075699999999999</v>
      </c>
      <c r="AL5">
        <v>15.048400000000001</v>
      </c>
      <c r="AM5">
        <v>15.017099999999999</v>
      </c>
      <c r="AN5">
        <v>14.9819</v>
      </c>
      <c r="AO5">
        <v>14.943099999999999</v>
      </c>
      <c r="AP5">
        <v>14.900600000000001</v>
      </c>
      <c r="AQ5">
        <v>14.8545</v>
      </c>
      <c r="AR5">
        <v>14.8049</v>
      </c>
      <c r="AS5">
        <v>14.7517</v>
      </c>
      <c r="AT5">
        <v>14.695</v>
      </c>
      <c r="AU5">
        <v>14.6347</v>
      </c>
      <c r="AV5">
        <v>14.5708</v>
      </c>
      <c r="AW5">
        <v>14.5032</v>
      </c>
      <c r="AX5">
        <v>14.431800000000001</v>
      </c>
      <c r="AY5">
        <v>14.3565</v>
      </c>
      <c r="AZ5">
        <v>14.277100000000001</v>
      </c>
      <c r="BA5">
        <v>14.1935</v>
      </c>
      <c r="BB5">
        <v>14.105700000000001</v>
      </c>
      <c r="BC5">
        <v>14.013199999999999</v>
      </c>
      <c r="BD5">
        <v>13.9161</v>
      </c>
      <c r="BE5">
        <v>13.8139</v>
      </c>
      <c r="BF5">
        <v>13.7066</v>
      </c>
      <c r="BG5">
        <v>13.5937</v>
      </c>
      <c r="BH5">
        <v>13.475</v>
      </c>
      <c r="BI5">
        <v>13.350099999999999</v>
      </c>
      <c r="BJ5">
        <v>13.2186</v>
      </c>
      <c r="BK5">
        <v>433.72050000000002</v>
      </c>
    </row>
    <row r="6" spans="1:63" x14ac:dyDescent="0.35">
      <c r="A6" s="4" t="s">
        <v>242</v>
      </c>
      <c r="B6" s="19">
        <v>2.7050000000000001</v>
      </c>
      <c r="C6" s="19">
        <v>2.677876710742654</v>
      </c>
      <c r="D6" s="19">
        <v>2.6510039830488856</v>
      </c>
      <c r="E6" s="19">
        <v>2.6244444573095902</v>
      </c>
      <c r="F6" s="19">
        <v>2.5981354931338729</v>
      </c>
      <c r="G6" s="19">
        <v>2.5720770905217334</v>
      </c>
      <c r="H6" s="19">
        <v>2.5463318898640677</v>
      </c>
      <c r="I6" s="19">
        <v>2.5207746103790853</v>
      </c>
      <c r="J6" s="19">
        <v>2.4955305328485755</v>
      </c>
      <c r="K6" s="19">
        <v>2.4705370168816438</v>
      </c>
      <c r="L6" s="19">
        <v>2.445731422087396</v>
      </c>
      <c r="M6" s="19">
        <v>2.4212390292476211</v>
      </c>
      <c r="N6" s="19">
        <v>2.3969971979714244</v>
      </c>
      <c r="O6" s="19">
        <v>2.3729432878679111</v>
      </c>
      <c r="P6" s="19">
        <v>2.3492025797188711</v>
      </c>
      <c r="Q6" s="19">
        <v>2.3256497927425146</v>
      </c>
      <c r="R6" s="19">
        <v>2.3023475673297367</v>
      </c>
      <c r="S6" s="19">
        <v>2.2792959034805369</v>
      </c>
      <c r="T6" s="19">
        <v>2.2564321608040205</v>
      </c>
      <c r="U6" s="19">
        <v>2.2338189796910828</v>
      </c>
      <c r="V6" s="19">
        <v>2.2114563601417232</v>
      </c>
      <c r="W6" s="19">
        <v>2.1892816617650475</v>
      </c>
      <c r="X6" s="19">
        <v>2.1673575249519499</v>
      </c>
      <c r="Y6" s="19">
        <v>2.1456839497024305</v>
      </c>
      <c r="Z6" s="19">
        <v>2.1241982956255949</v>
      </c>
      <c r="AA6" s="19">
        <v>2.1029005627214428</v>
      </c>
      <c r="AB6" s="19">
        <v>2.0818533913808692</v>
      </c>
      <c r="AC6" s="19">
        <v>2.0610567816038734</v>
      </c>
      <c r="AD6" s="19">
        <v>2.0404480929995619</v>
      </c>
      <c r="AF6" t="s">
        <v>372</v>
      </c>
      <c r="AG6">
        <v>4.4062000000000001</v>
      </c>
      <c r="AH6">
        <v>4.3620000000000001</v>
      </c>
      <c r="AI6">
        <v>4.3182999999999998</v>
      </c>
      <c r="AJ6">
        <v>4.2750000000000004</v>
      </c>
      <c r="AK6">
        <v>4.2321</v>
      </c>
      <c r="AL6">
        <v>4.1897000000000002</v>
      </c>
      <c r="AM6">
        <v>4.1477000000000004</v>
      </c>
      <c r="AN6">
        <v>4.1060999999999996</v>
      </c>
      <c r="AO6">
        <v>4.0650000000000004</v>
      </c>
      <c r="AP6">
        <v>4.0242000000000004</v>
      </c>
      <c r="AQ6">
        <v>3.9839000000000002</v>
      </c>
      <c r="AR6">
        <v>3.944</v>
      </c>
      <c r="AS6">
        <v>3.9043999999999999</v>
      </c>
      <c r="AT6">
        <v>3.8653</v>
      </c>
      <c r="AU6">
        <v>3.8266</v>
      </c>
      <c r="AV6">
        <v>3.7881999999999998</v>
      </c>
      <c r="AW6">
        <v>3.7503000000000002</v>
      </c>
      <c r="AX6">
        <v>3.7126999999999999</v>
      </c>
      <c r="AY6">
        <v>3.6755</v>
      </c>
      <c r="AZ6">
        <v>3.6387</v>
      </c>
      <c r="BA6">
        <v>3.6021999999999998</v>
      </c>
      <c r="BB6">
        <v>3.5661</v>
      </c>
      <c r="BC6">
        <v>3.5304000000000002</v>
      </c>
      <c r="BD6">
        <v>3.4950000000000001</v>
      </c>
      <c r="BE6">
        <v>3.46</v>
      </c>
      <c r="BF6">
        <v>3.4253999999999998</v>
      </c>
      <c r="BG6">
        <v>3.3910999999999998</v>
      </c>
      <c r="BH6">
        <v>3.3571</v>
      </c>
      <c r="BI6">
        <v>3.3235000000000001</v>
      </c>
      <c r="BJ6">
        <v>3.2902999999999998</v>
      </c>
      <c r="BK6">
        <v>114.6572</v>
      </c>
    </row>
    <row r="7" spans="1:63" x14ac:dyDescent="0.35">
      <c r="A7" s="4" t="s">
        <v>243</v>
      </c>
      <c r="B7" s="19">
        <v>11.036</v>
      </c>
      <c r="C7" s="19">
        <v>11.060934570439098</v>
      </c>
      <c r="D7" s="19">
        <v>11.081066170342796</v>
      </c>
      <c r="E7" s="19">
        <v>11.096599181436005</v>
      </c>
      <c r="F7" s="19">
        <v>11.107533603718725</v>
      </c>
      <c r="G7" s="19">
        <v>11.114073818915864</v>
      </c>
      <c r="H7" s="19">
        <v>11.116424208752337</v>
      </c>
      <c r="I7" s="19">
        <v>11.114584773228142</v>
      </c>
      <c r="J7" s="19">
        <v>11.108759894068188</v>
      </c>
      <c r="K7" s="19">
        <v>11.098847380410023</v>
      </c>
      <c r="L7" s="19">
        <v>11.084949423116099</v>
      </c>
      <c r="M7" s="19">
        <v>11.066963831323962</v>
      </c>
      <c r="N7" s="19">
        <v>11.044992795896066</v>
      </c>
      <c r="O7" s="19">
        <v>11.018831935107505</v>
      </c>
      <c r="P7" s="19">
        <v>10.988481248958275</v>
      </c>
      <c r="Q7" s="19">
        <v>10.953940737448374</v>
      </c>
      <c r="R7" s="19">
        <v>10.915006018852896</v>
      </c>
      <c r="S7" s="19">
        <v>10.871472711446931</v>
      </c>
      <c r="T7" s="19">
        <v>10.823340815230473</v>
      </c>
      <c r="U7" s="19">
        <v>10.770405948478617</v>
      </c>
      <c r="V7" s="19">
        <v>10.712463729466448</v>
      </c>
      <c r="W7" s="19">
        <v>10.64930977646906</v>
      </c>
      <c r="X7" s="19">
        <v>10.580739707761539</v>
      </c>
      <c r="Y7" s="19">
        <v>10.506446950756521</v>
      </c>
      <c r="Z7" s="19">
        <v>10.426124932866639</v>
      </c>
      <c r="AA7" s="19">
        <v>10.339569272366981</v>
      </c>
      <c r="AB7" s="19">
        <v>10.246269014945272</v>
      </c>
      <c r="AC7" s="19">
        <v>10.145917588014145</v>
      </c>
      <c r="AD7" s="19">
        <v>10.038004037261327</v>
      </c>
      <c r="AF7" t="s">
        <v>373</v>
      </c>
      <c r="AG7">
        <v>10.7323</v>
      </c>
      <c r="AH7">
        <v>10.770099999999999</v>
      </c>
      <c r="AI7">
        <v>10.7994</v>
      </c>
      <c r="AJ7">
        <v>10.8238</v>
      </c>
      <c r="AK7">
        <v>10.843500000000001</v>
      </c>
      <c r="AL7">
        <v>10.858700000000001</v>
      </c>
      <c r="AM7">
        <v>10.869400000000001</v>
      </c>
      <c r="AN7">
        <v>10.8758</v>
      </c>
      <c r="AO7">
        <v>10.8781</v>
      </c>
      <c r="AP7">
        <v>10.876300000000001</v>
      </c>
      <c r="AQ7">
        <v>10.8706</v>
      </c>
      <c r="AR7">
        <v>10.860900000000001</v>
      </c>
      <c r="AS7">
        <v>10.847300000000001</v>
      </c>
      <c r="AT7">
        <v>10.829700000000001</v>
      </c>
      <c r="AU7">
        <v>10.808199999999999</v>
      </c>
      <c r="AV7">
        <v>10.7826</v>
      </c>
      <c r="AW7">
        <v>10.7529</v>
      </c>
      <c r="AX7">
        <v>10.719099999999999</v>
      </c>
      <c r="AY7">
        <v>10.680999999999999</v>
      </c>
      <c r="AZ7">
        <v>10.638400000000001</v>
      </c>
      <c r="BA7">
        <v>10.5913</v>
      </c>
      <c r="BB7">
        <v>10.5395</v>
      </c>
      <c r="BC7">
        <v>10.482799999999999</v>
      </c>
      <c r="BD7">
        <v>10.420999999999999</v>
      </c>
      <c r="BE7">
        <v>10.353899999999999</v>
      </c>
      <c r="BF7">
        <v>10.2812</v>
      </c>
      <c r="BG7">
        <v>10.2026</v>
      </c>
      <c r="BH7">
        <v>10.117900000000001</v>
      </c>
      <c r="BI7">
        <v>10.0266</v>
      </c>
      <c r="BJ7">
        <v>9.9283999999999999</v>
      </c>
      <c r="BK7">
        <v>319.06330000000003</v>
      </c>
    </row>
    <row r="8" spans="1:63" x14ac:dyDescent="0.35">
      <c r="A8" s="4" t="s">
        <v>244</v>
      </c>
      <c r="B8" s="19">
        <v>13.683999999999999</v>
      </c>
      <c r="C8" s="19">
        <v>13.543500452292776</v>
      </c>
      <c r="D8" s="19">
        <v>13.395066065671365</v>
      </c>
      <c r="E8" s="19">
        <v>13.239014233692334</v>
      </c>
      <c r="F8" s="19">
        <v>13.07534495635568</v>
      </c>
      <c r="G8" s="19">
        <v>12.904164031513595</v>
      </c>
      <c r="H8" s="19">
        <v>12.725577257018271</v>
      </c>
      <c r="I8" s="19">
        <v>12.539373037165323</v>
      </c>
      <c r="J8" s="19">
        <v>12.345657169806945</v>
      </c>
      <c r="K8" s="19">
        <v>12.144323857090946</v>
      </c>
      <c r="L8" s="19">
        <v>11.93505570546076</v>
      </c>
      <c r="M8" s="19">
        <v>11.717852714916384</v>
      </c>
      <c r="N8" s="19">
        <v>11.492397491901254</v>
      </c>
      <c r="O8" s="19">
        <v>11.258478440710991</v>
      </c>
      <c r="P8" s="19">
        <v>11.015883965641214</v>
      </c>
      <c r="Q8" s="19">
        <v>10.764190875283168</v>
      </c>
      <c r="R8" s="19">
        <v>10.503081776080286</v>
      </c>
      <c r="S8" s="19">
        <v>10.232133476623812</v>
      </c>
      <c r="T8" s="19">
        <v>9.9509227855049858</v>
      </c>
      <c r="U8" s="19">
        <v>9.6590265113150533</v>
      </c>
      <c r="V8" s="19">
        <v>9.3557040690886915</v>
      </c>
      <c r="W8" s="19">
        <v>9.0405322674171398</v>
      </c>
      <c r="X8" s="19">
        <v>8.712770521335079</v>
      </c>
      <c r="Y8" s="19">
        <v>8.3716782458771792</v>
      </c>
      <c r="Z8" s="19">
        <v>8.016409058225932</v>
      </c>
      <c r="AA8" s="19">
        <v>7.6460107777116333</v>
      </c>
      <c r="AB8" s="19">
        <v>7.25942542581239</v>
      </c>
      <c r="AC8" s="19">
        <v>6.8553834283019333</v>
      </c>
      <c r="AD8" s="19">
        <v>6.4327210088061806</v>
      </c>
      <c r="AF8" t="s">
        <v>374</v>
      </c>
      <c r="AG8">
        <v>13.176500000000001</v>
      </c>
      <c r="AH8">
        <v>13.0594</v>
      </c>
      <c r="AI8">
        <v>12.934100000000001</v>
      </c>
      <c r="AJ8">
        <v>12.801299999999999</v>
      </c>
      <c r="AK8">
        <v>12.661</v>
      </c>
      <c r="AL8">
        <v>12.513500000000001</v>
      </c>
      <c r="AM8">
        <v>12.3588</v>
      </c>
      <c r="AN8">
        <v>12.196999999999999</v>
      </c>
      <c r="AO8">
        <v>12.0282</v>
      </c>
      <c r="AP8">
        <v>11.8522</v>
      </c>
      <c r="AQ8">
        <v>11.6691</v>
      </c>
      <c r="AR8">
        <v>11.4788</v>
      </c>
      <c r="AS8">
        <v>11.281000000000001</v>
      </c>
      <c r="AT8">
        <v>11.075699999999999</v>
      </c>
      <c r="AU8">
        <v>10.8626</v>
      </c>
      <c r="AV8">
        <v>10.641500000000001</v>
      </c>
      <c r="AW8">
        <v>10.4122</v>
      </c>
      <c r="AX8">
        <v>10.174300000000001</v>
      </c>
      <c r="AY8">
        <v>9.9275000000000002</v>
      </c>
      <c r="AZ8">
        <v>9.6714000000000002</v>
      </c>
      <c r="BA8">
        <v>9.4055999999999997</v>
      </c>
      <c r="BB8">
        <v>9.1296999999999997</v>
      </c>
      <c r="BC8">
        <v>8.843</v>
      </c>
      <c r="BD8">
        <v>8.5450999999999997</v>
      </c>
      <c r="BE8">
        <v>8.2353000000000005</v>
      </c>
      <c r="BF8">
        <v>7.9128999999999996</v>
      </c>
      <c r="BG8">
        <v>7.5770999999999997</v>
      </c>
      <c r="BH8">
        <v>7.2270000000000003</v>
      </c>
      <c r="BI8">
        <v>6.8616000000000001</v>
      </c>
      <c r="BJ8">
        <v>6.4797000000000002</v>
      </c>
      <c r="BK8">
        <v>312.99299999999999</v>
      </c>
    </row>
    <row r="9" spans="1:63" x14ac:dyDescent="0.35">
      <c r="A9" s="4" t="s">
        <v>245</v>
      </c>
      <c r="B9" s="19">
        <v>1.2909999999999999</v>
      </c>
      <c r="C9" s="19">
        <v>1.3073287799942179</v>
      </c>
      <c r="D9" s="19">
        <v>1.323284330731425</v>
      </c>
      <c r="E9" s="19">
        <v>1.3388666522116219</v>
      </c>
      <c r="F9" s="19">
        <v>1.3541690517490605</v>
      </c>
      <c r="G9" s="19">
        <v>1.3690049147152359</v>
      </c>
      <c r="H9" s="19">
        <v>1.3834675484244003</v>
      </c>
      <c r="I9" s="19">
        <v>1.397650260190807</v>
      </c>
      <c r="J9" s="19">
        <v>1.4114597427002027</v>
      </c>
      <c r="K9" s="19">
        <v>1.4248959959525878</v>
      </c>
      <c r="L9" s="19">
        <v>1.4380523272622148</v>
      </c>
      <c r="M9" s="19">
        <v>1.4508354293148313</v>
      </c>
      <c r="N9" s="19">
        <v>1.4633386094246896</v>
      </c>
      <c r="O9" s="19">
        <v>1.4755618675917899</v>
      </c>
      <c r="P9" s="19">
        <v>1.4875052038161323</v>
      </c>
      <c r="Q9" s="19">
        <v>1.4990753107834638</v>
      </c>
      <c r="R9" s="19">
        <v>1.5104588031222901</v>
      </c>
      <c r="S9" s="19">
        <v>1.5214690662041055</v>
      </c>
      <c r="T9" s="19">
        <v>1.5322927146574157</v>
      </c>
      <c r="U9" s="19">
        <v>1.5428364411679678</v>
      </c>
      <c r="V9" s="19">
        <v>1.5531002457357621</v>
      </c>
      <c r="W9" s="19">
        <v>1.5629908210465455</v>
      </c>
      <c r="X9" s="19">
        <v>1.5726947817288237</v>
      </c>
      <c r="Y9" s="19">
        <v>1.5822121277825965</v>
      </c>
      <c r="Z9" s="19">
        <v>1.5913562445793588</v>
      </c>
      <c r="AA9" s="19">
        <v>1.6002204394333628</v>
      </c>
      <c r="AB9" s="19">
        <v>1.6088980196588616</v>
      </c>
      <c r="AC9" s="19">
        <v>1.6172023706273497</v>
      </c>
      <c r="AD9" s="19">
        <v>1.6253201069673322</v>
      </c>
      <c r="AF9" t="s">
        <v>375</v>
      </c>
      <c r="AG9">
        <v>1.3474999999999999</v>
      </c>
      <c r="AH9">
        <v>1.3657999999999999</v>
      </c>
      <c r="AI9">
        <v>1.3835999999999999</v>
      </c>
      <c r="AJ9">
        <v>1.4011</v>
      </c>
      <c r="AK9">
        <v>1.4181999999999999</v>
      </c>
      <c r="AL9">
        <v>1.4349000000000001</v>
      </c>
      <c r="AM9">
        <v>1.4513</v>
      </c>
      <c r="AN9">
        <v>1.4672000000000001</v>
      </c>
      <c r="AO9">
        <v>1.4826999999999999</v>
      </c>
      <c r="AP9">
        <v>1.4979</v>
      </c>
      <c r="AQ9">
        <v>1.5126999999999999</v>
      </c>
      <c r="AR9">
        <v>1.5270999999999999</v>
      </c>
      <c r="AS9">
        <v>1.5411999999999999</v>
      </c>
      <c r="AT9">
        <v>1.5548999999999999</v>
      </c>
      <c r="AU9">
        <v>1.5683</v>
      </c>
      <c r="AV9">
        <v>1.5813999999999999</v>
      </c>
      <c r="AW9">
        <v>1.5942000000000001</v>
      </c>
      <c r="AX9">
        <v>1.6066</v>
      </c>
      <c r="AY9">
        <v>1.6188</v>
      </c>
      <c r="AZ9">
        <v>1.6306</v>
      </c>
      <c r="BA9">
        <v>1.6422000000000001</v>
      </c>
      <c r="BB9">
        <v>1.6535</v>
      </c>
      <c r="BC9">
        <v>1.6645000000000001</v>
      </c>
      <c r="BD9">
        <v>1.6751</v>
      </c>
      <c r="BE9">
        <v>1.6855</v>
      </c>
      <c r="BF9">
        <v>1.6957</v>
      </c>
      <c r="BG9">
        <v>1.7055</v>
      </c>
      <c r="BH9">
        <v>1.7150000000000001</v>
      </c>
      <c r="BI9">
        <v>1.7242999999999999</v>
      </c>
      <c r="BJ9">
        <v>1.7332000000000001</v>
      </c>
      <c r="BK9">
        <v>46.880400000000002</v>
      </c>
    </row>
    <row r="10" spans="1:63" x14ac:dyDescent="0.35">
      <c r="A10" s="4" t="s">
        <v>246</v>
      </c>
      <c r="B10" s="19">
        <v>4.4690000000000003</v>
      </c>
      <c r="C10" s="19">
        <v>4.5551043934847826</v>
      </c>
      <c r="D10" s="19">
        <v>4.6405383411915988</v>
      </c>
      <c r="E10" s="19">
        <v>4.7255891770252889</v>
      </c>
      <c r="F10" s="19">
        <v>4.8107357908272599</v>
      </c>
      <c r="G10" s="19">
        <v>4.8958824046292317</v>
      </c>
      <c r="H10" s="19">
        <v>4.9814121303043279</v>
      </c>
      <c r="I10" s="19">
        <v>5.0673249678525494</v>
      </c>
      <c r="J10" s="19">
        <v>5.153716695242176</v>
      </c>
      <c r="K10" s="19">
        <v>5.2404915345049279</v>
      </c>
      <c r="L10" s="19">
        <v>5.3278410415773676</v>
      </c>
      <c r="M10" s="19">
        <v>5.4156694384912125</v>
      </c>
      <c r="N10" s="19">
        <v>5.5038809472781827</v>
      </c>
      <c r="O10" s="19">
        <v>5.5926671238748389</v>
      </c>
      <c r="P10" s="19">
        <v>5.6817406343763386</v>
      </c>
      <c r="Q10" s="19">
        <v>5.7712930347192444</v>
      </c>
      <c r="R10" s="19">
        <v>5.8612285469352754</v>
      </c>
      <c r="S10" s="19">
        <v>5.9514513930561499</v>
      </c>
      <c r="T10" s="19">
        <v>6.0419615730818679</v>
      </c>
      <c r="U10" s="19">
        <v>6.1327590870124302</v>
      </c>
      <c r="V10" s="19">
        <v>6.2237481568795543</v>
      </c>
      <c r="W10" s="19">
        <v>6.314928782683241</v>
      </c>
      <c r="X10" s="19">
        <v>6.4061094084869277</v>
      </c>
      <c r="Y10" s="19">
        <v>6.4974815902271761</v>
      </c>
      <c r="Z10" s="19">
        <v>6.5887579939991427</v>
      </c>
      <c r="AA10" s="19">
        <v>6.6799386198028285</v>
      </c>
      <c r="AB10" s="19">
        <v>6.7711192456065152</v>
      </c>
      <c r="AC10" s="19">
        <v>6.8621083154736384</v>
      </c>
      <c r="AD10" s="19">
        <v>6.9528100514359181</v>
      </c>
      <c r="AF10" t="s">
        <v>376</v>
      </c>
      <c r="AG10">
        <v>4.4836999999999998</v>
      </c>
      <c r="AH10">
        <v>4.5754000000000001</v>
      </c>
      <c r="AI10">
        <v>4.6660000000000004</v>
      </c>
      <c r="AJ10">
        <v>4.7558999999999996</v>
      </c>
      <c r="AK10">
        <v>4.8451000000000004</v>
      </c>
      <c r="AL10">
        <v>4.9339000000000004</v>
      </c>
      <c r="AM10">
        <v>5.0228000000000002</v>
      </c>
      <c r="AN10">
        <v>5.1116999999999999</v>
      </c>
      <c r="AO10">
        <v>5.2009999999999996</v>
      </c>
      <c r="AP10">
        <v>5.2907000000000002</v>
      </c>
      <c r="AQ10">
        <v>5.3808999999999996</v>
      </c>
      <c r="AR10">
        <v>5.4714999999999998</v>
      </c>
      <c r="AS10">
        <v>5.5627000000000004</v>
      </c>
      <c r="AT10">
        <v>5.6543999999999999</v>
      </c>
      <c r="AU10">
        <v>5.7465000000000002</v>
      </c>
      <c r="AV10">
        <v>5.8391999999999999</v>
      </c>
      <c r="AW10">
        <v>5.9321999999999999</v>
      </c>
      <c r="AX10">
        <v>6.0256999999999996</v>
      </c>
      <c r="AY10">
        <v>6.1196000000000002</v>
      </c>
      <c r="AZ10">
        <v>6.2138</v>
      </c>
      <c r="BA10">
        <v>6.3083</v>
      </c>
      <c r="BB10">
        <v>6.4031000000000002</v>
      </c>
      <c r="BC10">
        <v>6.4981</v>
      </c>
      <c r="BD10">
        <v>6.5933000000000002</v>
      </c>
      <c r="BE10">
        <v>6.6885000000000003</v>
      </c>
      <c r="BF10">
        <v>6.7839</v>
      </c>
      <c r="BG10">
        <v>6.8792</v>
      </c>
      <c r="BH10">
        <v>6.9744000000000002</v>
      </c>
      <c r="BI10">
        <v>7.0696000000000003</v>
      </c>
      <c r="BJ10">
        <v>7.1646000000000001</v>
      </c>
      <c r="BK10">
        <v>174.19579999999999</v>
      </c>
    </row>
    <row r="11" spans="1:63" x14ac:dyDescent="0.35">
      <c r="A11" s="4" t="s">
        <v>247</v>
      </c>
      <c r="B11" s="19">
        <v>41.360399999999998</v>
      </c>
      <c r="C11" s="19">
        <v>41.269875600590538</v>
      </c>
      <c r="D11" s="19">
        <v>41.180973109881428</v>
      </c>
      <c r="E11" s="19">
        <v>41.093727265736788</v>
      </c>
      <c r="F11" s="19">
        <v>41.0082326370526</v>
      </c>
      <c r="G11" s="19">
        <v>40.924021059805554</v>
      </c>
      <c r="H11" s="19">
        <v>40.841054471823675</v>
      </c>
      <c r="I11" s="19">
        <v>40.759389802251377</v>
      </c>
      <c r="J11" s="19">
        <v>40.678661788952773</v>
      </c>
      <c r="K11" s="19">
        <v>40.598927361072285</v>
      </c>
      <c r="L11" s="19">
        <v>40.520146349641735</v>
      </c>
      <c r="M11" s="19">
        <v>40.4420158527737</v>
      </c>
      <c r="N11" s="19">
        <v>40.364728332567957</v>
      </c>
      <c r="O11" s="19">
        <v>40.288185895820689</v>
      </c>
      <c r="P11" s="19">
        <v>40.212196080432129</v>
      </c>
      <c r="Q11" s="19">
        <v>40.136886086366175</v>
      </c>
      <c r="R11" s="19">
        <v>40.062388544690762</v>
      </c>
      <c r="S11" s="19">
        <v>39.988245731170259</v>
      </c>
      <c r="T11" s="19">
        <v>39.914770192388509</v>
      </c>
      <c r="U11" s="19">
        <v>39.84194184386142</v>
      </c>
      <c r="V11" s="19">
        <v>39.769680770073101</v>
      </c>
      <c r="W11" s="19">
        <v>39.698054339955604</v>
      </c>
      <c r="X11" s="19">
        <v>39.627007731160703</v>
      </c>
      <c r="Y11" s="19">
        <v>39.556628397104561</v>
      </c>
      <c r="Z11" s="19">
        <v>39.48673642227125</v>
      </c>
      <c r="AA11" s="19">
        <v>39.417636815344409</v>
      </c>
      <c r="AB11" s="19">
        <v>39.349024567640406</v>
      </c>
      <c r="AC11" s="19">
        <v>39.281157403394872</v>
      </c>
      <c r="AD11" s="19">
        <v>39.213842860508059</v>
      </c>
      <c r="AF11" t="s">
        <v>377</v>
      </c>
      <c r="AG11">
        <v>39.401400000000002</v>
      </c>
      <c r="AH11">
        <v>39.362000000000002</v>
      </c>
      <c r="AI11">
        <v>39.322699999999998</v>
      </c>
      <c r="AJ11">
        <v>39.2834</v>
      </c>
      <c r="AK11">
        <v>39.244100000000003</v>
      </c>
      <c r="AL11">
        <v>39.204799999999999</v>
      </c>
      <c r="AM11">
        <v>39.165599999999998</v>
      </c>
      <c r="AN11">
        <v>39.1265</v>
      </c>
      <c r="AO11">
        <v>39.087299999999999</v>
      </c>
      <c r="AP11">
        <v>39.048200000000001</v>
      </c>
      <c r="AQ11">
        <v>39.0092</v>
      </c>
      <c r="AR11">
        <v>38.970199999999998</v>
      </c>
      <c r="AS11">
        <v>38.931199999999997</v>
      </c>
      <c r="AT11">
        <v>38.892299999999999</v>
      </c>
      <c r="AU11">
        <v>38.853400000000001</v>
      </c>
      <c r="AV11">
        <v>38.814500000000002</v>
      </c>
      <c r="AW11">
        <v>38.775700000000001</v>
      </c>
      <c r="AX11">
        <v>38.736899999999999</v>
      </c>
      <c r="AY11">
        <v>38.6982</v>
      </c>
      <c r="AZ11">
        <v>38.659500000000001</v>
      </c>
      <c r="BA11">
        <v>38.620800000000003</v>
      </c>
      <c r="BB11">
        <v>38.5822</v>
      </c>
      <c r="BC11">
        <v>38.543599999999998</v>
      </c>
      <c r="BD11">
        <v>38.505099999999999</v>
      </c>
      <c r="BE11">
        <v>38.4666</v>
      </c>
      <c r="BF11">
        <v>38.428100000000001</v>
      </c>
      <c r="BG11">
        <v>38.389699999999998</v>
      </c>
      <c r="BH11">
        <v>38.351300000000002</v>
      </c>
      <c r="BI11">
        <v>38.313000000000002</v>
      </c>
      <c r="BJ11">
        <v>38.274700000000003</v>
      </c>
      <c r="BK11">
        <v>1165.0624</v>
      </c>
    </row>
    <row r="12" spans="1:63" x14ac:dyDescent="0.35">
      <c r="A12" s="4" t="s">
        <v>248</v>
      </c>
      <c r="B12" s="19">
        <v>0.4234</v>
      </c>
      <c r="C12" s="19">
        <v>0.43020000000000003</v>
      </c>
      <c r="D12" s="19">
        <v>0.43669999999999998</v>
      </c>
      <c r="E12" s="19">
        <v>0.443</v>
      </c>
      <c r="F12" s="19">
        <v>0.4491</v>
      </c>
      <c r="G12" s="19">
        <v>0.45500000000000002</v>
      </c>
      <c r="H12" s="19">
        <v>0.46060000000000001</v>
      </c>
      <c r="I12" s="19">
        <v>0.4662</v>
      </c>
      <c r="J12" s="19">
        <v>0.47149999999999997</v>
      </c>
      <c r="K12" s="19">
        <v>0.4768</v>
      </c>
      <c r="L12" s="19">
        <v>0.4819</v>
      </c>
      <c r="M12" s="19">
        <v>0.4869</v>
      </c>
      <c r="N12" s="19">
        <v>0.49180000000000001</v>
      </c>
      <c r="O12" s="19">
        <v>0.49659999999999999</v>
      </c>
      <c r="P12" s="19">
        <v>0.50129999999999997</v>
      </c>
      <c r="Q12" s="19">
        <v>0.50590000000000002</v>
      </c>
      <c r="R12" s="19">
        <v>0.51049999999999995</v>
      </c>
      <c r="S12" s="19">
        <v>0.51490000000000002</v>
      </c>
      <c r="T12" s="19">
        <v>0.51929999999999998</v>
      </c>
      <c r="U12" s="19">
        <v>0.52359999999999995</v>
      </c>
      <c r="V12" s="19">
        <v>0.52780000000000005</v>
      </c>
      <c r="W12" s="19">
        <v>0.53200000000000003</v>
      </c>
      <c r="X12" s="19">
        <v>0.53600000000000003</v>
      </c>
      <c r="Y12" s="19">
        <v>0.54</v>
      </c>
      <c r="Z12" s="19">
        <v>0.54390000000000005</v>
      </c>
      <c r="AA12" s="19">
        <v>0.54769999999999996</v>
      </c>
      <c r="AB12" s="19">
        <v>0.5514</v>
      </c>
      <c r="AC12" s="19">
        <v>0.55500000000000005</v>
      </c>
      <c r="AD12" s="19">
        <v>0.5585</v>
      </c>
      <c r="AF12" t="s">
        <v>378</v>
      </c>
      <c r="AG12">
        <v>0.40949999999999998</v>
      </c>
      <c r="AH12">
        <v>0.40899999999999997</v>
      </c>
      <c r="AI12">
        <v>0.40849999999999997</v>
      </c>
      <c r="AJ12">
        <v>0.40799999999999997</v>
      </c>
      <c r="AK12">
        <v>0.40749999999999997</v>
      </c>
      <c r="AL12">
        <v>0.40699999999999997</v>
      </c>
      <c r="AM12">
        <v>0.40639999999999998</v>
      </c>
      <c r="AN12">
        <v>0.40589999999999998</v>
      </c>
      <c r="AO12">
        <v>0.40539999999999998</v>
      </c>
      <c r="AP12">
        <v>0.40489999999999998</v>
      </c>
      <c r="AQ12">
        <v>0.40439999999999998</v>
      </c>
      <c r="AR12">
        <v>0.40389999999999998</v>
      </c>
      <c r="AS12">
        <v>0.40329999999999999</v>
      </c>
      <c r="AT12">
        <v>0.40279999999999999</v>
      </c>
      <c r="AU12">
        <v>0.40229999999999999</v>
      </c>
      <c r="AV12">
        <v>0.40179999999999999</v>
      </c>
      <c r="AW12">
        <v>0.40129999999999999</v>
      </c>
      <c r="AX12">
        <v>0.40079999999999999</v>
      </c>
      <c r="AY12">
        <v>0.4002</v>
      </c>
      <c r="AZ12">
        <v>0.3997</v>
      </c>
      <c r="BA12">
        <v>0.3992</v>
      </c>
      <c r="BB12">
        <v>0.3987</v>
      </c>
      <c r="BC12">
        <v>0.3982</v>
      </c>
      <c r="BD12">
        <v>0.3977</v>
      </c>
      <c r="BE12">
        <v>0.3972</v>
      </c>
      <c r="BF12">
        <v>0.3967</v>
      </c>
      <c r="BG12">
        <v>0.39610000000000001</v>
      </c>
      <c r="BH12">
        <v>0.39560000000000001</v>
      </c>
      <c r="BI12">
        <v>0.39510000000000001</v>
      </c>
      <c r="BJ12">
        <v>0.39460000000000001</v>
      </c>
      <c r="BK12">
        <v>12.0618</v>
      </c>
    </row>
    <row r="13" spans="1:63" x14ac:dyDescent="0.35">
      <c r="A13" s="4" t="s">
        <v>249</v>
      </c>
      <c r="B13" s="19">
        <v>33.975000000000001</v>
      </c>
      <c r="C13" s="19">
        <v>33.766113540372672</v>
      </c>
      <c r="D13" s="19">
        <v>33.563304596273291</v>
      </c>
      <c r="E13" s="19">
        <v>33.366348074534159</v>
      </c>
      <c r="F13" s="19">
        <v>33.175018881987576</v>
      </c>
      <c r="G13" s="19">
        <v>32.988529192546579</v>
      </c>
      <c r="H13" s="19">
        <v>32.806541366459626</v>
      </c>
      <c r="I13" s="19">
        <v>32.628492670807454</v>
      </c>
      <c r="J13" s="19">
        <v>32.454158012422361</v>
      </c>
      <c r="K13" s="19">
        <v>32.282974658385093</v>
      </c>
      <c r="L13" s="19">
        <v>32.11494260869565</v>
      </c>
      <c r="M13" s="19">
        <v>31.949499130434777</v>
      </c>
      <c r="N13" s="19">
        <v>31.786756770186333</v>
      </c>
      <c r="O13" s="19">
        <v>31.626377888198753</v>
      </c>
      <c r="P13" s="19">
        <v>31.468249937888192</v>
      </c>
      <c r="Q13" s="19">
        <v>31.312260372670799</v>
      </c>
      <c r="R13" s="19">
        <v>31.158521739130425</v>
      </c>
      <c r="S13" s="19">
        <v>31.006696397515519</v>
      </c>
      <c r="T13" s="19">
        <v>30.856896894409928</v>
      </c>
      <c r="U13" s="19">
        <v>30.709123229813653</v>
      </c>
      <c r="V13" s="19">
        <v>30.563375403726695</v>
      </c>
      <c r="W13" s="19">
        <v>30.419540869565211</v>
      </c>
      <c r="X13" s="19">
        <v>30.277844720496883</v>
      </c>
      <c r="Y13" s="19">
        <v>30.138174409937879</v>
      </c>
      <c r="Z13" s="19">
        <v>30.000529937888185</v>
      </c>
      <c r="AA13" s="19">
        <v>29.865136397515514</v>
      </c>
      <c r="AB13" s="19">
        <v>29.731768695652164</v>
      </c>
      <c r="AC13" s="19">
        <v>29.600764472049676</v>
      </c>
      <c r="AD13" s="19">
        <v>29.472011180124209</v>
      </c>
      <c r="AF13" t="s">
        <v>379</v>
      </c>
      <c r="AG13">
        <v>30.5671</v>
      </c>
      <c r="AH13">
        <v>30.5381</v>
      </c>
      <c r="AI13">
        <v>30.509599999999999</v>
      </c>
      <c r="AJ13">
        <v>30.481300000000001</v>
      </c>
      <c r="AK13">
        <v>30.453099999999999</v>
      </c>
      <c r="AL13">
        <v>30.424900000000001</v>
      </c>
      <c r="AM13">
        <v>30.396799999999999</v>
      </c>
      <c r="AN13">
        <v>30.3687</v>
      </c>
      <c r="AO13">
        <v>30.340699999999998</v>
      </c>
      <c r="AP13">
        <v>30.3127</v>
      </c>
      <c r="AQ13">
        <v>30.284800000000001</v>
      </c>
      <c r="AR13">
        <v>30.256900000000002</v>
      </c>
      <c r="AS13">
        <v>30.229099999999999</v>
      </c>
      <c r="AT13">
        <v>30.2013</v>
      </c>
      <c r="AU13">
        <v>30.1736</v>
      </c>
      <c r="AV13">
        <v>30.145900000000001</v>
      </c>
      <c r="AW13">
        <v>30.118200000000002</v>
      </c>
      <c r="AX13">
        <v>30.090599999999998</v>
      </c>
      <c r="AY13">
        <v>30.062999999999999</v>
      </c>
      <c r="AZ13">
        <v>30.035399999999999</v>
      </c>
      <c r="BA13">
        <v>30.007899999999999</v>
      </c>
      <c r="BB13">
        <v>29.9803</v>
      </c>
      <c r="BC13">
        <v>29.9528</v>
      </c>
      <c r="BD13">
        <v>29.9253</v>
      </c>
      <c r="BE13">
        <v>29.8978</v>
      </c>
      <c r="BF13">
        <v>29.8704</v>
      </c>
      <c r="BG13">
        <v>29.8429</v>
      </c>
      <c r="BH13">
        <v>29.8155</v>
      </c>
      <c r="BI13">
        <v>29.788</v>
      </c>
      <c r="BJ13">
        <v>29.7606</v>
      </c>
      <c r="BK13">
        <v>904.83349999999996</v>
      </c>
    </row>
    <row r="14" spans="1:63" x14ac:dyDescent="0.35">
      <c r="A14" s="4" t="s">
        <v>250</v>
      </c>
      <c r="B14" s="19">
        <v>6.9619999999999997</v>
      </c>
      <c r="C14" s="19">
        <v>7.073562060217867</v>
      </c>
      <c r="D14" s="19">
        <v>7.1809685136081347</v>
      </c>
      <c r="E14" s="19">
        <v>7.2843791912026346</v>
      </c>
      <c r="F14" s="19">
        <v>7.3841137550650267</v>
      </c>
      <c r="G14" s="19">
        <v>7.4804918672589729</v>
      </c>
      <c r="H14" s="19">
        <v>7.5739131053640492</v>
      </c>
      <c r="I14" s="19">
        <v>7.6646971314439192</v>
      </c>
      <c r="J14" s="19">
        <v>7.7530037765304121</v>
      </c>
      <c r="K14" s="19">
        <v>7.8391527026871906</v>
      </c>
      <c r="L14" s="19">
        <v>7.9233037409460829</v>
      </c>
      <c r="M14" s="19">
        <v>8.0056167223389227</v>
      </c>
      <c r="N14" s="19">
        <v>8.0861715623816242</v>
      </c>
      <c r="O14" s="19">
        <v>8.1652080076219331</v>
      </c>
      <c r="P14" s="19">
        <v>8.2426461425439346</v>
      </c>
      <c r="Q14" s="19">
        <v>8.3187257136953736</v>
      </c>
      <c r="R14" s="19">
        <v>8.393366805560337</v>
      </c>
      <c r="S14" s="19">
        <v>8.4666493336547379</v>
      </c>
      <c r="T14" s="19">
        <v>8.5385732979785782</v>
      </c>
      <c r="U14" s="19">
        <v>8.6092186140477729</v>
      </c>
      <c r="V14" s="19">
        <v>8.6785053663464051</v>
      </c>
      <c r="W14" s="19">
        <v>8.7465134703903917</v>
      </c>
      <c r="X14" s="19">
        <v>8.8131630106638177</v>
      </c>
      <c r="Y14" s="19">
        <v>8.8784539871666812</v>
      </c>
      <c r="Z14" s="19">
        <v>8.9423064843830673</v>
      </c>
      <c r="AA14" s="19">
        <v>9.0048004178288927</v>
      </c>
      <c r="AB14" s="19">
        <v>9.0658558719882425</v>
      </c>
      <c r="AC14" s="19">
        <v>9.125392931345198</v>
      </c>
      <c r="AD14" s="19">
        <v>9.1833316803838496</v>
      </c>
      <c r="AF14" t="s">
        <v>380</v>
      </c>
      <c r="AG14">
        <v>8.4248999999999992</v>
      </c>
      <c r="AH14">
        <v>8.4148999999999994</v>
      </c>
      <c r="AI14">
        <v>8.4045000000000005</v>
      </c>
      <c r="AJ14">
        <v>8.3940000000000001</v>
      </c>
      <c r="AK14">
        <v>8.3834999999999997</v>
      </c>
      <c r="AL14">
        <v>8.3729999999999993</v>
      </c>
      <c r="AM14">
        <v>8.3623999999999992</v>
      </c>
      <c r="AN14">
        <v>8.3518000000000008</v>
      </c>
      <c r="AO14">
        <v>8.3412000000000006</v>
      </c>
      <c r="AP14">
        <v>8.3306000000000004</v>
      </c>
      <c r="AQ14">
        <v>8.32</v>
      </c>
      <c r="AR14">
        <v>8.3094000000000001</v>
      </c>
      <c r="AS14">
        <v>8.2987000000000002</v>
      </c>
      <c r="AT14">
        <v>8.2881</v>
      </c>
      <c r="AU14">
        <v>8.2774999999999999</v>
      </c>
      <c r="AV14">
        <v>8.2667999999999999</v>
      </c>
      <c r="AW14">
        <v>8.2561999999999998</v>
      </c>
      <c r="AX14">
        <v>8.2455999999999996</v>
      </c>
      <c r="AY14">
        <v>8.2349999999999994</v>
      </c>
      <c r="AZ14">
        <v>8.2243999999999993</v>
      </c>
      <c r="BA14">
        <v>8.2138000000000009</v>
      </c>
      <c r="BB14">
        <v>8.2032000000000007</v>
      </c>
      <c r="BC14">
        <v>8.1927000000000003</v>
      </c>
      <c r="BD14">
        <v>8.1821000000000002</v>
      </c>
      <c r="BE14">
        <v>8.1715999999999998</v>
      </c>
      <c r="BF14">
        <v>8.1610999999999994</v>
      </c>
      <c r="BG14">
        <v>8.1507000000000005</v>
      </c>
      <c r="BH14">
        <v>8.1402000000000001</v>
      </c>
      <c r="BI14">
        <v>8.1297999999999995</v>
      </c>
      <c r="BJ14">
        <v>8.1194000000000006</v>
      </c>
      <c r="BK14">
        <v>248.1671</v>
      </c>
    </row>
    <row r="15" spans="1:63" x14ac:dyDescent="0.35">
      <c r="A15" s="4" t="s">
        <v>251</v>
      </c>
      <c r="B15" s="19">
        <v>3.2589999999999999</v>
      </c>
      <c r="C15" s="19">
        <v>3.2988493930989233</v>
      </c>
      <c r="D15" s="19">
        <v>3.338018430705914</v>
      </c>
      <c r="E15" s="19">
        <v>3.3764099191792667</v>
      </c>
      <c r="F15" s="19">
        <v>3.4141210521606871</v>
      </c>
      <c r="G15" s="19">
        <v>3.4511518296501742</v>
      </c>
      <c r="H15" s="19">
        <v>3.4873078643643192</v>
      </c>
      <c r="I15" s="19">
        <v>3.5228807372282365</v>
      </c>
      <c r="J15" s="19">
        <v>3.5576760609585159</v>
      </c>
      <c r="K15" s="19">
        <v>3.5917910291968624</v>
      </c>
      <c r="L15" s="19">
        <v>3.6252256419432767</v>
      </c>
      <c r="M15" s="19">
        <v>3.657882705556053</v>
      </c>
      <c r="N15" s="19">
        <v>3.6899566073186012</v>
      </c>
      <c r="O15" s="19">
        <v>3.7212529599475119</v>
      </c>
      <c r="P15" s="19">
        <v>3.7518689570844894</v>
      </c>
      <c r="Q15" s="19">
        <v>3.7818045987295346</v>
      </c>
      <c r="R15" s="19">
        <v>3.8111570785243511</v>
      </c>
      <c r="S15" s="19">
        <v>3.8397320091855307</v>
      </c>
      <c r="T15" s="19">
        <v>3.8677237779964817</v>
      </c>
      <c r="U15" s="19">
        <v>3.8950351913155004</v>
      </c>
      <c r="V15" s="19">
        <v>3.92176344278429</v>
      </c>
      <c r="W15" s="19">
        <v>3.9479085324028516</v>
      </c>
      <c r="X15" s="19">
        <v>3.9733732665294812</v>
      </c>
      <c r="Y15" s="19">
        <v>3.9981576451641772</v>
      </c>
      <c r="Z15" s="19">
        <v>4.0224560555903501</v>
      </c>
      <c r="AA15" s="19">
        <v>4.046171304166295</v>
      </c>
      <c r="AB15" s="19">
        <v>4.0693033908920109</v>
      </c>
      <c r="AC15" s="19">
        <v>4.0918523157674995</v>
      </c>
      <c r="AD15" s="19">
        <v>4.1138180787927592</v>
      </c>
      <c r="AF15" t="s">
        <v>381</v>
      </c>
      <c r="AG15">
        <v>3.2688999999999999</v>
      </c>
      <c r="AH15">
        <v>3.3113999999999999</v>
      </c>
      <c r="AI15">
        <v>3.3531</v>
      </c>
      <c r="AJ15">
        <v>3.3940999999999999</v>
      </c>
      <c r="AK15">
        <v>3.4344000000000001</v>
      </c>
      <c r="AL15">
        <v>3.4739</v>
      </c>
      <c r="AM15">
        <v>3.5127000000000002</v>
      </c>
      <c r="AN15">
        <v>3.5508000000000002</v>
      </c>
      <c r="AO15">
        <v>3.5880000000000001</v>
      </c>
      <c r="AP15">
        <v>3.6246</v>
      </c>
      <c r="AQ15">
        <v>3.6604000000000001</v>
      </c>
      <c r="AR15">
        <v>3.6955</v>
      </c>
      <c r="AS15">
        <v>3.7299000000000002</v>
      </c>
      <c r="AT15">
        <v>3.7635000000000001</v>
      </c>
      <c r="AU15">
        <v>3.7965</v>
      </c>
      <c r="AV15">
        <v>3.8287</v>
      </c>
      <c r="AW15">
        <v>3.8601999999999999</v>
      </c>
      <c r="AX15">
        <v>3.891</v>
      </c>
      <c r="AY15">
        <v>3.9211999999999998</v>
      </c>
      <c r="AZ15">
        <v>3.9506000000000001</v>
      </c>
      <c r="BA15">
        <v>3.9794</v>
      </c>
      <c r="BB15">
        <v>4.0075000000000003</v>
      </c>
      <c r="BC15">
        <v>4.0350000000000001</v>
      </c>
      <c r="BD15">
        <v>4.0618999999999996</v>
      </c>
      <c r="BE15">
        <v>4.0880999999999998</v>
      </c>
      <c r="BF15">
        <v>4.1135999999999999</v>
      </c>
      <c r="BG15">
        <v>4.1386000000000003</v>
      </c>
      <c r="BH15">
        <v>4.1630000000000003</v>
      </c>
      <c r="BI15">
        <v>4.1867999999999999</v>
      </c>
      <c r="BJ15">
        <v>4.21</v>
      </c>
      <c r="BK15">
        <v>113.5933</v>
      </c>
    </row>
    <row r="16" spans="1:63" x14ac:dyDescent="0.35">
      <c r="A16" s="4" t="s">
        <v>252</v>
      </c>
      <c r="B16" s="19">
        <v>-19.239000000000001</v>
      </c>
      <c r="C16" s="19">
        <v>-15.051000000000005</v>
      </c>
      <c r="D16" s="19">
        <v>-9.8630000000000067</v>
      </c>
      <c r="E16" s="19">
        <v>-3.675000000000006</v>
      </c>
      <c r="F16" s="19">
        <v>-2.9050000000000065</v>
      </c>
      <c r="G16" s="19">
        <v>-2.135000000000006</v>
      </c>
      <c r="H16" s="19">
        <v>-1.3651000000000062</v>
      </c>
      <c r="I16" s="19">
        <v>-0.59510000000000662</v>
      </c>
      <c r="J16" s="19">
        <v>0.17499999999999316</v>
      </c>
      <c r="K16" s="19">
        <v>-1.0931000000000068</v>
      </c>
      <c r="L16" s="19">
        <v>-2.3610000000000064</v>
      </c>
      <c r="M16" s="19">
        <v>-3.6290000000000067</v>
      </c>
      <c r="N16" s="19">
        <v>-4.8970000000000056</v>
      </c>
      <c r="O16" s="19">
        <v>-6.1650000000000054</v>
      </c>
      <c r="P16" s="19">
        <v>-6.6650000000000045</v>
      </c>
      <c r="Q16" s="19">
        <v>-7.1650000000000045</v>
      </c>
      <c r="R16" s="19">
        <v>-7.6650000000000045</v>
      </c>
      <c r="S16" s="19">
        <v>-8.1650000000000045</v>
      </c>
      <c r="T16" s="19">
        <v>-8.6650000000000045</v>
      </c>
      <c r="U16" s="19">
        <v>-9.1650000000000045</v>
      </c>
      <c r="V16" s="19">
        <v>-9.6650000000000045</v>
      </c>
      <c r="W16" s="19">
        <v>-10.165000000000004</v>
      </c>
      <c r="X16" s="19">
        <v>-10.665000000000004</v>
      </c>
      <c r="Y16" s="19">
        <v>-11.165000000000004</v>
      </c>
      <c r="Z16" s="19">
        <v>-11.665000000000004</v>
      </c>
      <c r="AA16" s="19">
        <v>-12.165000000000004</v>
      </c>
      <c r="AB16" s="19">
        <v>-12.665000000000004</v>
      </c>
      <c r="AC16" s="19">
        <v>-13.165000000000004</v>
      </c>
      <c r="AD16" s="19">
        <v>-13.665000000000004</v>
      </c>
      <c r="AF16" t="s">
        <v>382</v>
      </c>
      <c r="AG16">
        <v>-23.313300000000002</v>
      </c>
      <c r="AH16">
        <v>-22.613199999999999</v>
      </c>
      <c r="AI16">
        <v>-21.9132</v>
      </c>
      <c r="AJ16">
        <v>-17.725200000000001</v>
      </c>
      <c r="AK16">
        <v>-12.5372</v>
      </c>
      <c r="AL16">
        <v>-6.3491999999999997</v>
      </c>
      <c r="AM16">
        <v>-5.5792000000000002</v>
      </c>
      <c r="AN16">
        <v>-4.8091999999999997</v>
      </c>
      <c r="AO16">
        <v>-4.0392999999999999</v>
      </c>
      <c r="AP16">
        <v>-3.2692999999999999</v>
      </c>
      <c r="AQ16">
        <v>-2.4992000000000001</v>
      </c>
      <c r="AR16">
        <v>-3.7673000000000001</v>
      </c>
      <c r="AS16">
        <v>-5.0351999999999997</v>
      </c>
      <c r="AT16">
        <v>-6.3032000000000004</v>
      </c>
      <c r="AU16">
        <v>-7.5712000000000002</v>
      </c>
      <c r="AV16">
        <v>-8.8391999999999999</v>
      </c>
      <c r="AW16">
        <v>-9.3391999999999999</v>
      </c>
      <c r="AX16">
        <v>-9.8391999999999999</v>
      </c>
      <c r="AY16">
        <v>-10.3392</v>
      </c>
      <c r="AZ16">
        <v>-10.8392</v>
      </c>
      <c r="BA16">
        <v>-11.3392</v>
      </c>
      <c r="BB16">
        <v>-11.8392</v>
      </c>
      <c r="BC16">
        <v>-12.3392</v>
      </c>
      <c r="BD16">
        <v>-12.8392</v>
      </c>
      <c r="BE16">
        <v>-13.3392</v>
      </c>
      <c r="BF16">
        <v>-13.8392</v>
      </c>
      <c r="BG16">
        <v>-14.3392</v>
      </c>
      <c r="BH16">
        <v>-14.8392</v>
      </c>
      <c r="BI16">
        <v>-15.3392</v>
      </c>
      <c r="BJ16">
        <v>-15.8392</v>
      </c>
      <c r="BK16">
        <v>-332.41340000000002</v>
      </c>
    </row>
    <row r="17" spans="1:63" x14ac:dyDescent="0.35">
      <c r="A17" s="4" t="s">
        <v>253</v>
      </c>
      <c r="B17" s="19">
        <v>-4.5919999999999996</v>
      </c>
      <c r="C17" s="19">
        <v>-0.40399999999999903</v>
      </c>
      <c r="D17" s="19">
        <v>4.7840000000000007</v>
      </c>
      <c r="E17" s="19">
        <v>10.972000000000001</v>
      </c>
      <c r="F17" s="19">
        <v>11.742000000000001</v>
      </c>
      <c r="G17" s="19">
        <v>12.512</v>
      </c>
      <c r="H17" s="19">
        <v>13.2819</v>
      </c>
      <c r="I17" s="19">
        <v>14.0519</v>
      </c>
      <c r="J17" s="19">
        <v>14.821999999999999</v>
      </c>
      <c r="K17" s="19">
        <v>13.553900000000001</v>
      </c>
      <c r="L17" s="19">
        <v>12.286</v>
      </c>
      <c r="M17" s="19">
        <v>11.018000000000001</v>
      </c>
      <c r="N17" s="19">
        <v>9.75</v>
      </c>
      <c r="O17" s="19">
        <v>8.4819999999999993</v>
      </c>
      <c r="P17" s="19">
        <v>7.9819999999999984</v>
      </c>
      <c r="Q17" s="19">
        <v>7.4819999999999984</v>
      </c>
      <c r="R17" s="19">
        <v>6.9819999999999984</v>
      </c>
      <c r="S17" s="19">
        <v>6.4819999999999984</v>
      </c>
      <c r="T17" s="19">
        <v>5.9819999999999984</v>
      </c>
      <c r="U17" s="19">
        <v>5.4819999999999984</v>
      </c>
      <c r="V17" s="19">
        <v>4.9819999999999975</v>
      </c>
      <c r="W17" s="19">
        <v>4.4819999999999975</v>
      </c>
      <c r="X17" s="19">
        <v>3.981999999999998</v>
      </c>
      <c r="Y17" s="19">
        <v>3.481999999999998</v>
      </c>
      <c r="Z17" s="19">
        <v>2.9819999999999984</v>
      </c>
      <c r="AA17" s="19">
        <v>2.4819999999999984</v>
      </c>
      <c r="AB17" s="19">
        <v>1.9819999999999984</v>
      </c>
      <c r="AC17" s="19">
        <v>1.4819999999999984</v>
      </c>
      <c r="AD17" s="19">
        <v>0.98199999999999843</v>
      </c>
      <c r="AF17" t="s">
        <v>383</v>
      </c>
      <c r="AG17">
        <v>-7.7053000000000003</v>
      </c>
      <c r="AH17">
        <v>-7.0052000000000003</v>
      </c>
      <c r="AI17">
        <v>-6.3052000000000001</v>
      </c>
      <c r="AJ17">
        <v>-2.1172</v>
      </c>
      <c r="AK17">
        <v>3.0708000000000002</v>
      </c>
      <c r="AL17">
        <v>9.2588000000000008</v>
      </c>
      <c r="AM17">
        <v>10.0288</v>
      </c>
      <c r="AN17">
        <v>10.7988</v>
      </c>
      <c r="AO17">
        <v>11.5687</v>
      </c>
      <c r="AP17">
        <v>12.338699999999999</v>
      </c>
      <c r="AQ17">
        <v>13.1088</v>
      </c>
      <c r="AR17">
        <v>11.8407</v>
      </c>
      <c r="AS17">
        <v>10.572800000000001</v>
      </c>
      <c r="AT17">
        <v>9.3048000000000002</v>
      </c>
      <c r="AU17">
        <v>8.0367999999999995</v>
      </c>
      <c r="AV17">
        <v>6.7687999999999997</v>
      </c>
      <c r="AW17">
        <v>6.2687999999999997</v>
      </c>
      <c r="AX17">
        <v>5.7687999999999997</v>
      </c>
      <c r="AY17">
        <v>5.2687999999999997</v>
      </c>
      <c r="AZ17">
        <v>4.7687999999999997</v>
      </c>
      <c r="BA17">
        <v>4.2687999999999997</v>
      </c>
      <c r="BB17">
        <v>3.7688000000000001</v>
      </c>
      <c r="BC17">
        <v>3.2688000000000001</v>
      </c>
      <c r="BD17">
        <v>2.7688000000000001</v>
      </c>
      <c r="BE17">
        <v>2.2688000000000001</v>
      </c>
      <c r="BF17">
        <v>1.7687999999999999</v>
      </c>
      <c r="BG17">
        <v>1.2687999999999999</v>
      </c>
      <c r="BH17">
        <v>0.76880000000000004</v>
      </c>
      <c r="BI17">
        <v>0.26879999999999998</v>
      </c>
      <c r="BJ17">
        <v>-0.23119999999999999</v>
      </c>
      <c r="BK17">
        <v>135.82660000000001</v>
      </c>
    </row>
    <row r="18" spans="1:63" x14ac:dyDescent="0.35">
      <c r="A18" s="4" t="s">
        <v>254</v>
      </c>
      <c r="B18" s="19">
        <v>58.565399999999997</v>
      </c>
      <c r="C18" s="19">
        <v>62.662469900642989</v>
      </c>
      <c r="D18" s="19">
        <v>67.746950431573424</v>
      </c>
      <c r="E18" s="19">
        <v>73.819650886590878</v>
      </c>
      <c r="F18" s="19">
        <v>74.463272584997881</v>
      </c>
      <c r="G18" s="19">
        <v>75.095375149751376</v>
      </c>
      <c r="H18" s="19">
        <v>75.716475370551379</v>
      </c>
      <c r="I18" s="19">
        <v>76.326878188295524</v>
      </c>
      <c r="J18" s="19">
        <v>76.926461884577378</v>
      </c>
      <c r="K18" s="19">
        <v>75.476714175109279</v>
      </c>
      <c r="L18" s="19">
        <v>74.01600191108885</v>
      </c>
      <c r="M18" s="19">
        <v>72.543459001623745</v>
      </c>
      <c r="N18" s="19">
        <v>71.059291982358175</v>
      </c>
      <c r="O18" s="19">
        <v>69.562921510921228</v>
      </c>
      <c r="P18" s="19">
        <v>68.821878670027431</v>
      </c>
      <c r="Q18" s="19">
        <v>68.067840436072473</v>
      </c>
      <c r="R18" s="19">
        <v>67.30066833553559</v>
      </c>
      <c r="S18" s="19">
        <v>66.51880029116731</v>
      </c>
      <c r="T18" s="19">
        <v>65.722444019663754</v>
      </c>
      <c r="U18" s="19">
        <v>64.910824002842062</v>
      </c>
      <c r="V18" s="19">
        <v>64.082916774169576</v>
      </c>
      <c r="W18" s="19">
        <v>63.238006181739479</v>
      </c>
      <c r="X18" s="19">
        <v>62.375052941954493</v>
      </c>
      <c r="Y18" s="19">
        <v>61.493288906614637</v>
      </c>
      <c r="Z18" s="19">
        <v>60.591039003158258</v>
      </c>
      <c r="AA18" s="19">
        <v>59.667447791546948</v>
      </c>
      <c r="AB18" s="19">
        <v>58.72089305593633</v>
      </c>
      <c r="AC18" s="19">
        <v>57.749678203183294</v>
      </c>
      <c r="AD18" s="19">
        <v>56.75196423677113</v>
      </c>
      <c r="AF18" t="s">
        <v>384</v>
      </c>
      <c r="AG18">
        <v>53.5032</v>
      </c>
      <c r="AH18">
        <v>54.192799999999998</v>
      </c>
      <c r="AI18">
        <v>54.863999999999997</v>
      </c>
      <c r="AJ18">
        <v>59.009300000000003</v>
      </c>
      <c r="AK18">
        <v>64.141199999999998</v>
      </c>
      <c r="AL18">
        <v>70.260199999999998</v>
      </c>
      <c r="AM18">
        <v>70.948999999999998</v>
      </c>
      <c r="AN18">
        <v>71.625900000000001</v>
      </c>
      <c r="AO18">
        <v>72.2911</v>
      </c>
      <c r="AP18">
        <v>72.944999999999993</v>
      </c>
      <c r="AQ18">
        <v>73.587500000000006</v>
      </c>
      <c r="AR18">
        <v>72.180700000000002</v>
      </c>
      <c r="AS18">
        <v>70.7624</v>
      </c>
      <c r="AT18">
        <v>69.332499999999996</v>
      </c>
      <c r="AU18">
        <v>67.890799999999999</v>
      </c>
      <c r="AV18">
        <v>66.436899999999994</v>
      </c>
      <c r="AW18">
        <v>65.738500000000002</v>
      </c>
      <c r="AX18">
        <v>65.027100000000004</v>
      </c>
      <c r="AY18">
        <v>64.302400000000006</v>
      </c>
      <c r="AZ18">
        <v>63.563800000000001</v>
      </c>
      <c r="BA18">
        <v>62.810699999999997</v>
      </c>
      <c r="BB18">
        <v>62.042400000000001</v>
      </c>
      <c r="BC18">
        <v>61.258200000000002</v>
      </c>
      <c r="BD18">
        <v>60.457299999999996</v>
      </c>
      <c r="BE18">
        <v>59.6387</v>
      </c>
      <c r="BF18">
        <v>58.801499999999997</v>
      </c>
      <c r="BG18">
        <v>57.944499999999998</v>
      </c>
      <c r="BH18">
        <v>57.066499999999998</v>
      </c>
      <c r="BI18">
        <v>56.165999999999997</v>
      </c>
      <c r="BJ18">
        <v>55.241500000000002</v>
      </c>
      <c r="BK18">
        <v>1914.0319</v>
      </c>
    </row>
    <row r="19" spans="1:63" x14ac:dyDescent="0.35">
      <c r="A19" s="4" t="s">
        <v>255</v>
      </c>
      <c r="B19" s="19">
        <v>73.212400000000002</v>
      </c>
      <c r="C19" s="19">
        <v>77.309469900642995</v>
      </c>
      <c r="D19" s="19">
        <v>82.39395043157343</v>
      </c>
      <c r="E19" s="19">
        <v>88.466650886590884</v>
      </c>
      <c r="F19" s="19">
        <v>89.110272584997887</v>
      </c>
      <c r="G19" s="19">
        <v>89.742375149751382</v>
      </c>
      <c r="H19" s="19">
        <v>90.363475370551384</v>
      </c>
      <c r="I19" s="19">
        <v>90.973878188295529</v>
      </c>
      <c r="J19" s="19">
        <v>91.573461884577384</v>
      </c>
      <c r="K19" s="19">
        <v>90.123714175109285</v>
      </c>
      <c r="L19" s="19">
        <v>88.663001911088855</v>
      </c>
      <c r="M19" s="19">
        <v>87.190459001623751</v>
      </c>
      <c r="N19" s="19">
        <v>85.706291982358181</v>
      </c>
      <c r="O19" s="19">
        <v>84.209921510921234</v>
      </c>
      <c r="P19" s="19">
        <v>83.468878670027436</v>
      </c>
      <c r="Q19" s="19">
        <v>82.714840436072478</v>
      </c>
      <c r="R19" s="19">
        <v>81.947668335535596</v>
      </c>
      <c r="S19" s="19">
        <v>81.165800291167315</v>
      </c>
      <c r="T19" s="19">
        <v>80.36944401966376</v>
      </c>
      <c r="U19" s="19">
        <v>79.557824002842068</v>
      </c>
      <c r="V19" s="19">
        <v>78.729916774169581</v>
      </c>
      <c r="W19" s="19">
        <v>77.885006181739485</v>
      </c>
      <c r="X19" s="19">
        <v>77.022052941954499</v>
      </c>
      <c r="Y19" s="19">
        <v>76.140288906614643</v>
      </c>
      <c r="Z19" s="19">
        <v>75.238039003158264</v>
      </c>
      <c r="AA19" s="19">
        <v>74.314447791546954</v>
      </c>
      <c r="AB19" s="19">
        <v>73.367893055936335</v>
      </c>
      <c r="AC19" s="19">
        <v>72.396678203183299</v>
      </c>
      <c r="AD19" s="19">
        <v>71.398964236771135</v>
      </c>
      <c r="AF19" t="s">
        <v>385</v>
      </c>
      <c r="AG19">
        <v>69.111199999999997</v>
      </c>
      <c r="AH19">
        <v>69.800799999999995</v>
      </c>
      <c r="AI19">
        <v>70.471999999999994</v>
      </c>
      <c r="AJ19">
        <v>74.6173</v>
      </c>
      <c r="AK19">
        <v>79.749200000000002</v>
      </c>
      <c r="AL19">
        <v>85.868200000000002</v>
      </c>
      <c r="AM19">
        <v>86.557000000000002</v>
      </c>
      <c r="AN19">
        <v>87.233900000000006</v>
      </c>
      <c r="AO19">
        <v>87.899100000000004</v>
      </c>
      <c r="AP19">
        <v>88.552999999999997</v>
      </c>
      <c r="AQ19">
        <v>89.195499999999996</v>
      </c>
      <c r="AR19">
        <v>87.788700000000006</v>
      </c>
      <c r="AS19">
        <v>86.370400000000004</v>
      </c>
      <c r="AT19">
        <v>84.9405</v>
      </c>
      <c r="AU19">
        <v>83.498800000000003</v>
      </c>
      <c r="AV19">
        <v>82.044899999999998</v>
      </c>
      <c r="AW19">
        <v>81.346500000000006</v>
      </c>
      <c r="AX19">
        <v>80.635099999999994</v>
      </c>
      <c r="AY19">
        <v>79.910399999999996</v>
      </c>
      <c r="AZ19">
        <v>79.171800000000005</v>
      </c>
      <c r="BA19">
        <v>78.418700000000001</v>
      </c>
      <c r="BB19">
        <v>77.650400000000005</v>
      </c>
      <c r="BC19">
        <v>76.866200000000006</v>
      </c>
      <c r="BD19">
        <v>76.065299999999993</v>
      </c>
      <c r="BE19">
        <v>75.246700000000004</v>
      </c>
      <c r="BF19">
        <v>74.409499999999994</v>
      </c>
      <c r="BG19">
        <v>73.552499999999995</v>
      </c>
      <c r="BH19">
        <v>72.674499999999995</v>
      </c>
      <c r="BI19">
        <v>71.774000000000001</v>
      </c>
      <c r="BJ19">
        <v>70.849500000000006</v>
      </c>
      <c r="BK19">
        <v>2382.2719000000002</v>
      </c>
    </row>
    <row r="20" spans="1:63" x14ac:dyDescent="0.35">
      <c r="A20" s="4" t="s">
        <v>256</v>
      </c>
      <c r="B20" s="19">
        <v>37.234000000000002</v>
      </c>
      <c r="C20" s="19">
        <v>37.064962933471598</v>
      </c>
      <c r="D20" s="19">
        <v>36.901323026979206</v>
      </c>
      <c r="E20" s="19">
        <v>36.742757993713425</v>
      </c>
      <c r="F20" s="19">
        <v>36.589139934148264</v>
      </c>
      <c r="G20" s="19">
        <v>36.439681022196751</v>
      </c>
      <c r="H20" s="19">
        <v>36.293849230823945</v>
      </c>
      <c r="I20" s="19">
        <v>36.151373408035688</v>
      </c>
      <c r="J20" s="19">
        <v>36.011834073380875</v>
      </c>
      <c r="K20" s="19">
        <v>35.874765687581956</v>
      </c>
      <c r="L20" s="19">
        <v>35.740168250638924</v>
      </c>
      <c r="M20" s="19">
        <v>35.607381835990829</v>
      </c>
      <c r="N20" s="19">
        <v>35.476713377504936</v>
      </c>
      <c r="O20" s="19">
        <v>35.347630848146267</v>
      </c>
      <c r="P20" s="19">
        <v>35.220118894972678</v>
      </c>
      <c r="Q20" s="19">
        <v>35.094064971400336</v>
      </c>
      <c r="R20" s="19">
        <v>34.969678817654774</v>
      </c>
      <c r="S20" s="19">
        <v>34.846428406701051</v>
      </c>
      <c r="T20" s="19">
        <v>34.724620672406409</v>
      </c>
      <c r="U20" s="19">
        <v>34.604158421129156</v>
      </c>
      <c r="V20" s="19">
        <v>34.485138846510985</v>
      </c>
      <c r="W20" s="19">
        <v>34.367449401968059</v>
      </c>
      <c r="X20" s="19">
        <v>34.251217987026365</v>
      </c>
      <c r="Y20" s="19">
        <v>34.136332055102059</v>
      </c>
      <c r="Z20" s="19">
        <v>34.022985993478535</v>
      </c>
      <c r="AA20" s="19">
        <v>33.911307701681807</v>
      </c>
      <c r="AB20" s="19">
        <v>33.801072086544174</v>
      </c>
      <c r="AC20" s="19">
        <v>33.692616787817173</v>
      </c>
      <c r="AD20" s="19">
        <v>33.585829258916966</v>
      </c>
      <c r="AF20" t="s">
        <v>386</v>
      </c>
      <c r="AG20">
        <v>35.183399999999999</v>
      </c>
      <c r="AH20">
        <v>35.215299999999999</v>
      </c>
      <c r="AI20">
        <v>35.246400000000001</v>
      </c>
      <c r="AJ20">
        <v>35.276600000000002</v>
      </c>
      <c r="AK20">
        <v>35.305700000000002</v>
      </c>
      <c r="AL20">
        <v>35.333799999999997</v>
      </c>
      <c r="AM20">
        <v>35.360799999999998</v>
      </c>
      <c r="AN20">
        <v>35.386699999999998</v>
      </c>
      <c r="AO20">
        <v>35.411499999999997</v>
      </c>
      <c r="AP20">
        <v>35.435200000000002</v>
      </c>
      <c r="AQ20">
        <v>35.457900000000002</v>
      </c>
      <c r="AR20">
        <v>35.479500000000002</v>
      </c>
      <c r="AS20">
        <v>35.5002</v>
      </c>
      <c r="AT20">
        <v>35.519799999999996</v>
      </c>
      <c r="AU20">
        <v>35.538400000000003</v>
      </c>
      <c r="AV20">
        <v>35.555999999999997</v>
      </c>
      <c r="AW20">
        <v>35.572600000000001</v>
      </c>
      <c r="AX20">
        <v>35.588200000000001</v>
      </c>
      <c r="AY20">
        <v>35.602899999999998</v>
      </c>
      <c r="AZ20">
        <v>35.616700000000002</v>
      </c>
      <c r="BA20">
        <v>35.6295</v>
      </c>
      <c r="BB20">
        <v>35.641300000000001</v>
      </c>
      <c r="BC20">
        <v>35.652299999999997</v>
      </c>
      <c r="BD20">
        <v>35.662300000000002</v>
      </c>
      <c r="BE20">
        <v>35.671399999999998</v>
      </c>
      <c r="BF20">
        <v>35.679699999999997</v>
      </c>
      <c r="BG20">
        <v>35.686999999999998</v>
      </c>
      <c r="BH20">
        <v>35.6935</v>
      </c>
      <c r="BI20">
        <v>35.699100000000001</v>
      </c>
      <c r="BJ20">
        <v>35.703800000000001</v>
      </c>
      <c r="BK20">
        <v>1065.3072</v>
      </c>
    </row>
    <row r="21" spans="1:63" x14ac:dyDescent="0.35">
      <c r="A21" s="4" t="s">
        <v>257</v>
      </c>
      <c r="B21" s="19">
        <v>35.978400000000001</v>
      </c>
      <c r="C21" s="19">
        <v>40.244506967171397</v>
      </c>
      <c r="D21" s="19">
        <v>45.492627404594224</v>
      </c>
      <c r="E21" s="19">
        <v>51.723892892877458</v>
      </c>
      <c r="F21" s="19">
        <v>52.521132650849623</v>
      </c>
      <c r="G21" s="19">
        <v>53.302694127554631</v>
      </c>
      <c r="H21" s="19">
        <v>54.06962613972744</v>
      </c>
      <c r="I21" s="19">
        <v>54.822504780259841</v>
      </c>
      <c r="J21" s="19">
        <v>55.561627811196509</v>
      </c>
      <c r="K21" s="19">
        <v>54.248948487527329</v>
      </c>
      <c r="L21" s="19">
        <v>52.922833660449932</v>
      </c>
      <c r="M21" s="19">
        <v>51.583077165632922</v>
      </c>
      <c r="N21" s="19">
        <v>50.229578604853245</v>
      </c>
      <c r="O21" s="19">
        <v>48.862290662774967</v>
      </c>
      <c r="P21" s="19">
        <v>48.248759775054758</v>
      </c>
      <c r="Q21" s="19">
        <v>47.620775464672143</v>
      </c>
      <c r="R21" s="19">
        <v>46.977989517880822</v>
      </c>
      <c r="S21" s="19">
        <v>46.319371884466264</v>
      </c>
      <c r="T21" s="19">
        <v>45.644823347257351</v>
      </c>
      <c r="U21" s="19">
        <v>44.953665581712912</v>
      </c>
      <c r="V21" s="19">
        <v>44.244777927658596</v>
      </c>
      <c r="W21" s="19">
        <v>43.517556779771425</v>
      </c>
      <c r="X21" s="19">
        <v>42.770834954928134</v>
      </c>
      <c r="Y21" s="19">
        <v>42.003956851512584</v>
      </c>
      <c r="Z21" s="19">
        <v>41.215053009679728</v>
      </c>
      <c r="AA21" s="19">
        <v>40.403140089865147</v>
      </c>
      <c r="AB21" s="19">
        <v>39.566820969392161</v>
      </c>
      <c r="AC21" s="19">
        <v>38.704061415366127</v>
      </c>
      <c r="AD21" s="19">
        <v>37.813134977854169</v>
      </c>
      <c r="AF21" t="s">
        <v>333</v>
      </c>
      <c r="AG21">
        <v>316.11329999999998</v>
      </c>
      <c r="AH21">
        <v>318.63940000000002</v>
      </c>
      <c r="AI21">
        <v>321.06869999999998</v>
      </c>
      <c r="AJ21">
        <v>337.37869999999998</v>
      </c>
      <c r="AK21">
        <v>357.61939999999998</v>
      </c>
      <c r="AL21">
        <v>381.79309999999998</v>
      </c>
      <c r="AM21">
        <v>384.23020000000002</v>
      </c>
      <c r="AN21">
        <v>386.60449999999997</v>
      </c>
      <c r="AO21">
        <v>388.91719999999998</v>
      </c>
      <c r="AP21">
        <v>391.16919999999999</v>
      </c>
      <c r="AQ21">
        <v>393.36070000000001</v>
      </c>
      <c r="AR21">
        <v>387.33969999999999</v>
      </c>
      <c r="AS21">
        <v>381.2577</v>
      </c>
      <c r="AT21">
        <v>375.11360000000002</v>
      </c>
      <c r="AU21">
        <v>368.90649999999999</v>
      </c>
      <c r="AV21">
        <v>362.63470000000001</v>
      </c>
      <c r="AW21">
        <v>359.36860000000001</v>
      </c>
      <c r="AX21">
        <v>356.03399999999999</v>
      </c>
      <c r="AY21">
        <v>352.6284</v>
      </c>
      <c r="AZ21">
        <v>349.14920000000001</v>
      </c>
      <c r="BA21">
        <v>345.5933</v>
      </c>
      <c r="BB21">
        <v>341.95729999999998</v>
      </c>
      <c r="BC21">
        <v>338.23750000000001</v>
      </c>
      <c r="BD21">
        <v>334.42959999999999</v>
      </c>
      <c r="BE21">
        <v>330.529</v>
      </c>
      <c r="BF21">
        <v>326.53039999999999</v>
      </c>
      <c r="BG21">
        <v>322.42790000000002</v>
      </c>
      <c r="BH21">
        <v>318.21510000000001</v>
      </c>
      <c r="BI21">
        <v>313.8845</v>
      </c>
      <c r="BJ21">
        <v>309.42829999999998</v>
      </c>
      <c r="BK21">
        <v>10550.559800000001</v>
      </c>
    </row>
    <row r="22" spans="1:63" x14ac:dyDescent="0.35">
      <c r="B22" s="18">
        <f>B3+B10+B12+B14</f>
        <v>40.570399999999992</v>
      </c>
      <c r="C22" s="18">
        <f t="shared" ref="C22:AD22" si="0">C3+C10+C12+C14</f>
        <v>40.6485069671714</v>
      </c>
      <c r="D22" s="18">
        <f t="shared" si="0"/>
        <v>40.70862740459421</v>
      </c>
      <c r="E22" s="18">
        <f t="shared" si="0"/>
        <v>40.751892892877471</v>
      </c>
      <c r="F22" s="18">
        <f t="shared" si="0"/>
        <v>40.779132650849633</v>
      </c>
      <c r="G22" s="18">
        <f t="shared" si="0"/>
        <v>40.79069412755463</v>
      </c>
      <c r="H22" s="18">
        <f t="shared" si="0"/>
        <v>40.787726139727447</v>
      </c>
      <c r="I22" s="18">
        <f t="shared" si="0"/>
        <v>40.770604780259831</v>
      </c>
      <c r="J22" s="18">
        <f t="shared" si="0"/>
        <v>40.739627811196499</v>
      </c>
      <c r="K22" s="18">
        <f t="shared" si="0"/>
        <v>40.695048487527316</v>
      </c>
      <c r="L22" s="18">
        <f t="shared" si="0"/>
        <v>40.636833660449923</v>
      </c>
      <c r="M22" s="18">
        <f t="shared" si="0"/>
        <v>40.565077165632928</v>
      </c>
      <c r="N22" s="18">
        <f t="shared" si="0"/>
        <v>40.479578604853238</v>
      </c>
      <c r="O22" s="18">
        <f t="shared" si="0"/>
        <v>40.380290662774968</v>
      </c>
      <c r="P22" s="18">
        <f t="shared" si="0"/>
        <v>40.266759775054759</v>
      </c>
      <c r="Q22" s="18">
        <f t="shared" si="0"/>
        <v>40.138775464672143</v>
      </c>
      <c r="R22" s="18">
        <f t="shared" si="0"/>
        <v>39.995989517880822</v>
      </c>
      <c r="S22" s="18">
        <f t="shared" si="0"/>
        <v>39.837371884466272</v>
      </c>
      <c r="T22" s="18">
        <f t="shared" si="0"/>
        <v>39.662823347257344</v>
      </c>
      <c r="U22" s="18">
        <f t="shared" si="0"/>
        <v>39.471665581712926</v>
      </c>
      <c r="V22" s="18">
        <f t="shared" si="0"/>
        <v>39.262777927658583</v>
      </c>
      <c r="W22" s="18">
        <f t="shared" si="0"/>
        <v>39.035556779771426</v>
      </c>
      <c r="X22" s="18">
        <f t="shared" si="0"/>
        <v>38.788834954928134</v>
      </c>
      <c r="Y22" s="18">
        <f t="shared" si="0"/>
        <v>38.521956851512584</v>
      </c>
      <c r="Z22" s="18">
        <f t="shared" si="0"/>
        <v>38.233053009679736</v>
      </c>
      <c r="AA22" s="18">
        <f t="shared" si="0"/>
        <v>37.921140089865141</v>
      </c>
      <c r="AB22" s="18">
        <f t="shared" si="0"/>
        <v>37.584820969392155</v>
      </c>
      <c r="AC22" s="18">
        <f t="shared" si="0"/>
        <v>37.222061415366134</v>
      </c>
      <c r="AD22" s="18">
        <f t="shared" si="0"/>
        <v>36.83113497785417</v>
      </c>
      <c r="AG22" t="s">
        <v>338</v>
      </c>
      <c r="AH22" t="s">
        <v>339</v>
      </c>
      <c r="AI22" t="s">
        <v>340</v>
      </c>
      <c r="AJ22" t="s">
        <v>341</v>
      </c>
      <c r="AK22" t="s">
        <v>342</v>
      </c>
      <c r="AL22" t="s">
        <v>343</v>
      </c>
      <c r="AM22" t="s">
        <v>344</v>
      </c>
      <c r="AN22" t="s">
        <v>345</v>
      </c>
      <c r="AO22" t="s">
        <v>346</v>
      </c>
      <c r="AP22" t="s">
        <v>347</v>
      </c>
      <c r="AQ22" t="s">
        <v>348</v>
      </c>
      <c r="AR22" t="s">
        <v>349</v>
      </c>
      <c r="AS22" t="s">
        <v>350</v>
      </c>
      <c r="AT22" t="s">
        <v>351</v>
      </c>
      <c r="AU22" t="s">
        <v>352</v>
      </c>
      <c r="AV22" t="s">
        <v>353</v>
      </c>
      <c r="AW22" t="s">
        <v>354</v>
      </c>
      <c r="AX22" t="s">
        <v>355</v>
      </c>
      <c r="AY22" t="s">
        <v>356</v>
      </c>
      <c r="AZ22" t="s">
        <v>357</v>
      </c>
      <c r="BA22" t="s">
        <v>358</v>
      </c>
      <c r="BB22" t="s">
        <v>359</v>
      </c>
      <c r="BC22" t="s">
        <v>360</v>
      </c>
      <c r="BD22" t="s">
        <v>361</v>
      </c>
      <c r="BE22" t="s">
        <v>362</v>
      </c>
      <c r="BF22" t="s">
        <v>363</v>
      </c>
      <c r="BG22" t="s">
        <v>364</v>
      </c>
      <c r="BH22" t="s">
        <v>365</v>
      </c>
      <c r="BI22" t="s">
        <v>366</v>
      </c>
      <c r="BJ22" t="s">
        <v>367</v>
      </c>
      <c r="BK22" t="s">
        <v>333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BE3245-440E-4A25-B96F-A929C0DA7258}">
  <sheetPr codeName="Sheet6">
    <tabColor rgb="FFFFC000"/>
  </sheetPr>
  <dimension ref="A1:AD141"/>
  <sheetViews>
    <sheetView workbookViewId="0">
      <selection activeCell="G111" sqref="G111"/>
    </sheetView>
  </sheetViews>
  <sheetFormatPr defaultRowHeight="14.5" x14ac:dyDescent="0.35"/>
  <cols>
    <col min="1" max="1" width="51.81640625" style="4" customWidth="1"/>
  </cols>
  <sheetData>
    <row r="1" spans="1:30" ht="20" thickBot="1" x14ac:dyDescent="0.5">
      <c r="A1" s="3" t="s">
        <v>436</v>
      </c>
    </row>
    <row r="2" spans="1:30" ht="15" thickTop="1" x14ac:dyDescent="0.35">
      <c r="A2"/>
      <c r="B2" s="1">
        <v>2022</v>
      </c>
      <c r="C2" s="2">
        <v>2023</v>
      </c>
      <c r="D2" s="1">
        <v>2024</v>
      </c>
      <c r="E2" s="2">
        <v>2025</v>
      </c>
      <c r="F2" s="1">
        <v>2026</v>
      </c>
      <c r="G2" s="2">
        <v>2027</v>
      </c>
      <c r="H2" s="1">
        <v>2028</v>
      </c>
      <c r="I2" s="2">
        <v>2029</v>
      </c>
      <c r="J2" s="1">
        <v>2030</v>
      </c>
      <c r="K2" s="2">
        <v>2031</v>
      </c>
      <c r="L2" s="1">
        <v>2032</v>
      </c>
      <c r="M2" s="2">
        <v>2033</v>
      </c>
      <c r="N2" s="1">
        <v>2034</v>
      </c>
      <c r="O2" s="2">
        <v>2035</v>
      </c>
      <c r="P2" s="1">
        <v>2036</v>
      </c>
      <c r="Q2" s="2">
        <v>2037</v>
      </c>
      <c r="R2" s="1">
        <v>2038</v>
      </c>
      <c r="S2" s="2">
        <v>2039</v>
      </c>
      <c r="T2" s="1">
        <v>2040</v>
      </c>
      <c r="U2" s="2">
        <v>2041</v>
      </c>
      <c r="V2" s="1">
        <v>2042</v>
      </c>
      <c r="W2" s="2">
        <v>2043</v>
      </c>
      <c r="X2" s="1">
        <v>2044</v>
      </c>
      <c r="Y2" s="2">
        <v>2045</v>
      </c>
      <c r="Z2" s="1">
        <v>2046</v>
      </c>
      <c r="AA2" s="2">
        <v>2047</v>
      </c>
      <c r="AB2" s="1">
        <v>2048</v>
      </c>
      <c r="AC2" s="2">
        <v>2049</v>
      </c>
      <c r="AD2" s="1">
        <v>2050</v>
      </c>
    </row>
    <row r="3" spans="1:30" x14ac:dyDescent="0.35">
      <c r="A3" s="4" t="s">
        <v>437</v>
      </c>
      <c r="B3" s="5">
        <v>4.854033E-2</v>
      </c>
      <c r="C3" s="5">
        <v>6.1321830000000001E-2</v>
      </c>
      <c r="D3" s="5">
        <v>8.672697E-2</v>
      </c>
      <c r="E3" s="5">
        <v>9.0204220000000002E-2</v>
      </c>
      <c r="F3" s="5">
        <v>8.0377009999999999E-2</v>
      </c>
      <c r="G3" s="5">
        <v>3.0772540000000001E-2</v>
      </c>
      <c r="H3" s="5">
        <v>-1.909431E-2</v>
      </c>
      <c r="I3" s="5">
        <v>-4.858581E-2</v>
      </c>
      <c r="J3" s="5">
        <v>-9.9691810000000006E-2</v>
      </c>
      <c r="K3" s="5">
        <v>-0.132327</v>
      </c>
      <c r="L3" s="5">
        <v>-0.146651</v>
      </c>
      <c r="M3" s="5">
        <v>-0.153916</v>
      </c>
      <c r="N3" s="5">
        <v>-0.12134399999999999</v>
      </c>
      <c r="O3" s="5">
        <v>-9.2037140000000003E-2</v>
      </c>
      <c r="P3" s="5">
        <v>-6.7459839999999993E-2</v>
      </c>
      <c r="Q3" s="5">
        <v>-5.0178029999999998E-2</v>
      </c>
      <c r="R3" s="5">
        <v>-3.6284509999999999E-2</v>
      </c>
      <c r="S3" s="5">
        <v>-2.7166240000000001E-2</v>
      </c>
      <c r="T3" s="5">
        <v>-2.3072160000000001E-2</v>
      </c>
      <c r="U3" s="5">
        <v>-2.2394569999999999E-2</v>
      </c>
      <c r="V3" s="5">
        <v>-2.4693090000000001E-2</v>
      </c>
      <c r="W3" s="5">
        <v>-2.9536369999999999E-2</v>
      </c>
      <c r="X3" s="5">
        <v>-3.680721E-2</v>
      </c>
      <c r="Y3" s="5">
        <v>-4.6014739999999998E-2</v>
      </c>
      <c r="Z3" s="5">
        <v>-5.6933009999999999E-2</v>
      </c>
      <c r="AA3" s="5">
        <v>-6.9316370000000002E-2</v>
      </c>
      <c r="AB3" s="5">
        <v>-8.3007419999999998E-2</v>
      </c>
      <c r="AC3" s="5">
        <v>-9.7927609999999998E-2</v>
      </c>
      <c r="AD3" s="5">
        <v>-0.11398800000000001</v>
      </c>
    </row>
    <row r="4" spans="1:30" x14ac:dyDescent="0.35">
      <c r="A4" s="4" t="s">
        <v>438</v>
      </c>
      <c r="B4" s="5">
        <v>4.854033E-2</v>
      </c>
      <c r="C4" s="5">
        <v>6.1321830000000001E-2</v>
      </c>
      <c r="D4" s="5">
        <v>8.672697E-2</v>
      </c>
      <c r="E4" s="5">
        <v>9.0204220000000002E-2</v>
      </c>
      <c r="F4" s="5">
        <v>8.0377009999999999E-2</v>
      </c>
      <c r="G4" s="5">
        <v>3.0772540000000001E-2</v>
      </c>
      <c r="H4" s="5">
        <v>-1.909431E-2</v>
      </c>
      <c r="I4" s="5">
        <v>-4.858581E-2</v>
      </c>
      <c r="J4" s="5">
        <v>-9.9691810000000006E-2</v>
      </c>
      <c r="K4" s="5">
        <v>-0.132327</v>
      </c>
      <c r="L4" s="5">
        <v>-0.146651</v>
      </c>
      <c r="M4" s="5">
        <v>-0.153916</v>
      </c>
      <c r="N4" s="5">
        <v>-0.12134399999999999</v>
      </c>
      <c r="O4" s="5">
        <v>-9.2037140000000003E-2</v>
      </c>
      <c r="P4" s="5">
        <v>-6.7459839999999993E-2</v>
      </c>
      <c r="Q4" s="5">
        <v>-5.0178029999999998E-2</v>
      </c>
      <c r="R4" s="5">
        <v>-3.6284509999999999E-2</v>
      </c>
      <c r="S4" s="5">
        <v>-2.7166240000000001E-2</v>
      </c>
      <c r="T4" s="5">
        <v>-2.3072160000000001E-2</v>
      </c>
      <c r="U4" s="5">
        <v>-2.2394569999999999E-2</v>
      </c>
      <c r="V4" s="5">
        <v>-2.4693090000000001E-2</v>
      </c>
      <c r="W4" s="5">
        <v>-2.9536369999999999E-2</v>
      </c>
      <c r="X4" s="5">
        <v>-3.680721E-2</v>
      </c>
      <c r="Y4" s="5">
        <v>-4.6014739999999998E-2</v>
      </c>
      <c r="Z4" s="5">
        <v>-5.6933009999999999E-2</v>
      </c>
      <c r="AA4" s="5">
        <v>-6.9316370000000002E-2</v>
      </c>
      <c r="AB4" s="5">
        <v>-8.3007419999999998E-2</v>
      </c>
      <c r="AC4" s="5">
        <v>-9.7927609999999998E-2</v>
      </c>
      <c r="AD4" s="5">
        <v>-0.11398800000000001</v>
      </c>
    </row>
    <row r="5" spans="1:30" x14ac:dyDescent="0.35">
      <c r="A5" s="4" t="s">
        <v>439</v>
      </c>
      <c r="B5" s="5">
        <v>-0.28842699999999999</v>
      </c>
      <c r="C5" s="5">
        <v>-0.54032899999999995</v>
      </c>
      <c r="D5" s="5">
        <v>-0.98114699999999999</v>
      </c>
      <c r="E5" s="5">
        <v>-1.3161799999999999</v>
      </c>
      <c r="F5" s="5">
        <v>-1.56602</v>
      </c>
      <c r="G5" s="5">
        <v>-1.5897600000000001</v>
      </c>
      <c r="H5" s="5">
        <v>-1.3769100000000001</v>
      </c>
      <c r="I5" s="5">
        <v>-1.18326</v>
      </c>
      <c r="J5" s="5">
        <v>-0.84528499999999995</v>
      </c>
      <c r="K5" s="5">
        <v>-0.55305000000000004</v>
      </c>
      <c r="L5" s="5">
        <v>-0.30307499999999998</v>
      </c>
      <c r="M5" s="5">
        <v>-0.108278</v>
      </c>
      <c r="N5" s="5">
        <v>-0.100938</v>
      </c>
      <c r="O5" s="5">
        <v>-0.114235</v>
      </c>
      <c r="P5" s="5">
        <v>-0.13863800000000001</v>
      </c>
      <c r="Q5" s="5">
        <v>-0.17308100000000001</v>
      </c>
      <c r="R5" s="5">
        <v>-0.20485500000000001</v>
      </c>
      <c r="S5" s="5">
        <v>-0.237036</v>
      </c>
      <c r="T5" s="5">
        <v>-0.26831700000000003</v>
      </c>
      <c r="U5" s="5">
        <v>-0.29687400000000003</v>
      </c>
      <c r="V5" s="5">
        <v>-0.32254100000000002</v>
      </c>
      <c r="W5" s="5">
        <v>-0.34532800000000002</v>
      </c>
      <c r="X5" s="5">
        <v>-0.36555199999999999</v>
      </c>
      <c r="Y5" s="5">
        <v>-0.38329099999999999</v>
      </c>
      <c r="Z5" s="5">
        <v>-0.39880199999999999</v>
      </c>
      <c r="AA5" s="5">
        <v>-0.41244799999999998</v>
      </c>
      <c r="AB5" s="5">
        <v>-0.42452299999999998</v>
      </c>
      <c r="AC5" s="5">
        <v>-0.43545</v>
      </c>
      <c r="AD5" s="5">
        <v>-0.445357</v>
      </c>
    </row>
    <row r="6" spans="1:30" x14ac:dyDescent="0.35">
      <c r="A6" s="4" t="s">
        <v>440</v>
      </c>
      <c r="B6" s="5">
        <v>-0.13705500000000001</v>
      </c>
      <c r="C6" s="5">
        <v>-0.30492200000000003</v>
      </c>
      <c r="D6" s="5">
        <v>-0.56883899999999998</v>
      </c>
      <c r="E6" s="5">
        <v>-0.80139099999999996</v>
      </c>
      <c r="F6" s="5">
        <v>-1.0108900000000001</v>
      </c>
      <c r="G6" s="5">
        <v>-1.1310500000000001</v>
      </c>
      <c r="H6" s="5">
        <v>-1.1771499999999999</v>
      </c>
      <c r="I6" s="5">
        <v>-1.23099</v>
      </c>
      <c r="J6" s="5">
        <v>-1.1387</v>
      </c>
      <c r="K6" s="5">
        <v>-1.0510999999999999</v>
      </c>
      <c r="L6" s="5">
        <v>-0.95814600000000005</v>
      </c>
      <c r="M6" s="5">
        <v>-0.88515999999999995</v>
      </c>
      <c r="N6" s="5">
        <v>-0.89048000000000005</v>
      </c>
      <c r="O6" s="5">
        <v>-0.90442100000000003</v>
      </c>
      <c r="P6" s="5">
        <v>-0.92354700000000001</v>
      </c>
      <c r="Q6" s="5">
        <v>-0.952152</v>
      </c>
      <c r="R6" s="5">
        <v>-0.97483799999999998</v>
      </c>
      <c r="S6" s="5">
        <v>-0.99926000000000004</v>
      </c>
      <c r="T6" s="5">
        <v>-1.0229200000000001</v>
      </c>
      <c r="U6" s="5">
        <v>-1.0477799999999999</v>
      </c>
      <c r="V6" s="5">
        <v>-1.0683</v>
      </c>
      <c r="W6" s="5">
        <v>-1.0881799999999999</v>
      </c>
      <c r="X6" s="5">
        <v>-1.1101300000000001</v>
      </c>
      <c r="Y6" s="5">
        <v>-1.1310800000000001</v>
      </c>
      <c r="Z6" s="5">
        <v>-1.1507099999999999</v>
      </c>
      <c r="AA6" s="5">
        <v>-1.16926</v>
      </c>
      <c r="AB6" s="5">
        <v>-1.1866300000000001</v>
      </c>
      <c r="AC6" s="5">
        <v>-1.20302</v>
      </c>
      <c r="AD6" s="5">
        <v>-1.2182200000000001</v>
      </c>
    </row>
    <row r="7" spans="1:30" x14ac:dyDescent="0.35">
      <c r="A7" s="4" t="s">
        <v>441</v>
      </c>
      <c r="B7" s="5">
        <v>-0.135626</v>
      </c>
      <c r="C7" s="5">
        <v>-0.30356699999999998</v>
      </c>
      <c r="D7" s="5">
        <v>-0.56756099999999998</v>
      </c>
      <c r="E7" s="5">
        <v>-0.80074500000000004</v>
      </c>
      <c r="F7" s="5">
        <v>-1.01102</v>
      </c>
      <c r="G7" s="5">
        <v>-1.1317699999999999</v>
      </c>
      <c r="H7" s="5">
        <v>-1.17821</v>
      </c>
      <c r="I7" s="5">
        <v>-1.2323500000000001</v>
      </c>
      <c r="J7" s="5">
        <v>-1.1396900000000001</v>
      </c>
      <c r="K7" s="5">
        <v>-1.0516799999999999</v>
      </c>
      <c r="L7" s="5">
        <v>-0.95834399999999997</v>
      </c>
      <c r="M7" s="5">
        <v>-0.884992</v>
      </c>
      <c r="N7" s="5">
        <v>-0.89067799999999997</v>
      </c>
      <c r="O7" s="5">
        <v>-0.90498000000000001</v>
      </c>
      <c r="P7" s="5">
        <v>-0.92445999999999995</v>
      </c>
      <c r="Q7" s="5">
        <v>-0.953376</v>
      </c>
      <c r="R7" s="5">
        <v>-0.97635000000000005</v>
      </c>
      <c r="S7" s="5">
        <v>-1.0010300000000001</v>
      </c>
      <c r="T7" s="5">
        <v>-1.0248600000000001</v>
      </c>
      <c r="U7" s="5">
        <v>-1.0498799999999999</v>
      </c>
      <c r="V7" s="5">
        <v>-1.07047</v>
      </c>
      <c r="W7" s="5">
        <v>-1.0903799999999999</v>
      </c>
      <c r="X7" s="5">
        <v>-1.11233</v>
      </c>
      <c r="Y7" s="5">
        <v>-1.13323</v>
      </c>
      <c r="Z7" s="5">
        <v>-1.1527799999999999</v>
      </c>
      <c r="AA7" s="5">
        <v>-1.17119</v>
      </c>
      <c r="AB7" s="5">
        <v>-1.18838</v>
      </c>
      <c r="AC7" s="5">
        <v>-1.2045399999999999</v>
      </c>
      <c r="AD7" s="5">
        <v>-1.21946</v>
      </c>
    </row>
    <row r="8" spans="1:30" x14ac:dyDescent="0.35">
      <c r="A8" s="4" t="s">
        <v>442</v>
      </c>
      <c r="B8" s="5">
        <v>-3.1416640000000003E-2</v>
      </c>
      <c r="C8" s="5">
        <v>-8.1228739999999994E-2</v>
      </c>
      <c r="D8" s="5">
        <v>-0.16661100000000001</v>
      </c>
      <c r="E8" s="5">
        <v>-0.243619</v>
      </c>
      <c r="F8" s="5">
        <v>-0.31090000000000001</v>
      </c>
      <c r="G8" s="5">
        <v>-0.36064800000000002</v>
      </c>
      <c r="H8" s="5">
        <v>-0.35742499999999999</v>
      </c>
      <c r="I8" s="5">
        <v>-0.34581099999999998</v>
      </c>
      <c r="J8" s="5">
        <v>-0.30974699999999999</v>
      </c>
      <c r="K8" s="5">
        <v>-0.26978099999999999</v>
      </c>
      <c r="L8" s="5">
        <v>-0.225075</v>
      </c>
      <c r="M8" s="5">
        <v>-0.18734899999999999</v>
      </c>
      <c r="N8" s="5">
        <v>-0.162137</v>
      </c>
      <c r="O8" s="5">
        <v>-0.143842</v>
      </c>
      <c r="P8" s="5">
        <v>-0.131442</v>
      </c>
      <c r="Q8" s="5">
        <v>-0.12673499999999999</v>
      </c>
      <c r="R8" s="5">
        <v>-0.123802</v>
      </c>
      <c r="S8" s="5">
        <v>-0.124489</v>
      </c>
      <c r="T8" s="5">
        <v>-0.128747</v>
      </c>
      <c r="U8" s="5">
        <v>-0.13492999999999999</v>
      </c>
      <c r="V8" s="5">
        <v>-0.142625</v>
      </c>
      <c r="W8" s="5">
        <v>-0.15157799999999999</v>
      </c>
      <c r="X8" s="5">
        <v>-0.161827</v>
      </c>
      <c r="Y8" s="5">
        <v>-0.17299100000000001</v>
      </c>
      <c r="Z8" s="5">
        <v>-0.18493999999999999</v>
      </c>
      <c r="AA8" s="5">
        <v>-0.19758800000000001</v>
      </c>
      <c r="AB8" s="5">
        <v>-0.210864</v>
      </c>
      <c r="AC8" s="5">
        <v>-0.22483900000000001</v>
      </c>
      <c r="AD8" s="5">
        <v>-0.239452</v>
      </c>
    </row>
    <row r="9" spans="1:30" x14ac:dyDescent="0.35">
      <c r="A9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30" x14ac:dyDescent="0.35">
      <c r="A10" s="4" t="s">
        <v>443</v>
      </c>
      <c r="B10" s="5">
        <v>-4.2485240000000001E-2</v>
      </c>
      <c r="C10" s="5">
        <v>-0.12840099999999999</v>
      </c>
      <c r="D10" s="5">
        <v>-0.28927900000000001</v>
      </c>
      <c r="E10" s="5">
        <v>-0.502193</v>
      </c>
      <c r="F10" s="5">
        <v>-0.74880899999999995</v>
      </c>
      <c r="G10" s="5">
        <v>-0.98626800000000003</v>
      </c>
      <c r="H10" s="5">
        <v>-1.1750400000000001</v>
      </c>
      <c r="I10" s="5">
        <v>-1.3218399999999999</v>
      </c>
      <c r="J10" s="5">
        <v>-1.40205</v>
      </c>
      <c r="K10" s="5">
        <v>-1.4272800000000001</v>
      </c>
      <c r="L10" s="5">
        <v>-1.40574</v>
      </c>
      <c r="M10" s="5">
        <v>-1.3508899999999999</v>
      </c>
      <c r="N10" s="5">
        <v>-1.2936000000000001</v>
      </c>
      <c r="O10" s="5">
        <v>-1.2377</v>
      </c>
      <c r="P10" s="5">
        <v>-1.1855100000000001</v>
      </c>
      <c r="Q10" s="5">
        <v>-1.1399300000000001</v>
      </c>
      <c r="R10" s="5">
        <v>-1.09988</v>
      </c>
      <c r="S10" s="5">
        <v>-1.06593</v>
      </c>
      <c r="T10" s="5">
        <v>-1.0382</v>
      </c>
      <c r="U10" s="5">
        <v>-1.0164899999999999</v>
      </c>
      <c r="V10" s="5">
        <v>-1.0002800000000001</v>
      </c>
      <c r="W10" s="5">
        <v>-0.98909400000000003</v>
      </c>
      <c r="X10" s="5">
        <v>-0.98248500000000005</v>
      </c>
      <c r="Y10" s="5">
        <v>-0.97998799999999997</v>
      </c>
      <c r="Z10" s="5">
        <v>-0.981124</v>
      </c>
      <c r="AA10" s="5">
        <v>-0.98548199999999997</v>
      </c>
      <c r="AB10" s="5">
        <v>-0.99271799999999999</v>
      </c>
      <c r="AC10" s="5">
        <v>-1.00257</v>
      </c>
      <c r="AD10" s="5">
        <v>-1.0148200000000001</v>
      </c>
    </row>
    <row r="11" spans="1:30" x14ac:dyDescent="0.35">
      <c r="A11" s="4" t="s">
        <v>444</v>
      </c>
      <c r="B11" s="5">
        <v>-8.6163310000000007E-2</v>
      </c>
      <c r="C11" s="5">
        <v>-0.17418600000000001</v>
      </c>
      <c r="D11" s="5">
        <v>-0.32630199999999998</v>
      </c>
      <c r="E11" s="5">
        <v>-0.43237300000000001</v>
      </c>
      <c r="F11" s="5">
        <v>-0.50178999999999996</v>
      </c>
      <c r="G11" s="5">
        <v>-0.48426200000000003</v>
      </c>
      <c r="H11" s="5">
        <v>-0.38584299999999999</v>
      </c>
      <c r="I11" s="5">
        <v>-0.30056500000000003</v>
      </c>
      <c r="J11" s="5">
        <v>-0.164435</v>
      </c>
      <c r="K11" s="5">
        <v>-5.1703289999999999E-2</v>
      </c>
      <c r="L11" s="5">
        <v>4.4328390000000002E-2</v>
      </c>
      <c r="M11" s="5">
        <v>0.112729</v>
      </c>
      <c r="N11" s="5">
        <v>0.11769</v>
      </c>
      <c r="O11" s="5">
        <v>0.11480899999999999</v>
      </c>
      <c r="P11" s="5">
        <v>0.107179</v>
      </c>
      <c r="Q11" s="5">
        <v>9.3568059999999995E-2</v>
      </c>
      <c r="R11" s="5">
        <v>8.2193139999999998E-2</v>
      </c>
      <c r="S11" s="5">
        <v>6.9688920000000001E-2</v>
      </c>
      <c r="T11" s="5">
        <v>5.696027E-2</v>
      </c>
      <c r="U11" s="5">
        <v>4.464912E-2</v>
      </c>
      <c r="V11" s="5">
        <v>3.3397679999999999E-2</v>
      </c>
      <c r="W11" s="5">
        <v>2.3129190000000001E-2</v>
      </c>
      <c r="X11" s="5">
        <v>1.3762109999999999E-2</v>
      </c>
      <c r="Y11" s="5">
        <v>5.3800740000000003E-3</v>
      </c>
      <c r="Z11" s="5">
        <v>-2.0347590000000001E-3</v>
      </c>
      <c r="AA11" s="5">
        <v>-8.6396000000000008E-3</v>
      </c>
      <c r="AB11" s="5">
        <v>-1.452001E-2</v>
      </c>
      <c r="AC11" s="5">
        <v>-1.989401E-2</v>
      </c>
      <c r="AD11" s="5">
        <v>-2.4770480000000001E-2</v>
      </c>
    </row>
    <row r="12" spans="1:30" x14ac:dyDescent="0.35">
      <c r="A12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30" x14ac:dyDescent="0.35">
      <c r="A13" s="4" t="s">
        <v>130</v>
      </c>
      <c r="B13" s="6">
        <v>84.68</v>
      </c>
      <c r="C13" s="6">
        <v>67.140000000000015</v>
      </c>
      <c r="D13" s="6">
        <v>66.000000000000014</v>
      </c>
      <c r="E13" s="6">
        <v>69.000000000000014</v>
      </c>
      <c r="F13" s="6">
        <v>71.000000000000014</v>
      </c>
      <c r="G13" s="6">
        <v>73.000000000000014</v>
      </c>
      <c r="H13" s="6">
        <v>76.000000000000014</v>
      </c>
      <c r="I13" s="6">
        <v>72.000000000000014</v>
      </c>
      <c r="J13" s="6">
        <v>69.000000000000014</v>
      </c>
      <c r="K13" s="6">
        <v>65.000000000000014</v>
      </c>
      <c r="L13" s="6">
        <v>62.000000000000014</v>
      </c>
      <c r="M13" s="6">
        <v>58.000000000000014</v>
      </c>
      <c r="N13" s="6">
        <v>55.000000000000014</v>
      </c>
      <c r="O13" s="6">
        <v>51.000000000000014</v>
      </c>
      <c r="P13" s="6">
        <v>51.000000000000014</v>
      </c>
      <c r="Q13" s="6">
        <v>51.000000000000014</v>
      </c>
      <c r="R13" s="6">
        <v>51.000000000000014</v>
      </c>
      <c r="S13" s="6">
        <v>51.000000000000014</v>
      </c>
      <c r="T13" s="6">
        <v>51.000000000000014</v>
      </c>
      <c r="U13" s="6">
        <v>51.000000000000014</v>
      </c>
      <c r="V13" s="6">
        <v>51.000000000000014</v>
      </c>
      <c r="W13" s="6">
        <v>51.000000000000014</v>
      </c>
      <c r="X13" s="6">
        <v>51.000000000000014</v>
      </c>
      <c r="Y13" s="6">
        <v>51.000000000000014</v>
      </c>
      <c r="Z13" s="6">
        <v>51.000000000000014</v>
      </c>
      <c r="AA13" s="6">
        <v>51.000000000000014</v>
      </c>
      <c r="AB13" s="6">
        <v>51.000000000000014</v>
      </c>
      <c r="AC13" s="6">
        <v>51.000000000000014</v>
      </c>
      <c r="AD13" s="6">
        <v>51.000000000000014</v>
      </c>
    </row>
    <row r="14" spans="1:30" x14ac:dyDescent="0.35">
      <c r="A14" s="4" t="s">
        <v>132</v>
      </c>
      <c r="B14" s="6">
        <v>84.68</v>
      </c>
      <c r="C14" s="6">
        <v>67.140000000000015</v>
      </c>
      <c r="D14" s="6">
        <v>66.000000000000014</v>
      </c>
      <c r="E14" s="6">
        <v>69.000000000000014</v>
      </c>
      <c r="F14" s="6">
        <v>71.000000000000014</v>
      </c>
      <c r="G14" s="6">
        <v>73.000000000000014</v>
      </c>
      <c r="H14" s="6">
        <v>76.000000000000014</v>
      </c>
      <c r="I14" s="6">
        <v>72.000000000000014</v>
      </c>
      <c r="J14" s="6">
        <v>69.000000000000014</v>
      </c>
      <c r="K14" s="6">
        <v>65.000000000000014</v>
      </c>
      <c r="L14" s="6">
        <v>62.000000000000014</v>
      </c>
      <c r="M14" s="6">
        <v>58.000000000000014</v>
      </c>
      <c r="N14" s="6">
        <v>55.000000000000014</v>
      </c>
      <c r="O14" s="6">
        <v>51.000000000000014</v>
      </c>
      <c r="P14" s="6">
        <v>51.000000000000014</v>
      </c>
      <c r="Q14" s="6">
        <v>51.000000000000014</v>
      </c>
      <c r="R14" s="6">
        <v>51.000000000000014</v>
      </c>
      <c r="S14" s="6">
        <v>51.000000000000014</v>
      </c>
      <c r="T14" s="6">
        <v>51.000000000000014</v>
      </c>
      <c r="U14" s="6">
        <v>51.000000000000014</v>
      </c>
      <c r="V14" s="6">
        <v>51.000000000000014</v>
      </c>
      <c r="W14" s="6">
        <v>51.000000000000014</v>
      </c>
      <c r="X14" s="6">
        <v>51.000000000000014</v>
      </c>
      <c r="Y14" s="6">
        <v>51.000000000000014</v>
      </c>
      <c r="Z14" s="6">
        <v>51.000000000000014</v>
      </c>
      <c r="AA14" s="6">
        <v>51.000000000000014</v>
      </c>
      <c r="AB14" s="6">
        <v>51.000000000000014</v>
      </c>
      <c r="AC14" s="6">
        <v>51.000000000000014</v>
      </c>
      <c r="AD14" s="6">
        <v>51.000000000000014</v>
      </c>
    </row>
    <row r="15" spans="1:30" x14ac:dyDescent="0.35">
      <c r="A15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30" ht="20" thickBot="1" x14ac:dyDescent="0.5">
      <c r="A16" s="3" t="s">
        <v>445</v>
      </c>
    </row>
    <row r="17" spans="1:30" ht="15" thickTop="1" x14ac:dyDescent="0.35">
      <c r="A17"/>
      <c r="B17" s="1">
        <v>2022</v>
      </c>
      <c r="C17" s="2">
        <v>2023</v>
      </c>
      <c r="D17" s="1">
        <v>2024</v>
      </c>
      <c r="E17" s="2">
        <v>2025</v>
      </c>
      <c r="F17" s="1">
        <v>2026</v>
      </c>
      <c r="G17" s="2">
        <v>2027</v>
      </c>
      <c r="H17" s="1">
        <v>2028</v>
      </c>
      <c r="I17" s="2">
        <v>2029</v>
      </c>
      <c r="J17" s="1">
        <v>2030</v>
      </c>
      <c r="K17" s="2">
        <v>2031</v>
      </c>
      <c r="L17" s="1">
        <v>2032</v>
      </c>
      <c r="M17" s="2">
        <v>2033</v>
      </c>
      <c r="N17" s="1">
        <v>2034</v>
      </c>
      <c r="O17" s="2">
        <v>2035</v>
      </c>
      <c r="P17" s="1">
        <v>2036</v>
      </c>
      <c r="Q17" s="2">
        <v>2037</v>
      </c>
      <c r="R17" s="1">
        <v>2038</v>
      </c>
      <c r="S17" s="2">
        <v>2039</v>
      </c>
      <c r="T17" s="1">
        <v>2040</v>
      </c>
      <c r="U17" s="2">
        <v>2041</v>
      </c>
      <c r="V17" s="1">
        <v>2042</v>
      </c>
      <c r="W17" s="2">
        <v>2043</v>
      </c>
      <c r="X17" s="1">
        <v>2044</v>
      </c>
      <c r="Y17" s="2">
        <v>2045</v>
      </c>
      <c r="Z17" s="1">
        <v>2046</v>
      </c>
      <c r="AA17" s="2">
        <v>2047</v>
      </c>
      <c r="AB17" s="1">
        <v>2048</v>
      </c>
      <c r="AC17" s="2">
        <v>2049</v>
      </c>
      <c r="AD17" s="1">
        <v>2050</v>
      </c>
    </row>
    <row r="18" spans="1:30" x14ac:dyDescent="0.35">
      <c r="A18" t="s">
        <v>135</v>
      </c>
      <c r="B18" s="5">
        <v>-0.10385800000000001</v>
      </c>
      <c r="C18" s="5">
        <v>-0.57767199999999996</v>
      </c>
      <c r="D18" s="5">
        <v>-1.18974</v>
      </c>
      <c r="E18" s="5">
        <v>-1.7865800000000001</v>
      </c>
      <c r="F18" s="5">
        <v>-2.3745599999999998</v>
      </c>
      <c r="G18" s="5">
        <v>-2.9323199999999998</v>
      </c>
      <c r="H18" s="5">
        <v>-3.30531</v>
      </c>
      <c r="I18" s="5">
        <v>-3.7097799999999999</v>
      </c>
      <c r="J18" s="5">
        <v>-3.98428</v>
      </c>
      <c r="K18" s="5">
        <v>-4.2200499999999996</v>
      </c>
      <c r="L18" s="5">
        <v>-4.3411799999999996</v>
      </c>
      <c r="M18" s="5">
        <v>-4.5166300000000001</v>
      </c>
      <c r="N18" s="5">
        <v>-4.6535299999999999</v>
      </c>
      <c r="O18" s="5">
        <v>-4.79826</v>
      </c>
      <c r="P18" s="5">
        <v>-4.9476300000000002</v>
      </c>
      <c r="Q18" s="5">
        <v>-5.1446800000000001</v>
      </c>
      <c r="R18" s="5">
        <v>-5.3186</v>
      </c>
      <c r="S18" s="5">
        <v>-5.5022799999999998</v>
      </c>
      <c r="T18" s="5">
        <v>-5.6942700000000004</v>
      </c>
      <c r="U18" s="5">
        <v>-5.89377</v>
      </c>
      <c r="V18" s="5">
        <v>-6.0983400000000003</v>
      </c>
      <c r="W18" s="5">
        <v>-6.3073600000000001</v>
      </c>
      <c r="X18" s="5">
        <v>-6.5193199999999996</v>
      </c>
      <c r="Y18" s="5">
        <v>-6.7351200000000002</v>
      </c>
      <c r="Z18" s="5">
        <v>-6.9528100000000004</v>
      </c>
      <c r="AA18" s="5">
        <v>-7.1723800000000004</v>
      </c>
      <c r="AB18" s="5">
        <v>-7.3930300000000004</v>
      </c>
      <c r="AC18" s="5">
        <v>-7.61571</v>
      </c>
      <c r="AD18" s="5">
        <v>-7.83866</v>
      </c>
    </row>
    <row r="19" spans="1:30" x14ac:dyDescent="0.35">
      <c r="A19" t="s">
        <v>136</v>
      </c>
      <c r="B19" s="5">
        <v>-0.114965</v>
      </c>
      <c r="C19" s="5">
        <v>-0.64697700000000002</v>
      </c>
      <c r="D19" s="5">
        <v>-1.30592</v>
      </c>
      <c r="E19" s="5">
        <v>-1.94916</v>
      </c>
      <c r="F19" s="5">
        <v>-2.5827499999999999</v>
      </c>
      <c r="G19" s="5">
        <v>-3.18824</v>
      </c>
      <c r="H19" s="5">
        <v>-3.5881599999999998</v>
      </c>
      <c r="I19" s="5">
        <v>-4.0310899999999998</v>
      </c>
      <c r="J19" s="5">
        <v>-4.3230700000000004</v>
      </c>
      <c r="K19" s="5">
        <v>-4.5782699999999998</v>
      </c>
      <c r="L19" s="5">
        <v>-4.70411</v>
      </c>
      <c r="M19" s="5">
        <v>-4.8957499999999996</v>
      </c>
      <c r="N19" s="5">
        <v>-5.03695</v>
      </c>
      <c r="O19" s="5">
        <v>-5.1923899999999996</v>
      </c>
      <c r="P19" s="5">
        <v>-5.35093</v>
      </c>
      <c r="Q19" s="5">
        <v>-5.5623699999999996</v>
      </c>
      <c r="R19" s="5">
        <v>-5.7447900000000001</v>
      </c>
      <c r="S19" s="5">
        <v>-5.9383499999999998</v>
      </c>
      <c r="T19" s="5">
        <v>-6.1401500000000002</v>
      </c>
      <c r="U19" s="5">
        <v>-6.3494799999999998</v>
      </c>
      <c r="V19" s="5">
        <v>-6.5637600000000003</v>
      </c>
      <c r="W19" s="5">
        <v>-6.7825800000000003</v>
      </c>
      <c r="X19" s="5">
        <v>-7.00441</v>
      </c>
      <c r="Y19" s="5">
        <v>-7.2302799999999996</v>
      </c>
      <c r="Z19" s="5">
        <v>-7.4579800000000001</v>
      </c>
      <c r="AA19" s="5">
        <v>-7.6876699999999998</v>
      </c>
      <c r="AB19" s="5">
        <v>-7.9184700000000001</v>
      </c>
      <c r="AC19" s="5">
        <v>-8.1514799999999994</v>
      </c>
      <c r="AD19" s="5">
        <v>-8.3846600000000002</v>
      </c>
    </row>
    <row r="20" spans="1:30" x14ac:dyDescent="0.35">
      <c r="A20" t="s">
        <v>137</v>
      </c>
      <c r="B20" s="5">
        <v>-0.19233700000000001</v>
      </c>
      <c r="C20" s="5">
        <v>-0.64138300000000004</v>
      </c>
      <c r="D20" s="5">
        <v>-1.1806399999999999</v>
      </c>
      <c r="E20" s="5">
        <v>-1.7343599999999999</v>
      </c>
      <c r="F20" s="5">
        <v>-2.30261</v>
      </c>
      <c r="G20" s="5">
        <v>-2.8531</v>
      </c>
      <c r="H20" s="5">
        <v>-3.2473700000000001</v>
      </c>
      <c r="I20" s="5">
        <v>-3.59734</v>
      </c>
      <c r="J20" s="5">
        <v>-3.8202799999999999</v>
      </c>
      <c r="K20" s="5">
        <v>-3.9688400000000001</v>
      </c>
      <c r="L20" s="5">
        <v>-4.0234199999999998</v>
      </c>
      <c r="M20" s="5">
        <v>-4.10039</v>
      </c>
      <c r="N20" s="5">
        <v>-4.1589799999999997</v>
      </c>
      <c r="O20" s="5">
        <v>-4.2560200000000004</v>
      </c>
      <c r="P20" s="5">
        <v>-4.3694300000000004</v>
      </c>
      <c r="Q20" s="5">
        <v>-4.5182599999999997</v>
      </c>
      <c r="R20" s="5">
        <v>-4.6381800000000002</v>
      </c>
      <c r="S20" s="5">
        <v>-4.7635699999999996</v>
      </c>
      <c r="T20" s="5">
        <v>-4.8907400000000001</v>
      </c>
      <c r="U20" s="5">
        <v>-5.0192199999999998</v>
      </c>
      <c r="V20" s="5">
        <v>-5.1466700000000003</v>
      </c>
      <c r="W20" s="5">
        <v>-5.2730800000000002</v>
      </c>
      <c r="X20" s="5">
        <v>-5.3978299999999999</v>
      </c>
      <c r="Y20" s="5">
        <v>-5.5215199999999998</v>
      </c>
      <c r="Z20" s="5">
        <v>-5.6435000000000004</v>
      </c>
      <c r="AA20" s="5">
        <v>-5.7641299999999998</v>
      </c>
      <c r="AB20" s="5">
        <v>-5.8831300000000004</v>
      </c>
      <c r="AC20" s="5">
        <v>-6.0011900000000002</v>
      </c>
      <c r="AD20" s="5">
        <v>-6.11747</v>
      </c>
    </row>
    <row r="21" spans="1:30" x14ac:dyDescent="0.35">
      <c r="A21" t="s">
        <v>138</v>
      </c>
      <c r="B21" s="5">
        <v>-0.21626799999999999</v>
      </c>
      <c r="C21" s="5">
        <v>-0.55079599999999995</v>
      </c>
      <c r="D21" s="5">
        <v>-1.0092699999999999</v>
      </c>
      <c r="E21" s="5">
        <v>-1.4199299999999999</v>
      </c>
      <c r="F21" s="5">
        <v>-1.8195399999999999</v>
      </c>
      <c r="G21" s="5">
        <v>-2.11009</v>
      </c>
      <c r="H21" s="5">
        <v>-2.2904100000000001</v>
      </c>
      <c r="I21" s="5">
        <v>-2.5064500000000001</v>
      </c>
      <c r="J21" s="5">
        <v>-2.67889</v>
      </c>
      <c r="K21" s="5">
        <v>-2.8441200000000002</v>
      </c>
      <c r="L21" s="5">
        <v>-2.9571299999999998</v>
      </c>
      <c r="M21" s="5">
        <v>-3.10053</v>
      </c>
      <c r="N21" s="5">
        <v>-3.2686799999999998</v>
      </c>
      <c r="O21" s="5">
        <v>-3.4280599999999999</v>
      </c>
      <c r="P21" s="5">
        <v>-3.5923799999999999</v>
      </c>
      <c r="Q21" s="5">
        <v>-3.79278</v>
      </c>
      <c r="R21" s="5">
        <v>-3.94238</v>
      </c>
      <c r="S21" s="5">
        <v>-4.0936500000000002</v>
      </c>
      <c r="T21" s="5">
        <v>-4.2448100000000002</v>
      </c>
      <c r="U21" s="5">
        <v>-4.3995199999999999</v>
      </c>
      <c r="V21" s="5">
        <v>-4.5562300000000002</v>
      </c>
      <c r="W21" s="5">
        <v>-4.7145799999999998</v>
      </c>
      <c r="X21" s="5">
        <v>-4.8736800000000002</v>
      </c>
      <c r="Y21" s="5">
        <v>-5.0340999999999996</v>
      </c>
      <c r="Z21" s="5">
        <v>-5.1955999999999998</v>
      </c>
      <c r="AA21" s="5">
        <v>-5.3581899999999996</v>
      </c>
      <c r="AB21" s="5">
        <v>-5.5215500000000004</v>
      </c>
      <c r="AC21" s="5">
        <v>-5.6858500000000003</v>
      </c>
      <c r="AD21" s="5">
        <v>-5.8505399999999996</v>
      </c>
    </row>
    <row r="22" spans="1:30" x14ac:dyDescent="0.35">
      <c r="A22" t="s">
        <v>139</v>
      </c>
      <c r="B22" s="5">
        <v>-0.21427099999999999</v>
      </c>
      <c r="C22" s="5">
        <v>-0.44112200000000001</v>
      </c>
      <c r="D22" s="5">
        <v>-0.70889199999999997</v>
      </c>
      <c r="E22" s="5">
        <v>-0.92969199999999996</v>
      </c>
      <c r="F22" s="5">
        <v>-1.1673</v>
      </c>
      <c r="G22" s="5">
        <v>-1.38731</v>
      </c>
      <c r="H22" s="5">
        <v>-1.5844800000000001</v>
      </c>
      <c r="I22" s="5">
        <v>-1.7746500000000001</v>
      </c>
      <c r="J22" s="5">
        <v>-1.9603699999999999</v>
      </c>
      <c r="K22" s="5">
        <v>-2.1173199999999999</v>
      </c>
      <c r="L22" s="5">
        <v>-2.2460100000000001</v>
      </c>
      <c r="M22" s="5">
        <v>-2.3599600000000001</v>
      </c>
      <c r="N22" s="5">
        <v>-2.4743300000000001</v>
      </c>
      <c r="O22" s="5">
        <v>-2.5803099999999999</v>
      </c>
      <c r="P22" s="5">
        <v>-2.6941799999999998</v>
      </c>
      <c r="Q22" s="5">
        <v>-2.8283499999999999</v>
      </c>
      <c r="R22" s="5">
        <v>-2.92184</v>
      </c>
      <c r="S22" s="5">
        <v>-3.01478</v>
      </c>
      <c r="T22" s="5">
        <v>-3.1063100000000001</v>
      </c>
      <c r="U22" s="5">
        <v>-3.1988799999999999</v>
      </c>
      <c r="V22" s="5">
        <v>-3.2917800000000002</v>
      </c>
      <c r="W22" s="5">
        <v>-3.3846400000000001</v>
      </c>
      <c r="X22" s="5">
        <v>-3.4773100000000001</v>
      </c>
      <c r="Y22" s="5">
        <v>-3.56915</v>
      </c>
      <c r="Z22" s="5">
        <v>-3.6608299999999998</v>
      </c>
      <c r="AA22" s="5">
        <v>-3.7520799999999999</v>
      </c>
      <c r="AB22" s="5">
        <v>-3.8428800000000001</v>
      </c>
      <c r="AC22" s="5">
        <v>-3.9327700000000001</v>
      </c>
      <c r="AD22" s="5">
        <v>-4.0220900000000004</v>
      </c>
    </row>
    <row r="23" spans="1:30" x14ac:dyDescent="0.35">
      <c r="A23" t="s">
        <v>140</v>
      </c>
      <c r="B23" s="5">
        <v>-0.22891</v>
      </c>
      <c r="C23" s="5">
        <v>-0.39117299999999999</v>
      </c>
      <c r="D23" s="5">
        <v>-0.56145199999999995</v>
      </c>
      <c r="E23" s="5">
        <v>-0.64817400000000003</v>
      </c>
      <c r="F23" s="5">
        <v>-0.71794599999999997</v>
      </c>
      <c r="G23" s="5">
        <v>-0.70773900000000001</v>
      </c>
      <c r="H23" s="5">
        <v>-0.67260799999999998</v>
      </c>
      <c r="I23" s="5">
        <v>-0.62839599999999995</v>
      </c>
      <c r="J23" s="5">
        <v>-0.61158299999999999</v>
      </c>
      <c r="K23" s="5">
        <v>-0.60019800000000001</v>
      </c>
      <c r="L23" s="5">
        <v>-0.60331599999999996</v>
      </c>
      <c r="M23" s="5">
        <v>-0.61346000000000001</v>
      </c>
      <c r="N23" s="5">
        <v>-0.665682</v>
      </c>
      <c r="O23" s="5">
        <v>-0.72540000000000004</v>
      </c>
      <c r="P23" s="5">
        <v>-0.80582900000000002</v>
      </c>
      <c r="Q23" s="5">
        <v>-0.91173999999999999</v>
      </c>
      <c r="R23" s="5">
        <v>-0.98812800000000001</v>
      </c>
      <c r="S23" s="5">
        <v>-1.0707899999999999</v>
      </c>
      <c r="T23" s="5">
        <v>-1.15716</v>
      </c>
      <c r="U23" s="5">
        <v>-1.2493099999999999</v>
      </c>
      <c r="V23" s="5">
        <v>-1.34609</v>
      </c>
      <c r="W23" s="5">
        <v>-1.44651</v>
      </c>
      <c r="X23" s="5">
        <v>-1.5497700000000001</v>
      </c>
      <c r="Y23" s="5">
        <v>-1.65513</v>
      </c>
      <c r="Z23" s="5">
        <v>-1.7630699999999999</v>
      </c>
      <c r="AA23" s="5">
        <v>-1.87317</v>
      </c>
      <c r="AB23" s="5">
        <v>-1.9852700000000001</v>
      </c>
      <c r="AC23" s="5">
        <v>-2.0986899999999999</v>
      </c>
      <c r="AD23" s="5">
        <v>-2.21374</v>
      </c>
    </row>
    <row r="24" spans="1:30" x14ac:dyDescent="0.35">
      <c r="A24" t="s">
        <v>141</v>
      </c>
      <c r="B24" s="5">
        <v>-0.111043</v>
      </c>
      <c r="C24" s="5">
        <v>-0.32804100000000003</v>
      </c>
      <c r="D24" s="5">
        <v>-0.59860100000000005</v>
      </c>
      <c r="E24" s="5">
        <v>-0.85300500000000001</v>
      </c>
      <c r="F24" s="5">
        <v>-1.1042099999999999</v>
      </c>
      <c r="G24" s="5">
        <v>-1.3376999999999999</v>
      </c>
      <c r="H24" s="5">
        <v>-1.48994</v>
      </c>
      <c r="I24" s="5">
        <v>-1.64663</v>
      </c>
      <c r="J24" s="5">
        <v>-1.72113</v>
      </c>
      <c r="K24" s="5">
        <v>-1.7742199999999999</v>
      </c>
      <c r="L24" s="5">
        <v>-1.79057</v>
      </c>
      <c r="M24" s="5">
        <v>-1.8232900000000001</v>
      </c>
      <c r="N24" s="5">
        <v>-1.8635999999999999</v>
      </c>
      <c r="O24" s="5">
        <v>-1.91665</v>
      </c>
      <c r="P24" s="5">
        <v>-1.97828</v>
      </c>
      <c r="Q24" s="5">
        <v>-2.0602299999999998</v>
      </c>
      <c r="R24" s="5">
        <v>-2.1264799999999999</v>
      </c>
      <c r="S24" s="5">
        <v>-2.1970000000000001</v>
      </c>
      <c r="T24" s="5">
        <v>-2.2700499999999999</v>
      </c>
      <c r="U24" s="5">
        <v>-2.3451599999999999</v>
      </c>
      <c r="V24" s="5">
        <v>-2.4213300000000002</v>
      </c>
      <c r="W24" s="5">
        <v>-2.4981399999999998</v>
      </c>
      <c r="X24" s="5">
        <v>-2.57497</v>
      </c>
      <c r="Y24" s="5">
        <v>-2.65185</v>
      </c>
      <c r="Z24" s="5">
        <v>-2.7284000000000002</v>
      </c>
      <c r="AA24" s="5">
        <v>-2.8045800000000001</v>
      </c>
      <c r="AB24" s="5">
        <v>-2.8801899999999998</v>
      </c>
      <c r="AC24" s="5">
        <v>-2.95539</v>
      </c>
      <c r="AD24" s="5">
        <v>-3.0297700000000001</v>
      </c>
    </row>
    <row r="25" spans="1:30" x14ac:dyDescent="0.35">
      <c r="A25" t="s">
        <v>142</v>
      </c>
      <c r="B25" s="5">
        <v>-7.8017810000000007E-2</v>
      </c>
      <c r="C25" s="5">
        <v>-0.13447600000000001</v>
      </c>
      <c r="D25" s="5">
        <v>-0.254326</v>
      </c>
      <c r="E25" s="5">
        <v>-0.38225599999999998</v>
      </c>
      <c r="F25" s="5">
        <v>-0.50891399999999998</v>
      </c>
      <c r="G25" s="5">
        <v>-0.53585499999999997</v>
      </c>
      <c r="H25" s="5">
        <v>-0.48392099999999999</v>
      </c>
      <c r="I25" s="5">
        <v>-0.37482500000000002</v>
      </c>
      <c r="J25" s="5">
        <v>-0.21027399999999999</v>
      </c>
      <c r="K25" s="5">
        <v>-2.106127E-2</v>
      </c>
      <c r="L25" s="5">
        <v>0.17813799999999999</v>
      </c>
      <c r="M25" s="5">
        <v>0.39128200000000002</v>
      </c>
      <c r="N25" s="5">
        <v>0.556477</v>
      </c>
      <c r="O25" s="5">
        <v>0.70922399999999997</v>
      </c>
      <c r="P25" s="5">
        <v>0.85040199999999999</v>
      </c>
      <c r="Q25" s="5">
        <v>0.98526199999999997</v>
      </c>
      <c r="R25" s="5">
        <v>1.1092900000000001</v>
      </c>
      <c r="S25" s="5">
        <v>1.2257400000000001</v>
      </c>
      <c r="T25" s="5">
        <v>1.3366100000000001</v>
      </c>
      <c r="U25" s="5">
        <v>1.4420900000000001</v>
      </c>
      <c r="V25" s="5">
        <v>1.5429900000000001</v>
      </c>
      <c r="W25" s="5">
        <v>1.64035</v>
      </c>
      <c r="X25" s="5">
        <v>1.73553</v>
      </c>
      <c r="Y25" s="5">
        <v>1.82891</v>
      </c>
      <c r="Z25" s="5">
        <v>1.92096</v>
      </c>
      <c r="AA25" s="5">
        <v>2.01207</v>
      </c>
      <c r="AB25" s="5">
        <v>2.1025399999999999</v>
      </c>
      <c r="AC25" s="5">
        <v>2.1927400000000001</v>
      </c>
      <c r="AD25" s="5">
        <v>2.2828200000000001</v>
      </c>
    </row>
    <row r="26" spans="1:30" x14ac:dyDescent="0.35">
      <c r="A26" t="s">
        <v>143</v>
      </c>
      <c r="B26" s="5">
        <v>-2.4937959999999999E-2</v>
      </c>
      <c r="C26" s="5">
        <v>-1.4245290000000001E-2</v>
      </c>
      <c r="D26" s="5">
        <v>1.047416E-2</v>
      </c>
      <c r="E26" s="5">
        <v>4.1824420000000001E-2</v>
      </c>
      <c r="F26" s="5">
        <v>7.6854790000000006E-2</v>
      </c>
      <c r="G26" s="5">
        <v>0.147818</v>
      </c>
      <c r="H26" s="5">
        <v>0.22892799999999999</v>
      </c>
      <c r="I26" s="5">
        <v>0.30522199999999999</v>
      </c>
      <c r="J26" s="5">
        <v>0.378917</v>
      </c>
      <c r="K26" s="5">
        <v>0.43921700000000002</v>
      </c>
      <c r="L26" s="5">
        <v>0.480626</v>
      </c>
      <c r="M26" s="5">
        <v>0.51296200000000003</v>
      </c>
      <c r="N26" s="5">
        <v>0.52265799999999996</v>
      </c>
      <c r="O26" s="5">
        <v>0.52032199999999995</v>
      </c>
      <c r="P26" s="5">
        <v>0.512131</v>
      </c>
      <c r="Q26" s="5">
        <v>0.50427699999999998</v>
      </c>
      <c r="R26" s="5">
        <v>0.493448</v>
      </c>
      <c r="S26" s="5">
        <v>0.47984399999999999</v>
      </c>
      <c r="T26" s="5">
        <v>0.46566099999999999</v>
      </c>
      <c r="U26" s="5">
        <v>0.45128499999999999</v>
      </c>
      <c r="V26" s="5">
        <v>0.43688900000000003</v>
      </c>
      <c r="W26" s="5">
        <v>0.42281299999999999</v>
      </c>
      <c r="X26" s="5">
        <v>0.409777</v>
      </c>
      <c r="Y26" s="5">
        <v>0.39802599999999999</v>
      </c>
      <c r="Z26" s="5">
        <v>0.38762099999999999</v>
      </c>
      <c r="AA26" s="5">
        <v>0.378581</v>
      </c>
      <c r="AB26" s="5">
        <v>0.37091800000000003</v>
      </c>
      <c r="AC26" s="5">
        <v>0.36471100000000001</v>
      </c>
      <c r="AD26" s="5">
        <v>0.359954</v>
      </c>
    </row>
    <row r="27" spans="1:30" x14ac:dyDescent="0.35">
      <c r="A27" t="s">
        <v>144</v>
      </c>
      <c r="B27" s="5">
        <v>-0.83726400000000001</v>
      </c>
      <c r="C27" s="5">
        <v>-1.7696000000000001</v>
      </c>
      <c r="D27" s="5">
        <v>-3.4515099999999999</v>
      </c>
      <c r="E27" s="5">
        <v>-5.26851</v>
      </c>
      <c r="F27" s="5">
        <v>-7.1307799999999997</v>
      </c>
      <c r="G27" s="5">
        <v>-8.4023500000000002</v>
      </c>
      <c r="H27" s="5">
        <v>-9.0321899999999999</v>
      </c>
      <c r="I27" s="5">
        <v>-9.5847999999999995</v>
      </c>
      <c r="J27" s="5">
        <v>-9.5153199999999991</v>
      </c>
      <c r="K27" s="5">
        <v>-9.3740299999999994</v>
      </c>
      <c r="L27" s="5">
        <v>-9.1716599999999993</v>
      </c>
      <c r="M27" s="5">
        <v>-8.9003800000000002</v>
      </c>
      <c r="N27" s="5">
        <v>-9.1340699999999995</v>
      </c>
      <c r="O27" s="5">
        <v>-9.3532899999999994</v>
      </c>
      <c r="P27" s="5">
        <v>-9.5589600000000008</v>
      </c>
      <c r="Q27" s="5">
        <v>-9.7471300000000003</v>
      </c>
      <c r="R27" s="5">
        <v>-9.9241299999999999</v>
      </c>
      <c r="S27" s="5">
        <v>-10.0869</v>
      </c>
      <c r="T27" s="5">
        <v>-10.2346</v>
      </c>
      <c r="U27" s="5">
        <v>-10.3691</v>
      </c>
      <c r="V27" s="5">
        <v>-10.4903</v>
      </c>
      <c r="W27" s="5">
        <v>-10.5984</v>
      </c>
      <c r="X27" s="5">
        <v>-10.693</v>
      </c>
      <c r="Y27" s="5">
        <v>-10.7752</v>
      </c>
      <c r="Z27" s="5">
        <v>-10.8454</v>
      </c>
      <c r="AA27" s="5">
        <v>-10.9041</v>
      </c>
      <c r="AB27" s="5">
        <v>-10.952</v>
      </c>
      <c r="AC27" s="5">
        <v>-10.9895</v>
      </c>
      <c r="AD27" s="5">
        <v>-11.017200000000001</v>
      </c>
    </row>
    <row r="28" spans="1:30" x14ac:dyDescent="0.35">
      <c r="A28" t="s">
        <v>145</v>
      </c>
      <c r="B28" s="5">
        <v>-8.8600369999999998E-2</v>
      </c>
      <c r="C28" s="5">
        <v>-0.234787</v>
      </c>
      <c r="D28" s="5">
        <v>-0.59408499999999997</v>
      </c>
      <c r="E28" s="5">
        <v>-1.0544899999999999</v>
      </c>
      <c r="F28" s="5">
        <v>-1.5828899999999999</v>
      </c>
      <c r="G28" s="5">
        <v>-1.95564</v>
      </c>
      <c r="H28" s="5">
        <v>-2.1062500000000002</v>
      </c>
      <c r="I28" s="5">
        <v>-2.2352099999999999</v>
      </c>
      <c r="J28" s="5">
        <v>-2.1335199999999999</v>
      </c>
      <c r="K28" s="5">
        <v>-2.0105900000000001</v>
      </c>
      <c r="L28" s="5">
        <v>-1.8697299999999999</v>
      </c>
      <c r="M28" s="5">
        <v>-1.71258</v>
      </c>
      <c r="N28" s="5">
        <v>-1.7176899999999999</v>
      </c>
      <c r="O28" s="5">
        <v>-1.7194700000000001</v>
      </c>
      <c r="P28" s="5">
        <v>-1.71837</v>
      </c>
      <c r="Q28" s="5">
        <v>-1.71424</v>
      </c>
      <c r="R28" s="5">
        <v>-1.7079200000000001</v>
      </c>
      <c r="S28" s="5">
        <v>-1.6995100000000001</v>
      </c>
      <c r="T28" s="5">
        <v>-1.6890400000000001</v>
      </c>
      <c r="U28" s="5">
        <v>-1.67686</v>
      </c>
      <c r="V28" s="5">
        <v>-1.66317</v>
      </c>
      <c r="W28" s="5">
        <v>-1.6480900000000001</v>
      </c>
      <c r="X28" s="5">
        <v>-1.6316299999999999</v>
      </c>
      <c r="Y28" s="5">
        <v>-1.6139399999999999</v>
      </c>
      <c r="Z28" s="5">
        <v>-1.59514</v>
      </c>
      <c r="AA28" s="5">
        <v>-1.5753299999999999</v>
      </c>
      <c r="AB28" s="5">
        <v>-1.55461</v>
      </c>
      <c r="AC28" s="5">
        <v>-1.5330699999999999</v>
      </c>
      <c r="AD28" s="5">
        <v>-1.5107699999999999</v>
      </c>
    </row>
    <row r="29" spans="1:30" x14ac:dyDescent="0.35">
      <c r="A29" t="s">
        <v>146</v>
      </c>
      <c r="B29" s="5">
        <v>-0.76673000000000002</v>
      </c>
      <c r="C29" s="5">
        <v>-1.6126499999999999</v>
      </c>
      <c r="D29" s="5">
        <v>-2.6192199999999999</v>
      </c>
      <c r="E29" s="5">
        <v>-3.63768</v>
      </c>
      <c r="F29" s="5">
        <v>-4.6492699999999996</v>
      </c>
      <c r="G29" s="5">
        <v>-5.9212100000000003</v>
      </c>
      <c r="H29" s="5">
        <v>-7.1779400000000004</v>
      </c>
      <c r="I29" s="5">
        <v>-8.5900800000000004</v>
      </c>
      <c r="J29" s="5">
        <v>-9.3947800000000008</v>
      </c>
      <c r="K29" s="5">
        <v>-10.1464</v>
      </c>
      <c r="L29" s="5">
        <v>-10.852</v>
      </c>
      <c r="M29" s="5">
        <v>-11.5265</v>
      </c>
      <c r="N29" s="5">
        <v>-12.2637</v>
      </c>
      <c r="O29" s="5">
        <v>-12.9832</v>
      </c>
      <c r="P29" s="5">
        <v>-13.6854</v>
      </c>
      <c r="Q29" s="5">
        <v>-14.3748</v>
      </c>
      <c r="R29" s="5">
        <v>-15.0496</v>
      </c>
      <c r="S29" s="5">
        <v>-15.7125</v>
      </c>
      <c r="T29" s="5">
        <v>-16.367100000000001</v>
      </c>
      <c r="U29" s="5">
        <v>-17.010100000000001</v>
      </c>
      <c r="V29" s="5">
        <v>-17.643999999999998</v>
      </c>
      <c r="W29" s="5">
        <v>-18.269100000000002</v>
      </c>
      <c r="X29" s="5">
        <v>-18.886500000000002</v>
      </c>
      <c r="Y29" s="5">
        <v>-19.496500000000001</v>
      </c>
      <c r="Z29" s="5">
        <v>-20.099699999999999</v>
      </c>
      <c r="AA29" s="5">
        <v>-20.696400000000001</v>
      </c>
      <c r="AB29" s="5">
        <v>-21.286999999999999</v>
      </c>
      <c r="AC29" s="5">
        <v>-21.871700000000001</v>
      </c>
      <c r="AD29" s="5">
        <v>-22.4511</v>
      </c>
    </row>
    <row r="30" spans="1:30" x14ac:dyDescent="0.35">
      <c r="A30" t="s">
        <v>147</v>
      </c>
      <c r="B30" s="5">
        <v>-4.7199390000000001E-2</v>
      </c>
      <c r="C30" s="5">
        <v>-3.1532119999999997E-2</v>
      </c>
      <c r="D30" s="5">
        <v>-3.886009E-2</v>
      </c>
      <c r="E30" s="5">
        <v>-7.3502369999999999E-3</v>
      </c>
      <c r="F30" s="5">
        <v>5.5768709999999999E-2</v>
      </c>
      <c r="G30" s="5">
        <v>0.25286900000000001</v>
      </c>
      <c r="H30" s="5">
        <v>0.47546699999999997</v>
      </c>
      <c r="I30" s="5">
        <v>0.71157000000000004</v>
      </c>
      <c r="J30" s="5">
        <v>0.89871500000000004</v>
      </c>
      <c r="K30" s="5">
        <v>1.0510699999999999</v>
      </c>
      <c r="L30" s="5">
        <v>1.1636</v>
      </c>
      <c r="M30" s="5">
        <v>1.2571399999999999</v>
      </c>
      <c r="N30" s="5">
        <v>1.2860199999999999</v>
      </c>
      <c r="O30" s="5">
        <v>1.3083199999999999</v>
      </c>
      <c r="P30" s="5">
        <v>1.3244800000000001</v>
      </c>
      <c r="Q30" s="5">
        <v>1.34104</v>
      </c>
      <c r="R30" s="5">
        <v>1.3517399999999999</v>
      </c>
      <c r="S30" s="5">
        <v>1.3614999999999999</v>
      </c>
      <c r="T30" s="5">
        <v>1.37198</v>
      </c>
      <c r="U30" s="5">
        <v>1.38215</v>
      </c>
      <c r="V30" s="5">
        <v>1.39225</v>
      </c>
      <c r="W30" s="5">
        <v>1.40323</v>
      </c>
      <c r="X30" s="5">
        <v>1.41625</v>
      </c>
      <c r="Y30" s="5">
        <v>1.43058</v>
      </c>
      <c r="Z30" s="5">
        <v>1.44618</v>
      </c>
      <c r="AA30" s="5">
        <v>1.4629700000000001</v>
      </c>
      <c r="AB30" s="5">
        <v>1.4808699999999999</v>
      </c>
      <c r="AC30" s="5">
        <v>1.4999499999999999</v>
      </c>
      <c r="AD30" s="5">
        <v>1.52</v>
      </c>
    </row>
    <row r="31" spans="1:30" x14ac:dyDescent="0.35">
      <c r="A31" t="s">
        <v>148</v>
      </c>
      <c r="B31" s="5">
        <v>-0.160195</v>
      </c>
      <c r="C31" s="5">
        <v>-0.29503099999999999</v>
      </c>
      <c r="D31" s="5">
        <v>-0.58464799999999995</v>
      </c>
      <c r="E31" s="5">
        <v>-0.86049299999999995</v>
      </c>
      <c r="F31" s="5">
        <v>-1.11727</v>
      </c>
      <c r="G31" s="5">
        <v>-1.24641</v>
      </c>
      <c r="H31" s="5">
        <v>-1.2102299999999999</v>
      </c>
      <c r="I31" s="5">
        <v>-1.16943</v>
      </c>
      <c r="J31" s="5">
        <v>-1.03823</v>
      </c>
      <c r="K31" s="5">
        <v>-0.90684699999999996</v>
      </c>
      <c r="L31" s="5">
        <v>-0.78305100000000005</v>
      </c>
      <c r="M31" s="5">
        <v>-0.65724199999999999</v>
      </c>
      <c r="N31" s="5">
        <v>-0.65378599999999998</v>
      </c>
      <c r="O31" s="5">
        <v>-0.65012400000000004</v>
      </c>
      <c r="P31" s="5">
        <v>-0.64605900000000005</v>
      </c>
      <c r="Q31" s="5">
        <v>-0.63873100000000005</v>
      </c>
      <c r="R31" s="5">
        <v>-0.63453599999999999</v>
      </c>
      <c r="S31" s="5">
        <v>-0.62905599999999995</v>
      </c>
      <c r="T31" s="5">
        <v>-0.623722</v>
      </c>
      <c r="U31" s="5">
        <v>-0.61586600000000002</v>
      </c>
      <c r="V31" s="5">
        <v>-0.60529900000000003</v>
      </c>
      <c r="W31" s="5">
        <v>-0.59283399999999997</v>
      </c>
      <c r="X31" s="5">
        <v>-0.580071</v>
      </c>
      <c r="Y31" s="5">
        <v>-0.56569199999999997</v>
      </c>
      <c r="Z31" s="5">
        <v>-0.54993300000000001</v>
      </c>
      <c r="AA31" s="5">
        <v>-0.53270200000000001</v>
      </c>
      <c r="AB31" s="5">
        <v>-0.51411799999999996</v>
      </c>
      <c r="AC31" s="5">
        <v>-0.49414799999999998</v>
      </c>
      <c r="AD31" s="5">
        <v>-0.47292899999999999</v>
      </c>
    </row>
    <row r="32" spans="1:30" x14ac:dyDescent="0.35">
      <c r="A32" t="s">
        <v>149</v>
      </c>
      <c r="B32" s="5">
        <v>-0.108672</v>
      </c>
      <c r="C32" s="5">
        <v>-0.702488</v>
      </c>
      <c r="D32" s="5">
        <v>-1.44407</v>
      </c>
      <c r="E32" s="5">
        <v>-2.1681499999999998</v>
      </c>
      <c r="F32" s="5">
        <v>-2.8802699999999999</v>
      </c>
      <c r="G32" s="5">
        <v>-3.5662099999999999</v>
      </c>
      <c r="H32" s="5">
        <v>-4.0318699999999996</v>
      </c>
      <c r="I32" s="5">
        <v>-4.54474</v>
      </c>
      <c r="J32" s="5">
        <v>-4.8921799999999998</v>
      </c>
      <c r="K32" s="5">
        <v>-5.1925100000000004</v>
      </c>
      <c r="L32" s="5">
        <v>-5.34368</v>
      </c>
      <c r="M32" s="5">
        <v>-5.5669899999999997</v>
      </c>
      <c r="N32" s="5">
        <v>-5.72438</v>
      </c>
      <c r="O32" s="5">
        <v>-5.8945100000000004</v>
      </c>
      <c r="P32" s="5">
        <v>-6.0687499999999996</v>
      </c>
      <c r="Q32" s="5">
        <v>-6.30288</v>
      </c>
      <c r="R32" s="5">
        <v>-6.5050100000000004</v>
      </c>
      <c r="S32" s="5">
        <v>-6.7194599999999998</v>
      </c>
      <c r="T32" s="5">
        <v>-6.9435099999999998</v>
      </c>
      <c r="U32" s="5">
        <v>-7.1766199999999998</v>
      </c>
      <c r="V32" s="5">
        <v>-7.4154499999999999</v>
      </c>
      <c r="W32" s="5">
        <v>-7.6596599999999997</v>
      </c>
      <c r="X32" s="5">
        <v>-7.90761</v>
      </c>
      <c r="Y32" s="5">
        <v>-8.1603399999999997</v>
      </c>
      <c r="Z32" s="5">
        <v>-8.4153599999999997</v>
      </c>
      <c r="AA32" s="5">
        <v>-8.6727900000000009</v>
      </c>
      <c r="AB32" s="5">
        <v>-8.9316200000000006</v>
      </c>
      <c r="AC32" s="5">
        <v>-9.1930999999999994</v>
      </c>
      <c r="AD32" s="5">
        <v>-9.4549500000000002</v>
      </c>
    </row>
    <row r="33" spans="1:30" x14ac:dyDescent="0.35">
      <c r="A33" t="s">
        <v>150</v>
      </c>
      <c r="B33" s="5">
        <v>-0.19680700000000001</v>
      </c>
      <c r="C33" s="5">
        <v>-0.66614399999999996</v>
      </c>
      <c r="D33" s="5">
        <v>-1.1988399999999999</v>
      </c>
      <c r="E33" s="5">
        <v>-1.7461100000000001</v>
      </c>
      <c r="F33" s="5">
        <v>-2.3084699999999998</v>
      </c>
      <c r="G33" s="5">
        <v>-2.8025500000000001</v>
      </c>
      <c r="H33" s="5">
        <v>-3.1270500000000001</v>
      </c>
      <c r="I33" s="5">
        <v>-3.36612</v>
      </c>
      <c r="J33" s="5">
        <v>-3.5879400000000001</v>
      </c>
      <c r="K33" s="5">
        <v>-3.7346499999999998</v>
      </c>
      <c r="L33" s="5">
        <v>-3.7839200000000002</v>
      </c>
      <c r="M33" s="5">
        <v>-3.86408</v>
      </c>
      <c r="N33" s="5">
        <v>-3.9023300000000001</v>
      </c>
      <c r="O33" s="5">
        <v>-3.9876800000000001</v>
      </c>
      <c r="P33" s="5">
        <v>-4.0947899999999997</v>
      </c>
      <c r="Q33" s="5">
        <v>-4.24383</v>
      </c>
      <c r="R33" s="5">
        <v>-4.3629199999999999</v>
      </c>
      <c r="S33" s="5">
        <v>-4.4902600000000001</v>
      </c>
      <c r="T33" s="5">
        <v>-4.6208799999999997</v>
      </c>
      <c r="U33" s="5">
        <v>-4.7549299999999999</v>
      </c>
      <c r="V33" s="5">
        <v>-4.8891600000000004</v>
      </c>
      <c r="W33" s="5">
        <v>-5.0235599999999998</v>
      </c>
      <c r="X33" s="5">
        <v>-5.1572399999999998</v>
      </c>
      <c r="Y33" s="5">
        <v>-5.2907799999999998</v>
      </c>
      <c r="Z33" s="5">
        <v>-5.42333</v>
      </c>
      <c r="AA33" s="5">
        <v>-5.5552299999999999</v>
      </c>
      <c r="AB33" s="5">
        <v>-5.68614</v>
      </c>
      <c r="AC33" s="5">
        <v>-5.8167400000000002</v>
      </c>
      <c r="AD33" s="5">
        <v>-5.94604</v>
      </c>
    </row>
    <row r="34" spans="1:30" x14ac:dyDescent="0.35">
      <c r="A34" t="s">
        <v>151</v>
      </c>
      <c r="B34" s="5">
        <v>-8.1040050000000002E-2</v>
      </c>
      <c r="C34" s="5">
        <v>-0.11673799999999999</v>
      </c>
      <c r="D34" s="5">
        <v>-0.20103299999999999</v>
      </c>
      <c r="E34" s="5">
        <v>-0.26697399999999999</v>
      </c>
      <c r="F34" s="5">
        <v>-0.31263400000000002</v>
      </c>
      <c r="G34" s="5">
        <v>-0.34069300000000002</v>
      </c>
      <c r="H34" s="5">
        <v>-0.16186700000000001</v>
      </c>
      <c r="I34" s="5">
        <v>4.8266900000000001E-2</v>
      </c>
      <c r="J34" s="5">
        <v>0.25234000000000001</v>
      </c>
      <c r="K34" s="5">
        <v>0.44511600000000001</v>
      </c>
      <c r="L34" s="5">
        <v>0.61343000000000003</v>
      </c>
      <c r="M34" s="5">
        <v>0.76511200000000001</v>
      </c>
      <c r="N34" s="5">
        <v>0.84454399999999996</v>
      </c>
      <c r="O34" s="5">
        <v>0.90526399999999996</v>
      </c>
      <c r="P34" s="5">
        <v>0.95342800000000005</v>
      </c>
      <c r="Q34" s="5">
        <v>0.99416099999999996</v>
      </c>
      <c r="R34" s="5">
        <v>1.02386</v>
      </c>
      <c r="S34" s="5">
        <v>1.04901</v>
      </c>
      <c r="T34" s="5">
        <v>1.06636</v>
      </c>
      <c r="U34" s="5">
        <v>1.08568</v>
      </c>
      <c r="V34" s="5">
        <v>1.10311</v>
      </c>
      <c r="W34" s="5">
        <v>1.1206499999999999</v>
      </c>
      <c r="X34" s="5">
        <v>1.1381300000000001</v>
      </c>
      <c r="Y34" s="5">
        <v>1.1563300000000001</v>
      </c>
      <c r="Z34" s="5">
        <v>1.17489</v>
      </c>
      <c r="AA34" s="5">
        <v>1.1943699999999999</v>
      </c>
      <c r="AB34" s="5">
        <v>1.21468</v>
      </c>
      <c r="AC34" s="5">
        <v>1.2359199999999999</v>
      </c>
      <c r="AD34" s="5">
        <v>1.25797</v>
      </c>
    </row>
    <row r="35" spans="1:30" x14ac:dyDescent="0.35">
      <c r="A35" t="s">
        <v>152</v>
      </c>
      <c r="B35" s="5">
        <v>-4.177848E-2</v>
      </c>
      <c r="C35" s="5">
        <v>-3.4432860000000003E-2</v>
      </c>
      <c r="D35" s="5">
        <v>-4.7285300000000002E-2</v>
      </c>
      <c r="E35" s="5">
        <v>-4.9015919999999998E-2</v>
      </c>
      <c r="F35" s="5">
        <v>-3.9830980000000002E-2</v>
      </c>
      <c r="G35" s="5">
        <v>-5.419786E-2</v>
      </c>
      <c r="H35" s="5">
        <v>0.106382</v>
      </c>
      <c r="I35" s="5">
        <v>0.29773699999999997</v>
      </c>
      <c r="J35" s="5">
        <v>0.46293800000000002</v>
      </c>
      <c r="K35" s="5">
        <v>0.61935600000000002</v>
      </c>
      <c r="L35" s="5">
        <v>0.75527900000000003</v>
      </c>
      <c r="M35" s="5">
        <v>0.88330500000000001</v>
      </c>
      <c r="N35" s="5">
        <v>0.96441200000000005</v>
      </c>
      <c r="O35" s="5">
        <v>1.03461</v>
      </c>
      <c r="P35" s="5">
        <v>1.09694</v>
      </c>
      <c r="Q35" s="5">
        <v>1.15547</v>
      </c>
      <c r="R35" s="5">
        <v>1.20319</v>
      </c>
      <c r="S35" s="5">
        <v>1.2465900000000001</v>
      </c>
      <c r="T35" s="5">
        <v>1.28142</v>
      </c>
      <c r="U35" s="5">
        <v>1.3174399999999999</v>
      </c>
      <c r="V35" s="5">
        <v>1.3507899999999999</v>
      </c>
      <c r="W35" s="5">
        <v>1.3833</v>
      </c>
      <c r="X35" s="5">
        <v>1.4146000000000001</v>
      </c>
      <c r="Y35" s="5">
        <v>1.44567</v>
      </c>
      <c r="Z35" s="5">
        <v>1.4762299999999999</v>
      </c>
      <c r="AA35" s="5">
        <v>1.50698</v>
      </c>
      <c r="AB35" s="5">
        <v>1.5379400000000001</v>
      </c>
      <c r="AC35" s="5">
        <v>1.5693999999999999</v>
      </c>
      <c r="AD35" s="5">
        <v>1.60128</v>
      </c>
    </row>
    <row r="36" spans="1:30" x14ac:dyDescent="0.35">
      <c r="A36" t="s">
        <v>153</v>
      </c>
      <c r="B36" s="5">
        <v>-7.1150470000000002E-3</v>
      </c>
      <c r="C36" s="5">
        <v>-7.1004880000000006E-2</v>
      </c>
      <c r="D36" s="5">
        <v>-0.13034599999999999</v>
      </c>
      <c r="E36" s="5">
        <v>-0.157472</v>
      </c>
      <c r="F36" s="5">
        <v>-0.15246899999999999</v>
      </c>
      <c r="G36" s="5">
        <v>-4.849564E-2</v>
      </c>
      <c r="H36" s="5">
        <v>8.1084370000000003E-2</v>
      </c>
      <c r="I36" s="5">
        <v>0.18768199999999999</v>
      </c>
      <c r="J36" s="5">
        <v>0.30078700000000003</v>
      </c>
      <c r="K36" s="5">
        <v>0.371757</v>
      </c>
      <c r="L36" s="5">
        <v>0.43909799999999999</v>
      </c>
      <c r="M36" s="5">
        <v>0.45507599999999998</v>
      </c>
      <c r="N36" s="5">
        <v>0.454156</v>
      </c>
      <c r="O36" s="5">
        <v>0.43479600000000002</v>
      </c>
      <c r="P36" s="5">
        <v>0.40981800000000002</v>
      </c>
      <c r="Q36" s="5">
        <v>0.36728300000000003</v>
      </c>
      <c r="R36" s="5">
        <v>0.32422400000000001</v>
      </c>
      <c r="S36" s="5">
        <v>0.273206</v>
      </c>
      <c r="T36" s="5">
        <v>0.219723</v>
      </c>
      <c r="U36" s="5">
        <v>0.16170200000000001</v>
      </c>
      <c r="V36" s="5">
        <v>0.101076</v>
      </c>
      <c r="W36" s="5">
        <v>3.8410220000000002E-2</v>
      </c>
      <c r="X36" s="5">
        <v>-2.445696E-2</v>
      </c>
      <c r="Y36" s="5">
        <v>-8.8353989999999993E-2</v>
      </c>
      <c r="Z36" s="5">
        <v>-0.15218499999999999</v>
      </c>
      <c r="AA36" s="5">
        <v>-0.21638399999999999</v>
      </c>
      <c r="AB36" s="5">
        <v>-0.28062599999999999</v>
      </c>
      <c r="AC36" s="5">
        <v>-0.34546300000000002</v>
      </c>
      <c r="AD36" s="5">
        <v>-0.41017399999999998</v>
      </c>
    </row>
    <row r="37" spans="1:30" x14ac:dyDescent="0.35">
      <c r="A37" t="s">
        <v>108</v>
      </c>
      <c r="B37" s="5">
        <v>-7.0739609999999994E-2</v>
      </c>
      <c r="C37" s="5">
        <v>-0.100965</v>
      </c>
      <c r="D37" s="5">
        <v>-0.18953300000000001</v>
      </c>
      <c r="E37" s="5">
        <v>-0.25214900000000001</v>
      </c>
      <c r="F37" s="5">
        <v>-0.28826299999999999</v>
      </c>
      <c r="G37" s="5">
        <v>-0.20515800000000001</v>
      </c>
      <c r="H37" s="5">
        <v>-5.1737659999999998E-2</v>
      </c>
      <c r="I37" s="5">
        <v>0.11908000000000001</v>
      </c>
      <c r="J37" s="5">
        <v>0.29946899999999999</v>
      </c>
      <c r="K37" s="5">
        <v>0.46352399999999999</v>
      </c>
      <c r="L37" s="5">
        <v>0.60352300000000003</v>
      </c>
      <c r="M37" s="5">
        <v>0.72995100000000002</v>
      </c>
      <c r="N37" s="5">
        <v>0.77951199999999998</v>
      </c>
      <c r="O37" s="5">
        <v>0.81604600000000005</v>
      </c>
      <c r="P37" s="5">
        <v>0.842171</v>
      </c>
      <c r="Q37" s="5">
        <v>0.86433000000000004</v>
      </c>
      <c r="R37" s="5">
        <v>0.87900699999999998</v>
      </c>
      <c r="S37" s="5">
        <v>0.89086900000000002</v>
      </c>
      <c r="T37" s="5">
        <v>0.90177200000000002</v>
      </c>
      <c r="U37" s="5">
        <v>0.91239999999999999</v>
      </c>
      <c r="V37" s="5">
        <v>0.92335999999999996</v>
      </c>
      <c r="W37" s="5">
        <v>0.93562500000000004</v>
      </c>
      <c r="X37" s="5">
        <v>0.95013099999999995</v>
      </c>
      <c r="Y37" s="5">
        <v>0.96667199999999998</v>
      </c>
      <c r="Z37" s="5">
        <v>0.985259</v>
      </c>
      <c r="AA37" s="5">
        <v>1.0058499999999999</v>
      </c>
      <c r="AB37" s="5">
        <v>1.0283800000000001</v>
      </c>
      <c r="AC37" s="5">
        <v>1.0528200000000001</v>
      </c>
      <c r="AD37" s="5">
        <v>1.0789800000000001</v>
      </c>
    </row>
    <row r="38" spans="1:30" x14ac:dyDescent="0.35">
      <c r="A38" t="s">
        <v>154</v>
      </c>
      <c r="B38" s="5">
        <v>-5.4160119999999999E-2</v>
      </c>
      <c r="C38" s="5">
        <v>-2.8612889999999998E-2</v>
      </c>
      <c r="D38" s="5">
        <v>-5.8710150000000003E-2</v>
      </c>
      <c r="E38" s="5">
        <v>-5.3146480000000003E-2</v>
      </c>
      <c r="F38" s="5">
        <v>-1.553828E-2</v>
      </c>
      <c r="G38" s="5">
        <v>0.196518</v>
      </c>
      <c r="H38" s="5">
        <v>0.43770300000000001</v>
      </c>
      <c r="I38" s="5">
        <v>0.68243699999999996</v>
      </c>
      <c r="J38" s="5">
        <v>0.88241099999999995</v>
      </c>
      <c r="K38" s="5">
        <v>1.0509900000000001</v>
      </c>
      <c r="L38" s="5">
        <v>1.1804600000000001</v>
      </c>
      <c r="M38" s="5">
        <v>1.30084</v>
      </c>
      <c r="N38" s="5">
        <v>1.32996</v>
      </c>
      <c r="O38" s="5">
        <v>1.3601099999999999</v>
      </c>
      <c r="P38" s="5">
        <v>1.38931</v>
      </c>
      <c r="Q38" s="5">
        <v>1.4258299999999999</v>
      </c>
      <c r="R38" s="5">
        <v>1.45635</v>
      </c>
      <c r="S38" s="5">
        <v>1.4887300000000001</v>
      </c>
      <c r="T38" s="5">
        <v>1.5244500000000001</v>
      </c>
      <c r="U38" s="5">
        <v>1.5615600000000001</v>
      </c>
      <c r="V38" s="5">
        <v>1.6003400000000001</v>
      </c>
      <c r="W38" s="5">
        <v>1.64151</v>
      </c>
      <c r="X38" s="5">
        <v>1.6862299999999999</v>
      </c>
      <c r="Y38" s="5">
        <v>1.73356</v>
      </c>
      <c r="Z38" s="5">
        <v>1.78339</v>
      </c>
      <c r="AA38" s="5">
        <v>1.8355399999999999</v>
      </c>
      <c r="AB38" s="5">
        <v>1.88985</v>
      </c>
      <c r="AC38" s="5">
        <v>1.9463900000000001</v>
      </c>
      <c r="AD38" s="5">
        <v>2.0048300000000001</v>
      </c>
    </row>
    <row r="39" spans="1:30" x14ac:dyDescent="0.35">
      <c r="A39" t="s">
        <v>155</v>
      </c>
      <c r="B39" s="5">
        <v>-0.37468499999999999</v>
      </c>
      <c r="C39" s="5">
        <v>-0.76114400000000004</v>
      </c>
      <c r="D39" s="5">
        <v>-1.6046100000000001</v>
      </c>
      <c r="E39" s="5">
        <v>-2.56067</v>
      </c>
      <c r="F39" s="5">
        <v>-3.6207400000000001</v>
      </c>
      <c r="G39" s="5">
        <v>-4.4528499999999998</v>
      </c>
      <c r="H39" s="5">
        <v>-4.8288700000000002</v>
      </c>
      <c r="I39" s="5">
        <v>-5.1844999999999999</v>
      </c>
      <c r="J39" s="5">
        <v>-4.9282599999999999</v>
      </c>
      <c r="K39" s="5">
        <v>-4.5929599999999997</v>
      </c>
      <c r="L39" s="5">
        <v>-4.1767700000000003</v>
      </c>
      <c r="M39" s="5">
        <v>-3.6907399999999999</v>
      </c>
      <c r="N39" s="5">
        <v>-3.7930199999999998</v>
      </c>
      <c r="O39" s="5">
        <v>-3.9069600000000002</v>
      </c>
      <c r="P39" s="5">
        <v>-4.0273399999999997</v>
      </c>
      <c r="Q39" s="5">
        <v>-4.1535200000000003</v>
      </c>
      <c r="R39" s="5">
        <v>-4.2785700000000002</v>
      </c>
      <c r="S39" s="5">
        <v>-4.40252</v>
      </c>
      <c r="T39" s="5">
        <v>-4.52475</v>
      </c>
      <c r="U39" s="5">
        <v>-4.6418400000000002</v>
      </c>
      <c r="V39" s="5">
        <v>-4.59673</v>
      </c>
      <c r="W39" s="5">
        <v>-4.5308799999999998</v>
      </c>
      <c r="X39" s="5">
        <v>-4.5965999999999996</v>
      </c>
      <c r="Y39" s="5">
        <v>-4.6472300000000004</v>
      </c>
      <c r="Z39" s="5">
        <v>-4.6794700000000002</v>
      </c>
      <c r="AA39" s="5">
        <v>-4.6891600000000002</v>
      </c>
      <c r="AB39" s="5">
        <v>-4.6706599999999998</v>
      </c>
      <c r="AC39" s="5">
        <v>-4.6164100000000001</v>
      </c>
      <c r="AD39" s="5">
        <v>-4.5154100000000001</v>
      </c>
    </row>
    <row r="40" spans="1:30" x14ac:dyDescent="0.35">
      <c r="A40" t="s">
        <v>156</v>
      </c>
      <c r="B40" s="5">
        <v>4.3309090000000001E-2</v>
      </c>
      <c r="C40" s="5">
        <v>-0.122775</v>
      </c>
      <c r="D40" s="5">
        <v>-0.80940100000000004</v>
      </c>
      <c r="E40" s="5">
        <v>-1.5949800000000001</v>
      </c>
      <c r="F40" s="5">
        <v>-2.4222999999999999</v>
      </c>
      <c r="G40" s="5">
        <v>-4.3858899999999998</v>
      </c>
      <c r="H40" s="5">
        <v>-6.5685000000000002</v>
      </c>
      <c r="I40" s="5">
        <v>-9.43886</v>
      </c>
      <c r="J40" s="5">
        <v>-9.9191500000000001</v>
      </c>
      <c r="K40" s="5">
        <v>-10.2477</v>
      </c>
      <c r="L40" s="5">
        <v>-10.446199999999999</v>
      </c>
      <c r="M40" s="5">
        <v>-10.522500000000001</v>
      </c>
      <c r="N40" s="5">
        <v>-10.85</v>
      </c>
      <c r="O40" s="5">
        <v>-11.1035</v>
      </c>
      <c r="P40" s="5">
        <v>-11.293900000000001</v>
      </c>
      <c r="Q40" s="5">
        <v>-11.431699999999999</v>
      </c>
      <c r="R40" s="5">
        <v>-11.531700000000001</v>
      </c>
      <c r="S40" s="5">
        <v>-11.5969</v>
      </c>
      <c r="T40" s="5">
        <v>-11.639099999999999</v>
      </c>
      <c r="U40" s="5">
        <v>-11.653700000000001</v>
      </c>
      <c r="V40" s="5">
        <v>-11.648999999999999</v>
      </c>
      <c r="W40" s="5">
        <v>-11.626899999999999</v>
      </c>
      <c r="X40" s="5">
        <v>-11.591100000000001</v>
      </c>
      <c r="Y40" s="5">
        <v>-11.5435</v>
      </c>
      <c r="Z40" s="5">
        <v>-11.486599999999999</v>
      </c>
      <c r="AA40" s="5">
        <v>-11.4214</v>
      </c>
      <c r="AB40" s="5">
        <v>-11.349299999999999</v>
      </c>
      <c r="AC40" s="5">
        <v>-11.2714</v>
      </c>
      <c r="AD40" s="5">
        <v>-11.188599999999999</v>
      </c>
    </row>
    <row r="41" spans="1:30" x14ac:dyDescent="0.35">
      <c r="A41" t="s">
        <v>157</v>
      </c>
      <c r="B41" s="5">
        <v>-3.4743599999999999E-2</v>
      </c>
      <c r="C41" s="5">
        <v>-0.15609999999999999</v>
      </c>
      <c r="D41" s="5">
        <v>-0.39807100000000001</v>
      </c>
      <c r="E41" s="5">
        <v>-0.66589500000000001</v>
      </c>
      <c r="F41" s="5">
        <v>-0.95166399999999995</v>
      </c>
      <c r="G41" s="5">
        <v>-1.15113</v>
      </c>
      <c r="H41" s="5">
        <v>-1.2792600000000001</v>
      </c>
      <c r="I41" s="5">
        <v>-1.4022600000000001</v>
      </c>
      <c r="J41" s="5">
        <v>-1.4810099999999999</v>
      </c>
      <c r="K41" s="5">
        <v>-1.5442800000000001</v>
      </c>
      <c r="L41" s="5">
        <v>-1.5810599999999999</v>
      </c>
      <c r="M41" s="5">
        <v>-1.61327</v>
      </c>
      <c r="N41" s="5">
        <v>-1.6919599999999999</v>
      </c>
      <c r="O41" s="5">
        <v>-1.76997</v>
      </c>
      <c r="P41" s="5">
        <v>-1.84775</v>
      </c>
      <c r="Q41" s="5">
        <v>-1.9324399999999999</v>
      </c>
      <c r="R41" s="5">
        <v>-2.0105200000000001</v>
      </c>
      <c r="S41" s="5">
        <v>-2.0882399999999999</v>
      </c>
      <c r="T41" s="5">
        <v>-2.1650999999999998</v>
      </c>
      <c r="U41" s="5">
        <v>-2.2421099999999998</v>
      </c>
      <c r="V41" s="5">
        <v>-2.3189299999999999</v>
      </c>
      <c r="W41" s="5">
        <v>-2.3952300000000002</v>
      </c>
      <c r="X41" s="5">
        <v>-2.47037</v>
      </c>
      <c r="Y41" s="5">
        <v>-2.5448</v>
      </c>
      <c r="Z41" s="5">
        <v>-2.61836</v>
      </c>
      <c r="AA41" s="5">
        <v>-2.69109</v>
      </c>
      <c r="AB41" s="5">
        <v>-2.7629100000000002</v>
      </c>
      <c r="AC41" s="5">
        <v>-2.8338999999999999</v>
      </c>
      <c r="AD41" s="5">
        <v>-2.90388</v>
      </c>
    </row>
    <row r="42" spans="1:30" x14ac:dyDescent="0.35">
      <c r="A42" t="s">
        <v>158</v>
      </c>
      <c r="B42" s="5">
        <v>2.1818879999999999E-3</v>
      </c>
      <c r="C42" s="5">
        <v>2.3566770000000001E-2</v>
      </c>
      <c r="D42" s="5">
        <v>-1.2155340000000001E-2</v>
      </c>
      <c r="E42" s="5">
        <v>-4.4150780000000001E-2</v>
      </c>
      <c r="F42" s="5">
        <v>-6.7602309999999999E-2</v>
      </c>
      <c r="G42" s="5">
        <v>5.9354160000000003E-2</v>
      </c>
      <c r="H42" s="5">
        <v>0.26458799999999999</v>
      </c>
      <c r="I42" s="5">
        <v>0.51202499999999995</v>
      </c>
      <c r="J42" s="5">
        <v>0.736572</v>
      </c>
      <c r="K42" s="5">
        <v>0.93845699999999999</v>
      </c>
      <c r="L42" s="5">
        <v>1.1132599999999999</v>
      </c>
      <c r="M42" s="5">
        <v>1.2734399999999999</v>
      </c>
      <c r="N42" s="5">
        <v>1.3534200000000001</v>
      </c>
      <c r="O42" s="5">
        <v>1.41316</v>
      </c>
      <c r="P42" s="5">
        <v>1.45882</v>
      </c>
      <c r="Q42" s="5">
        <v>1.49885</v>
      </c>
      <c r="R42" s="5">
        <v>1.5313399999999999</v>
      </c>
      <c r="S42" s="5">
        <v>1.5607200000000001</v>
      </c>
      <c r="T42" s="5">
        <v>1.5896999999999999</v>
      </c>
      <c r="U42" s="5">
        <v>1.61829</v>
      </c>
      <c r="V42" s="5">
        <v>1.6473899999999999</v>
      </c>
      <c r="W42" s="5">
        <v>1.6779200000000001</v>
      </c>
      <c r="X42" s="5">
        <v>1.7110099999999999</v>
      </c>
      <c r="Y42" s="5">
        <v>1.7464999999999999</v>
      </c>
      <c r="Z42" s="5">
        <v>1.78443</v>
      </c>
      <c r="AA42" s="5">
        <v>1.82474</v>
      </c>
      <c r="AB42" s="5">
        <v>1.86731</v>
      </c>
      <c r="AC42" s="5">
        <v>1.91214</v>
      </c>
      <c r="AD42" s="5">
        <v>1.9590099999999999</v>
      </c>
    </row>
    <row r="43" spans="1:30" x14ac:dyDescent="0.35">
      <c r="A43" t="s">
        <v>159</v>
      </c>
      <c r="B43" s="5">
        <v>-0.157947</v>
      </c>
      <c r="C43" s="5">
        <v>-0.30907899999999999</v>
      </c>
      <c r="D43" s="5">
        <v>-0.62978299999999998</v>
      </c>
      <c r="E43" s="5">
        <v>-0.98252600000000001</v>
      </c>
      <c r="F43" s="5">
        <v>-1.3421799999999999</v>
      </c>
      <c r="G43" s="5">
        <v>-1.86846</v>
      </c>
      <c r="H43" s="5">
        <v>-1.83531</v>
      </c>
      <c r="I43" s="5">
        <v>-1.74312</v>
      </c>
      <c r="J43" s="5">
        <v>-1.5695300000000001</v>
      </c>
      <c r="K43" s="5">
        <v>-1.34216</v>
      </c>
      <c r="L43" s="5">
        <v>-1.09009</v>
      </c>
      <c r="M43" s="5">
        <v>-0.82621</v>
      </c>
      <c r="N43" s="5">
        <v>-0.66905999999999999</v>
      </c>
      <c r="O43" s="5">
        <v>-0.53877299999999995</v>
      </c>
      <c r="P43" s="5">
        <v>-0.42285200000000001</v>
      </c>
      <c r="Q43" s="5">
        <v>-0.32100400000000001</v>
      </c>
      <c r="R43" s="5">
        <v>-0.236734</v>
      </c>
      <c r="S43" s="5">
        <v>-0.16007099999999999</v>
      </c>
      <c r="T43" s="5">
        <v>-0.105722</v>
      </c>
      <c r="U43" s="5">
        <v>-4.403758E-2</v>
      </c>
      <c r="V43" s="5">
        <v>1.3756849999999999E-2</v>
      </c>
      <c r="W43" s="5">
        <v>7.1262149999999996E-2</v>
      </c>
      <c r="X43" s="5">
        <v>0.124837</v>
      </c>
      <c r="Y43" s="5">
        <v>0.17793</v>
      </c>
      <c r="Z43" s="5">
        <v>0.229495</v>
      </c>
      <c r="AA43" s="5">
        <v>0.28138400000000002</v>
      </c>
      <c r="AB43" s="5">
        <v>0.33361800000000003</v>
      </c>
      <c r="AC43" s="5">
        <v>0.38644400000000001</v>
      </c>
      <c r="AD43" s="5">
        <v>0.43995200000000001</v>
      </c>
    </row>
    <row r="44" spans="1:30" x14ac:dyDescent="0.35">
      <c r="A44" t="s">
        <v>160</v>
      </c>
      <c r="B44" s="5">
        <v>-0.42833900000000003</v>
      </c>
      <c r="C44" s="5">
        <v>-0.72547799999999996</v>
      </c>
      <c r="D44" s="5">
        <v>-1.79993</v>
      </c>
      <c r="E44" s="5">
        <v>-2.6768700000000001</v>
      </c>
      <c r="F44" s="5">
        <v>-3.3786900000000002</v>
      </c>
      <c r="G44" s="5">
        <v>-3.0753499999999998</v>
      </c>
      <c r="H44" s="5">
        <v>-2.19259</v>
      </c>
      <c r="I44" s="5">
        <v>-1.3126800000000001</v>
      </c>
      <c r="J44" s="5">
        <v>-0.25736399999999998</v>
      </c>
      <c r="K44" s="5">
        <v>0.72731199999999996</v>
      </c>
      <c r="L44" s="5">
        <v>1.63358</v>
      </c>
      <c r="M44" s="5">
        <v>2.5148000000000001</v>
      </c>
      <c r="N44" s="5">
        <v>2.7687400000000002</v>
      </c>
      <c r="O44" s="5">
        <v>3.0417200000000002</v>
      </c>
      <c r="P44" s="5">
        <v>3.323</v>
      </c>
      <c r="Q44" s="5">
        <v>3.6202700000000001</v>
      </c>
      <c r="R44" s="5">
        <v>3.9081700000000001</v>
      </c>
      <c r="S44" s="5">
        <v>4.1983100000000002</v>
      </c>
      <c r="T44" s="5">
        <v>4.4909999999999997</v>
      </c>
      <c r="U44" s="5">
        <v>4.782</v>
      </c>
      <c r="V44" s="5">
        <v>5.0702299999999996</v>
      </c>
      <c r="W44" s="5">
        <v>5.3575299999999997</v>
      </c>
      <c r="X44" s="5">
        <v>5.64621</v>
      </c>
      <c r="Y44" s="5">
        <v>5.9330800000000004</v>
      </c>
      <c r="Z44" s="5">
        <v>6.2177199999999999</v>
      </c>
      <c r="AA44" s="5">
        <v>6.4997699999999998</v>
      </c>
      <c r="AB44" s="5">
        <v>6.7789299999999999</v>
      </c>
      <c r="AC44" s="5">
        <v>7.0553299999999997</v>
      </c>
      <c r="AD44" s="5">
        <v>7.3285099999999996</v>
      </c>
    </row>
    <row r="45" spans="1:30" x14ac:dyDescent="0.35">
      <c r="A45" t="s">
        <v>161</v>
      </c>
      <c r="B45" s="5">
        <v>-0.28839999999999999</v>
      </c>
      <c r="C45" s="5">
        <v>-0.57481099999999996</v>
      </c>
      <c r="D45" s="5">
        <v>-1.1568799999999999</v>
      </c>
      <c r="E45" s="5">
        <v>-1.7811699999999999</v>
      </c>
      <c r="F45" s="5">
        <v>-2.3999799999999998</v>
      </c>
      <c r="G45" s="5">
        <v>-3.3717700000000002</v>
      </c>
      <c r="H45" s="5">
        <v>-3.2253599999999998</v>
      </c>
      <c r="I45" s="5">
        <v>-3.03817</v>
      </c>
      <c r="J45" s="5">
        <v>-2.7072600000000002</v>
      </c>
      <c r="K45" s="5">
        <v>-2.30213</v>
      </c>
      <c r="L45" s="5">
        <v>-1.87836</v>
      </c>
      <c r="M45" s="5">
        <v>-1.46499</v>
      </c>
      <c r="N45" s="5">
        <v>-1.2556</v>
      </c>
      <c r="O45" s="5">
        <v>-1.1053599999999999</v>
      </c>
      <c r="P45" s="5">
        <v>-0.98077300000000001</v>
      </c>
      <c r="Q45" s="5">
        <v>-0.88151299999999999</v>
      </c>
      <c r="R45" s="5">
        <v>-0.80859499999999995</v>
      </c>
      <c r="S45" s="5">
        <v>-0.74381799999999998</v>
      </c>
      <c r="T45" s="5">
        <v>-0.71633000000000002</v>
      </c>
      <c r="U45" s="5">
        <v>-0.66679999999999995</v>
      </c>
      <c r="V45" s="5">
        <v>-0.62177199999999999</v>
      </c>
      <c r="W45" s="5">
        <v>-0.57509299999999997</v>
      </c>
      <c r="X45" s="5">
        <v>-0.53477399999999997</v>
      </c>
      <c r="Y45" s="5">
        <v>-0.49407000000000001</v>
      </c>
      <c r="Z45" s="5">
        <v>-0.45547700000000002</v>
      </c>
      <c r="AA45" s="5">
        <v>-0.41564600000000002</v>
      </c>
      <c r="AB45" s="5">
        <v>-0.37502600000000003</v>
      </c>
      <c r="AC45" s="5">
        <v>-0.33344800000000002</v>
      </c>
      <c r="AD45" s="5">
        <v>-0.290931</v>
      </c>
    </row>
    <row r="46" spans="1:30" x14ac:dyDescent="0.35">
      <c r="A46" t="s">
        <v>162</v>
      </c>
      <c r="B46" s="5">
        <v>-8.9975070000000004E-2</v>
      </c>
      <c r="C46" s="5">
        <v>-0.13240099999999999</v>
      </c>
      <c r="D46" s="5">
        <v>-0.220522</v>
      </c>
      <c r="E46" s="5">
        <v>-0.266065</v>
      </c>
      <c r="F46" s="5">
        <v>-0.27270800000000001</v>
      </c>
      <c r="G46" s="5">
        <v>-0.14446700000000001</v>
      </c>
      <c r="H46" s="5">
        <v>4.2689820000000003E-2</v>
      </c>
      <c r="I46" s="5">
        <v>0.24483199999999999</v>
      </c>
      <c r="J46" s="5">
        <v>0.45278000000000002</v>
      </c>
      <c r="K46" s="5">
        <v>0.63334900000000005</v>
      </c>
      <c r="L46" s="5">
        <v>0.78012700000000001</v>
      </c>
      <c r="M46" s="5">
        <v>0.90244800000000003</v>
      </c>
      <c r="N46" s="5">
        <v>0.94646399999999997</v>
      </c>
      <c r="O46" s="5">
        <v>0.97519999999999996</v>
      </c>
      <c r="P46" s="5">
        <v>0.992587</v>
      </c>
      <c r="Q46" s="5">
        <v>1.00528</v>
      </c>
      <c r="R46" s="5">
        <v>1.0117100000000001</v>
      </c>
      <c r="S46" s="5">
        <v>1.01589</v>
      </c>
      <c r="T46" s="5">
        <v>1.0204200000000001</v>
      </c>
      <c r="U46" s="5">
        <v>1.0248900000000001</v>
      </c>
      <c r="V46" s="5">
        <v>1.0301800000000001</v>
      </c>
      <c r="W46" s="5">
        <v>1.0370299999999999</v>
      </c>
      <c r="X46" s="5">
        <v>1.0463899999999999</v>
      </c>
      <c r="Y46" s="5">
        <v>1.0578700000000001</v>
      </c>
      <c r="Z46" s="5">
        <v>1.0714399999999999</v>
      </c>
      <c r="AA46" s="5">
        <v>1.08694</v>
      </c>
      <c r="AB46" s="5">
        <v>1.1042000000000001</v>
      </c>
      <c r="AC46" s="5">
        <v>1.12313</v>
      </c>
      <c r="AD46" s="5">
        <v>1.14351</v>
      </c>
    </row>
    <row r="47" spans="1:30" x14ac:dyDescent="0.35">
      <c r="A47" t="s">
        <v>163</v>
      </c>
      <c r="B47" s="5">
        <v>-3.1218280000000001E-2</v>
      </c>
      <c r="C47" s="5">
        <v>-1.5627869999999999E-2</v>
      </c>
      <c r="D47" s="5">
        <v>4.7502229999999996E-3</v>
      </c>
      <c r="E47" s="5">
        <v>6.4981919999999999E-2</v>
      </c>
      <c r="F47" s="5">
        <v>0.16128899999999999</v>
      </c>
      <c r="G47" s="5">
        <v>0.34016099999999999</v>
      </c>
      <c r="H47" s="5">
        <v>0.54763499999999998</v>
      </c>
      <c r="I47" s="5">
        <v>0.77320699999999998</v>
      </c>
      <c r="J47" s="5">
        <v>0.99962099999999998</v>
      </c>
      <c r="K47" s="5">
        <v>1.2089700000000001</v>
      </c>
      <c r="L47" s="5">
        <v>1.39293</v>
      </c>
      <c r="M47" s="5">
        <v>1.5604499999999999</v>
      </c>
      <c r="N47" s="5">
        <v>1.6839500000000001</v>
      </c>
      <c r="O47" s="5">
        <v>1.79437</v>
      </c>
      <c r="P47" s="5">
        <v>1.8926799999999999</v>
      </c>
      <c r="Q47" s="5">
        <v>1.9842900000000001</v>
      </c>
      <c r="R47" s="5">
        <v>2.06541</v>
      </c>
      <c r="S47" s="5">
        <v>2.13971</v>
      </c>
      <c r="T47" s="5">
        <v>2.2094100000000001</v>
      </c>
      <c r="U47" s="5">
        <v>2.27481</v>
      </c>
      <c r="V47" s="5">
        <v>2.3369300000000002</v>
      </c>
      <c r="W47" s="5">
        <v>2.3968400000000001</v>
      </c>
      <c r="X47" s="5">
        <v>2.4558300000000002</v>
      </c>
      <c r="Y47" s="5">
        <v>2.5142199999999999</v>
      </c>
      <c r="Z47" s="5">
        <v>2.57246</v>
      </c>
      <c r="AA47" s="5">
        <v>2.6308699999999998</v>
      </c>
      <c r="AB47" s="5">
        <v>2.6897199999999999</v>
      </c>
      <c r="AC47" s="5">
        <v>2.7493099999999999</v>
      </c>
      <c r="AD47" s="5">
        <v>2.8097099999999999</v>
      </c>
    </row>
    <row r="48" spans="1:30" x14ac:dyDescent="0.35">
      <c r="A48" t="s">
        <v>164</v>
      </c>
      <c r="B48" s="5">
        <v>-6.6621490000000005E-2</v>
      </c>
      <c r="C48" s="5">
        <v>-9.2630799999999999E-2</v>
      </c>
      <c r="D48" s="5">
        <v>-0.14552200000000001</v>
      </c>
      <c r="E48" s="5">
        <v>-0.16939199999999999</v>
      </c>
      <c r="F48" s="5">
        <v>-0.16144700000000001</v>
      </c>
      <c r="G48" s="5">
        <v>-8.2479650000000002E-2</v>
      </c>
      <c r="H48" s="5">
        <v>9.8528930000000001E-2</v>
      </c>
      <c r="I48" s="5">
        <v>0.32822400000000002</v>
      </c>
      <c r="J48" s="5">
        <v>0.59055400000000002</v>
      </c>
      <c r="K48" s="5">
        <v>0.85418799999999995</v>
      </c>
      <c r="L48" s="5">
        <v>1.1018600000000001</v>
      </c>
      <c r="M48" s="5">
        <v>1.3366100000000001</v>
      </c>
      <c r="N48" s="5">
        <v>1.50587</v>
      </c>
      <c r="O48" s="5">
        <v>1.6483699999999999</v>
      </c>
      <c r="P48" s="5">
        <v>1.7681100000000001</v>
      </c>
      <c r="Q48" s="5">
        <v>1.8727799999999999</v>
      </c>
      <c r="R48" s="5">
        <v>1.9598800000000001</v>
      </c>
      <c r="S48" s="5">
        <v>2.03539</v>
      </c>
      <c r="T48" s="5">
        <v>2.1011600000000001</v>
      </c>
      <c r="U48" s="5">
        <v>2.1617600000000001</v>
      </c>
      <c r="V48" s="5">
        <v>2.21835</v>
      </c>
      <c r="W48" s="5">
        <v>2.2731699999999999</v>
      </c>
      <c r="X48" s="5">
        <v>2.3277000000000001</v>
      </c>
      <c r="Y48" s="5">
        <v>2.3829099999999999</v>
      </c>
      <c r="Z48" s="5">
        <v>2.43933</v>
      </c>
      <c r="AA48" s="5">
        <v>2.4975800000000001</v>
      </c>
      <c r="AB48" s="5">
        <v>2.5580099999999999</v>
      </c>
      <c r="AC48" s="5">
        <v>2.62094</v>
      </c>
      <c r="AD48" s="5">
        <v>2.6864599999999998</v>
      </c>
    </row>
    <row r="49" spans="1:30" x14ac:dyDescent="0.35">
      <c r="A49" t="s">
        <v>165</v>
      </c>
      <c r="B49" s="5">
        <v>-5.6549019999999998E-2</v>
      </c>
      <c r="C49" s="5">
        <v>-7.0064539999999995E-2</v>
      </c>
      <c r="D49" s="5">
        <v>-0.102995</v>
      </c>
      <c r="E49" s="5">
        <v>-0.10703699999999999</v>
      </c>
      <c r="F49" s="5">
        <v>-7.840917E-2</v>
      </c>
      <c r="G49" s="5">
        <v>3.1957079999999999E-2</v>
      </c>
      <c r="H49" s="5">
        <v>0.224824</v>
      </c>
      <c r="I49" s="5">
        <v>0.46112700000000001</v>
      </c>
      <c r="J49" s="5">
        <v>0.71977199999999997</v>
      </c>
      <c r="K49" s="5">
        <v>0.96588600000000002</v>
      </c>
      <c r="L49" s="5">
        <v>1.1825399999999999</v>
      </c>
      <c r="M49" s="5">
        <v>1.37534</v>
      </c>
      <c r="N49" s="5">
        <v>1.4992300000000001</v>
      </c>
      <c r="O49" s="5">
        <v>1.5914600000000001</v>
      </c>
      <c r="P49" s="5">
        <v>1.66038</v>
      </c>
      <c r="Q49" s="5">
        <v>1.71682</v>
      </c>
      <c r="R49" s="5">
        <v>1.7597400000000001</v>
      </c>
      <c r="S49" s="5">
        <v>1.7951299999999999</v>
      </c>
      <c r="T49" s="5">
        <v>1.82586</v>
      </c>
      <c r="U49" s="5">
        <v>1.85507</v>
      </c>
      <c r="V49" s="5">
        <v>1.8839399999999999</v>
      </c>
      <c r="W49" s="5">
        <v>1.91388</v>
      </c>
      <c r="X49" s="5">
        <v>1.9459599999999999</v>
      </c>
      <c r="Y49" s="5">
        <v>1.9804299999999999</v>
      </c>
      <c r="Z49" s="5">
        <v>2.0173299999999998</v>
      </c>
      <c r="AA49" s="5">
        <v>2.0566900000000001</v>
      </c>
      <c r="AB49" s="5">
        <v>2.0984099999999999</v>
      </c>
      <c r="AC49" s="5">
        <v>2.1424799999999999</v>
      </c>
      <c r="AD49" s="5">
        <v>2.1886700000000001</v>
      </c>
    </row>
    <row r="50" spans="1:30" x14ac:dyDescent="0.35">
      <c r="A50" t="s">
        <v>166</v>
      </c>
      <c r="B50" s="5">
        <v>0</v>
      </c>
      <c r="C50" s="5">
        <v>0</v>
      </c>
      <c r="D50" s="5">
        <v>0</v>
      </c>
      <c r="E50" s="5">
        <v>0</v>
      </c>
      <c r="F50" s="5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0</v>
      </c>
      <c r="AA50" s="5">
        <v>0</v>
      </c>
      <c r="AB50" s="5">
        <v>0</v>
      </c>
      <c r="AC50" s="5">
        <v>0</v>
      </c>
      <c r="AD50" s="5">
        <v>0</v>
      </c>
    </row>
    <row r="51" spans="1:30" x14ac:dyDescent="0.35">
      <c r="A51" t="s">
        <v>167</v>
      </c>
      <c r="B51" s="5">
        <v>0</v>
      </c>
      <c r="C51" s="5">
        <v>0</v>
      </c>
      <c r="D51" s="5">
        <v>0</v>
      </c>
      <c r="E51" s="5">
        <v>0</v>
      </c>
      <c r="F51" s="5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0</v>
      </c>
      <c r="AA51" s="5">
        <v>0</v>
      </c>
      <c r="AB51" s="5">
        <v>0</v>
      </c>
      <c r="AC51" s="5">
        <v>0</v>
      </c>
      <c r="AD51" s="5">
        <v>0</v>
      </c>
    </row>
    <row r="52" spans="1:30" x14ac:dyDescent="0.35">
      <c r="A52" t="s">
        <v>168</v>
      </c>
      <c r="B52" s="5">
        <v>0.60040800000000005</v>
      </c>
      <c r="C52" s="5">
        <v>1.05426</v>
      </c>
      <c r="D52" s="5">
        <v>2.0167899999999999</v>
      </c>
      <c r="E52" s="5">
        <v>3.21258</v>
      </c>
      <c r="F52" s="5">
        <v>4.5775699999999997</v>
      </c>
      <c r="G52" s="5">
        <v>5.6075799999999996</v>
      </c>
      <c r="H52" s="5">
        <v>6.0363600000000002</v>
      </c>
      <c r="I52" s="5">
        <v>6.3882300000000001</v>
      </c>
      <c r="J52" s="5">
        <v>5.7873200000000002</v>
      </c>
      <c r="K52" s="5">
        <v>5.1762600000000001</v>
      </c>
      <c r="L52" s="5">
        <v>4.5489300000000004</v>
      </c>
      <c r="M52" s="5">
        <v>3.9014099999999998</v>
      </c>
      <c r="N52" s="5">
        <v>3.89392</v>
      </c>
      <c r="O52" s="5">
        <v>3.87087</v>
      </c>
      <c r="P52" s="5">
        <v>3.8268599999999999</v>
      </c>
      <c r="Q52" s="5">
        <v>3.7587799999999998</v>
      </c>
      <c r="R52" s="5">
        <v>3.6698400000000002</v>
      </c>
      <c r="S52" s="5">
        <v>3.5626199999999999</v>
      </c>
      <c r="T52" s="5">
        <v>3.43668</v>
      </c>
      <c r="U52" s="5">
        <v>3.2978000000000001</v>
      </c>
      <c r="V52" s="5">
        <v>3.1472099999999998</v>
      </c>
      <c r="W52" s="5">
        <v>2.98584</v>
      </c>
      <c r="X52" s="5">
        <v>2.81359</v>
      </c>
      <c r="Y52" s="5">
        <v>2.6318000000000001</v>
      </c>
      <c r="Z52" s="5">
        <v>2.4407100000000002</v>
      </c>
      <c r="AA52" s="5">
        <v>2.2407400000000002</v>
      </c>
      <c r="AB52" s="5">
        <v>2.0318000000000001</v>
      </c>
      <c r="AC52" s="5">
        <v>1.8137000000000001</v>
      </c>
      <c r="AD52" s="5">
        <v>1.5860700000000001</v>
      </c>
    </row>
    <row r="53" spans="1:30" x14ac:dyDescent="0.35">
      <c r="A53" t="s">
        <v>169</v>
      </c>
      <c r="B53" s="5">
        <v>0</v>
      </c>
      <c r="C53" s="5">
        <v>0</v>
      </c>
      <c r="D53" s="5">
        <v>0</v>
      </c>
      <c r="E53" s="5">
        <v>0</v>
      </c>
      <c r="F53" s="5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0</v>
      </c>
      <c r="AA53" s="5">
        <v>0</v>
      </c>
      <c r="AB53" s="5">
        <v>0</v>
      </c>
      <c r="AC53" s="5">
        <v>0</v>
      </c>
      <c r="AD53" s="5">
        <v>0</v>
      </c>
    </row>
    <row r="54" spans="1:30" x14ac:dyDescent="0.35">
      <c r="A54" t="s">
        <v>170</v>
      </c>
      <c r="B54" s="5">
        <v>0.60040800000000005</v>
      </c>
      <c r="C54" s="5">
        <v>1.05426</v>
      </c>
      <c r="D54" s="5">
        <v>2.0167899999999999</v>
      </c>
      <c r="E54" s="5">
        <v>3.21258</v>
      </c>
      <c r="F54" s="5">
        <v>4.5775699999999997</v>
      </c>
      <c r="G54" s="5">
        <v>5.6075799999999996</v>
      </c>
      <c r="H54" s="5">
        <v>6.0363600000000002</v>
      </c>
      <c r="I54" s="5">
        <v>6.3882399999999997</v>
      </c>
      <c r="J54" s="5">
        <v>5.7873400000000004</v>
      </c>
      <c r="K54" s="5">
        <v>5.1762800000000002</v>
      </c>
      <c r="L54" s="5">
        <v>4.5489600000000001</v>
      </c>
      <c r="M54" s="5">
        <v>3.90144</v>
      </c>
      <c r="N54" s="5">
        <v>3.8939499999999998</v>
      </c>
      <c r="O54" s="5">
        <v>3.8708999999999998</v>
      </c>
      <c r="P54" s="5">
        <v>3.8268900000000001</v>
      </c>
      <c r="Q54" s="5">
        <v>3.7588200000000001</v>
      </c>
      <c r="R54" s="5">
        <v>3.66988</v>
      </c>
      <c r="S54" s="5">
        <v>3.5626600000000002</v>
      </c>
      <c r="T54" s="5">
        <v>3.4367200000000002</v>
      </c>
      <c r="U54" s="5">
        <v>3.2978399999999999</v>
      </c>
      <c r="V54" s="5">
        <v>3.1472500000000001</v>
      </c>
      <c r="W54" s="5">
        <v>2.9858799999999999</v>
      </c>
      <c r="X54" s="5">
        <v>2.8136199999999998</v>
      </c>
      <c r="Y54" s="5">
        <v>2.6318299999999999</v>
      </c>
      <c r="Z54" s="5">
        <v>2.4407399999999999</v>
      </c>
      <c r="AA54" s="5">
        <v>2.2407599999999999</v>
      </c>
      <c r="AB54" s="5">
        <v>2.0318200000000002</v>
      </c>
      <c r="AC54" s="5">
        <v>1.81372</v>
      </c>
      <c r="AD54" s="5">
        <v>1.58609</v>
      </c>
    </row>
    <row r="55" spans="1:30" x14ac:dyDescent="0.35">
      <c r="A55" t="s">
        <v>171</v>
      </c>
      <c r="B55" s="5">
        <v>0.20805799999999999</v>
      </c>
      <c r="C55" s="5">
        <v>0.39546199999999998</v>
      </c>
      <c r="D55" s="5">
        <v>0.80933299999999997</v>
      </c>
      <c r="E55" s="5">
        <v>1.3667199999999999</v>
      </c>
      <c r="F55" s="5">
        <v>2.0495899999999998</v>
      </c>
      <c r="G55" s="5">
        <v>2.6270500000000001</v>
      </c>
      <c r="H55" s="5">
        <v>2.94462</v>
      </c>
      <c r="I55" s="5">
        <v>3.23183</v>
      </c>
      <c r="J55" s="5">
        <v>3.0261</v>
      </c>
      <c r="K55" s="5">
        <v>2.7893300000000001</v>
      </c>
      <c r="L55" s="5">
        <v>2.5199500000000001</v>
      </c>
      <c r="M55" s="5">
        <v>2.2170000000000001</v>
      </c>
      <c r="N55" s="5">
        <v>2.2656000000000001</v>
      </c>
      <c r="O55" s="5">
        <v>2.3021799999999999</v>
      </c>
      <c r="P55" s="5">
        <v>2.32314</v>
      </c>
      <c r="Q55" s="5">
        <v>2.3260800000000001</v>
      </c>
      <c r="R55" s="5">
        <v>2.3124500000000001</v>
      </c>
      <c r="S55" s="5">
        <v>2.2834699999999999</v>
      </c>
      <c r="T55" s="5">
        <v>2.23855</v>
      </c>
      <c r="U55" s="5">
        <v>2.1812</v>
      </c>
      <c r="V55" s="5">
        <v>2.1121099999999999</v>
      </c>
      <c r="W55" s="5">
        <v>2.0318000000000001</v>
      </c>
      <c r="X55" s="5">
        <v>1.9401600000000001</v>
      </c>
      <c r="Y55" s="5">
        <v>1.8380300000000001</v>
      </c>
      <c r="Z55" s="5">
        <v>1.7255100000000001</v>
      </c>
      <c r="AA55" s="5">
        <v>1.60287</v>
      </c>
      <c r="AB55" s="5">
        <v>1.46997</v>
      </c>
      <c r="AC55" s="5">
        <v>1.3266500000000001</v>
      </c>
      <c r="AD55" s="5">
        <v>1.17252</v>
      </c>
    </row>
    <row r="56" spans="1:30" x14ac:dyDescent="0.35">
      <c r="A56" t="s">
        <v>172</v>
      </c>
      <c r="B56" s="5">
        <v>4.9856310000000001E-2</v>
      </c>
      <c r="C56" s="5">
        <v>4.8608640000000002E-2</v>
      </c>
      <c r="D56" s="5">
        <v>-1.8526009999999999E-3</v>
      </c>
      <c r="E56" s="5">
        <v>-2.453951E-2</v>
      </c>
      <c r="F56" s="5">
        <v>-6.811381E-3</v>
      </c>
      <c r="G56" s="5">
        <v>-0.107726</v>
      </c>
      <c r="H56" s="5">
        <v>-0.26919199999999999</v>
      </c>
      <c r="I56" s="5">
        <v>-0.52474200000000004</v>
      </c>
      <c r="J56" s="5">
        <v>-0.61813399999999996</v>
      </c>
      <c r="K56" s="5">
        <v>-0.69243100000000002</v>
      </c>
      <c r="L56" s="5">
        <v>-0.75567099999999998</v>
      </c>
      <c r="M56" s="5">
        <v>-0.81481999999999999</v>
      </c>
      <c r="N56" s="5">
        <v>-0.83117099999999999</v>
      </c>
      <c r="O56" s="5">
        <v>-0.83855000000000002</v>
      </c>
      <c r="P56" s="5">
        <v>-0.84190100000000001</v>
      </c>
      <c r="Q56" s="5">
        <v>-0.84518400000000005</v>
      </c>
      <c r="R56" s="5">
        <v>-0.84920700000000005</v>
      </c>
      <c r="S56" s="5">
        <v>-0.85465800000000003</v>
      </c>
      <c r="T56" s="5">
        <v>-0.86343300000000001</v>
      </c>
      <c r="U56" s="5">
        <v>-0.87358899999999995</v>
      </c>
      <c r="V56" s="5">
        <v>-0.88571800000000001</v>
      </c>
      <c r="W56" s="5">
        <v>-0.89987799999999996</v>
      </c>
      <c r="X56" s="5">
        <v>-0.91661199999999998</v>
      </c>
      <c r="Y56" s="5">
        <v>-0.93588099999999996</v>
      </c>
      <c r="Z56" s="5">
        <v>-0.95799400000000001</v>
      </c>
      <c r="AA56" s="5">
        <v>-0.98305600000000004</v>
      </c>
      <c r="AB56" s="5">
        <v>-1.01136</v>
      </c>
      <c r="AC56" s="5">
        <v>-1.0432300000000001</v>
      </c>
      <c r="AD56" s="5">
        <v>-1.07904</v>
      </c>
    </row>
    <row r="57" spans="1:30" x14ac:dyDescent="0.35">
      <c r="A57" t="s">
        <v>173</v>
      </c>
      <c r="B57" s="5">
        <v>-2.1590910000000001E-2</v>
      </c>
      <c r="C57" s="5">
        <v>-9.0265219999999993E-2</v>
      </c>
      <c r="D57" s="5">
        <v>-0.203236</v>
      </c>
      <c r="E57" s="5">
        <v>-0.31515500000000002</v>
      </c>
      <c r="F57" s="5">
        <v>-0.41926099999999999</v>
      </c>
      <c r="G57" s="5">
        <v>-0.52054500000000004</v>
      </c>
      <c r="H57" s="5">
        <v>-0.57516900000000004</v>
      </c>
      <c r="I57" s="5">
        <v>-0.62660800000000005</v>
      </c>
      <c r="J57" s="5">
        <v>-0.63063599999999997</v>
      </c>
      <c r="K57" s="5">
        <v>-0.61947700000000006</v>
      </c>
      <c r="L57" s="5">
        <v>-0.59295399999999998</v>
      </c>
      <c r="M57" s="5">
        <v>-0.56779500000000005</v>
      </c>
      <c r="N57" s="5">
        <v>-0.547898</v>
      </c>
      <c r="O57" s="5">
        <v>-0.53378700000000001</v>
      </c>
      <c r="P57" s="5">
        <v>-0.52435399999999999</v>
      </c>
      <c r="Q57" s="5">
        <v>-0.522594</v>
      </c>
      <c r="R57" s="5">
        <v>-0.52108699999999997</v>
      </c>
      <c r="S57" s="5">
        <v>-0.52296600000000004</v>
      </c>
      <c r="T57" s="5">
        <v>-0.52833699999999995</v>
      </c>
      <c r="U57" s="5">
        <v>-0.53556899999999996</v>
      </c>
      <c r="V57" s="5">
        <v>-0.54371100000000006</v>
      </c>
      <c r="W57" s="5">
        <v>-0.55314600000000003</v>
      </c>
      <c r="X57" s="5">
        <v>-0.56440199999999996</v>
      </c>
      <c r="Y57" s="5">
        <v>-0.576658</v>
      </c>
      <c r="Z57" s="5">
        <v>-0.58982400000000001</v>
      </c>
      <c r="AA57" s="5">
        <v>-0.60375400000000001</v>
      </c>
      <c r="AB57" s="5">
        <v>-0.61846699999999999</v>
      </c>
      <c r="AC57" s="5">
        <v>-0.63400299999999998</v>
      </c>
      <c r="AD57" s="5">
        <v>-0.65037900000000004</v>
      </c>
    </row>
    <row r="58" spans="1:30" x14ac:dyDescent="0.35">
      <c r="A58" t="s">
        <v>174</v>
      </c>
      <c r="B58" s="5">
        <v>-0.12875</v>
      </c>
      <c r="C58" s="5">
        <v>-0.27873599999999998</v>
      </c>
      <c r="D58" s="5">
        <v>-0.53785700000000003</v>
      </c>
      <c r="E58" s="5">
        <v>-0.75652699999999995</v>
      </c>
      <c r="F58" s="5">
        <v>-0.93579299999999999</v>
      </c>
      <c r="G58" s="5">
        <v>-1.02803</v>
      </c>
      <c r="H58" s="5">
        <v>-0.94501100000000005</v>
      </c>
      <c r="I58" s="5">
        <v>-0.84975599999999996</v>
      </c>
      <c r="J58" s="5">
        <v>-0.66952400000000001</v>
      </c>
      <c r="K58" s="5">
        <v>-0.49611100000000002</v>
      </c>
      <c r="L58" s="5">
        <v>-0.33064900000000003</v>
      </c>
      <c r="M58" s="5">
        <v>-0.19428699999999999</v>
      </c>
      <c r="N58" s="5">
        <v>-0.146929</v>
      </c>
      <c r="O58" s="5">
        <v>-0.122749</v>
      </c>
      <c r="P58" s="5">
        <v>-0.11405700000000001</v>
      </c>
      <c r="Q58" s="5">
        <v>-0.12055100000000001</v>
      </c>
      <c r="R58" s="5">
        <v>-0.129914</v>
      </c>
      <c r="S58" s="5">
        <v>-0.14382700000000001</v>
      </c>
      <c r="T58" s="5">
        <v>-0.16186800000000001</v>
      </c>
      <c r="U58" s="5">
        <v>-0.179781</v>
      </c>
      <c r="V58" s="5">
        <v>-0.19731000000000001</v>
      </c>
      <c r="W58" s="5">
        <v>-0.21399499999999999</v>
      </c>
      <c r="X58" s="5">
        <v>-0.23025799999999999</v>
      </c>
      <c r="Y58" s="5">
        <v>-0.24540999999999999</v>
      </c>
      <c r="Z58" s="5">
        <v>-0.25945299999999999</v>
      </c>
      <c r="AA58" s="5">
        <v>-0.272395</v>
      </c>
      <c r="AB58" s="5">
        <v>-0.28428700000000001</v>
      </c>
      <c r="AC58" s="5">
        <v>-0.29540300000000003</v>
      </c>
      <c r="AD58" s="5">
        <v>-0.30571300000000001</v>
      </c>
    </row>
    <row r="59" spans="1:30" x14ac:dyDescent="0.35">
      <c r="A59" t="s">
        <v>175</v>
      </c>
      <c r="B59" s="5">
        <v>-5.2841230000000003E-2</v>
      </c>
      <c r="C59" s="5">
        <v>-0.119855</v>
      </c>
      <c r="D59" s="5">
        <v>-0.242895</v>
      </c>
      <c r="E59" s="5">
        <v>-0.36297000000000001</v>
      </c>
      <c r="F59" s="5">
        <v>-0.47549599999999997</v>
      </c>
      <c r="G59" s="5">
        <v>-0.55063300000000004</v>
      </c>
      <c r="H59" s="5">
        <v>-0.55034899999999998</v>
      </c>
      <c r="I59" s="5">
        <v>-0.53364</v>
      </c>
      <c r="J59" s="5">
        <v>-0.47320400000000001</v>
      </c>
      <c r="K59" s="5">
        <v>-0.405331</v>
      </c>
      <c r="L59" s="5">
        <v>-0.332872</v>
      </c>
      <c r="M59" s="5">
        <v>-0.26514199999999999</v>
      </c>
      <c r="N59" s="5">
        <v>-0.238015</v>
      </c>
      <c r="O59" s="5">
        <v>-0.220802</v>
      </c>
      <c r="P59" s="5">
        <v>-0.21082300000000001</v>
      </c>
      <c r="Q59" s="5">
        <v>-0.20780599999999999</v>
      </c>
      <c r="R59" s="5">
        <v>-0.207256</v>
      </c>
      <c r="S59" s="5">
        <v>-0.20907400000000001</v>
      </c>
      <c r="T59" s="5">
        <v>-0.21312500000000001</v>
      </c>
      <c r="U59" s="5">
        <v>-0.217559</v>
      </c>
      <c r="V59" s="5">
        <v>-0.22189600000000001</v>
      </c>
      <c r="W59" s="5">
        <v>-0.225741</v>
      </c>
      <c r="X59" s="5">
        <v>-0.22911500000000001</v>
      </c>
      <c r="Y59" s="5">
        <v>-0.231683</v>
      </c>
      <c r="Z59" s="5">
        <v>-0.233346</v>
      </c>
      <c r="AA59" s="5">
        <v>-0.233985</v>
      </c>
      <c r="AB59" s="5">
        <v>-0.23356199999999999</v>
      </c>
      <c r="AC59" s="5">
        <v>-0.23208500000000001</v>
      </c>
      <c r="AD59" s="5">
        <v>-0.22952500000000001</v>
      </c>
    </row>
    <row r="60" spans="1:30" x14ac:dyDescent="0.35">
      <c r="A60" t="s">
        <v>176</v>
      </c>
      <c r="B60" s="5">
        <v>-4.117581E-2</v>
      </c>
      <c r="C60" s="5">
        <v>-0.100171</v>
      </c>
      <c r="D60" s="5">
        <v>-0.215222</v>
      </c>
      <c r="E60" s="5">
        <v>-0.33846799999999999</v>
      </c>
      <c r="F60" s="5">
        <v>-0.464389</v>
      </c>
      <c r="G60" s="5">
        <v>-0.56291000000000002</v>
      </c>
      <c r="H60" s="5">
        <v>-0.59495600000000004</v>
      </c>
      <c r="I60" s="5">
        <v>-0.60983399999999999</v>
      </c>
      <c r="J60" s="5">
        <v>-0.57422399999999996</v>
      </c>
      <c r="K60" s="5">
        <v>-0.52460600000000002</v>
      </c>
      <c r="L60" s="5">
        <v>-0.462121</v>
      </c>
      <c r="M60" s="5">
        <v>-0.39748</v>
      </c>
      <c r="N60" s="5">
        <v>-0.36683300000000002</v>
      </c>
      <c r="O60" s="5">
        <v>-0.342111</v>
      </c>
      <c r="P60" s="5">
        <v>-0.322772</v>
      </c>
      <c r="Q60" s="5">
        <v>-0.31000899999999998</v>
      </c>
      <c r="R60" s="5">
        <v>-0.29940099999999997</v>
      </c>
      <c r="S60" s="5">
        <v>-0.29166599999999998</v>
      </c>
      <c r="T60" s="5">
        <v>-0.28667799999999999</v>
      </c>
      <c r="U60" s="5">
        <v>-0.282947</v>
      </c>
      <c r="V60" s="5">
        <v>-0.27976400000000001</v>
      </c>
      <c r="W60" s="5">
        <v>-0.276837</v>
      </c>
      <c r="X60" s="5">
        <v>-0.27417399999999997</v>
      </c>
      <c r="Y60" s="5">
        <v>-0.27130399999999999</v>
      </c>
      <c r="Z60" s="5">
        <v>-0.26803100000000002</v>
      </c>
      <c r="AA60" s="5">
        <v>-0.26419700000000002</v>
      </c>
      <c r="AB60" s="5">
        <v>-0.25967299999999999</v>
      </c>
      <c r="AC60" s="5">
        <v>-0.25445099999999998</v>
      </c>
      <c r="AD60" s="5">
        <v>-0.24845</v>
      </c>
    </row>
    <row r="61" spans="1:30" x14ac:dyDescent="0.35">
      <c r="A61" t="s">
        <v>177</v>
      </c>
      <c r="B61" s="5">
        <v>-2.6459079999999999E-2</v>
      </c>
      <c r="C61" s="5">
        <v>8.0645019999999994E-3</v>
      </c>
      <c r="D61" s="5">
        <v>5.8598249999999998E-2</v>
      </c>
      <c r="E61" s="5">
        <v>0.15675600000000001</v>
      </c>
      <c r="F61" s="5">
        <v>0.29499500000000001</v>
      </c>
      <c r="G61" s="5">
        <v>0.53908100000000003</v>
      </c>
      <c r="H61" s="5">
        <v>0.80210400000000004</v>
      </c>
      <c r="I61" s="5">
        <v>1.08497</v>
      </c>
      <c r="J61" s="5">
        <v>1.34114</v>
      </c>
      <c r="K61" s="5">
        <v>1.56176</v>
      </c>
      <c r="L61" s="5">
        <v>1.7397899999999999</v>
      </c>
      <c r="M61" s="5">
        <v>1.8900300000000001</v>
      </c>
      <c r="N61" s="5">
        <v>1.9876</v>
      </c>
      <c r="O61" s="5">
        <v>2.0680499999999999</v>
      </c>
      <c r="P61" s="5">
        <v>2.1332900000000001</v>
      </c>
      <c r="Q61" s="5">
        <v>2.1907899999999998</v>
      </c>
      <c r="R61" s="5">
        <v>2.2362500000000001</v>
      </c>
      <c r="S61" s="5">
        <v>2.27441</v>
      </c>
      <c r="T61" s="5">
        <v>2.3084500000000001</v>
      </c>
      <c r="U61" s="5">
        <v>2.3381799999999999</v>
      </c>
      <c r="V61" s="5">
        <v>2.3648400000000001</v>
      </c>
      <c r="W61" s="5">
        <v>2.3896600000000001</v>
      </c>
      <c r="X61" s="5">
        <v>2.4143300000000001</v>
      </c>
      <c r="Y61" s="5">
        <v>2.4389400000000001</v>
      </c>
      <c r="Z61" s="5">
        <v>2.4638499999999999</v>
      </c>
      <c r="AA61" s="5">
        <v>2.4891999999999999</v>
      </c>
      <c r="AB61" s="5">
        <v>2.5150999999999999</v>
      </c>
      <c r="AC61" s="5">
        <v>2.5417299999999998</v>
      </c>
      <c r="AD61" s="5">
        <v>2.5690200000000001</v>
      </c>
    </row>
    <row r="62" spans="1:30" x14ac:dyDescent="0.35">
      <c r="A62" t="s">
        <v>178</v>
      </c>
      <c r="B62" s="5">
        <v>2.07408E-2</v>
      </c>
      <c r="C62" s="5">
        <v>7.3854130000000004E-2</v>
      </c>
      <c r="D62" s="5">
        <v>0.14832799999999999</v>
      </c>
      <c r="E62" s="5">
        <v>0.24145900000000001</v>
      </c>
      <c r="F62" s="5">
        <v>0.34322900000000001</v>
      </c>
      <c r="G62" s="5">
        <v>0.47273399999999999</v>
      </c>
      <c r="H62" s="5">
        <v>0.57913300000000001</v>
      </c>
      <c r="I62" s="5">
        <v>0.68700499999999998</v>
      </c>
      <c r="J62" s="5">
        <v>0.74471200000000004</v>
      </c>
      <c r="K62" s="5">
        <v>0.77632699999999999</v>
      </c>
      <c r="L62" s="5">
        <v>0.78978199999999998</v>
      </c>
      <c r="M62" s="5">
        <v>0.79510599999999998</v>
      </c>
      <c r="N62" s="5">
        <v>0.80205000000000004</v>
      </c>
      <c r="O62" s="5">
        <v>0.81444099999999997</v>
      </c>
      <c r="P62" s="5">
        <v>0.82636299999999996</v>
      </c>
      <c r="Q62" s="5">
        <v>0.83707500000000001</v>
      </c>
      <c r="R62" s="5">
        <v>0.84329600000000005</v>
      </c>
      <c r="S62" s="5">
        <v>0.84624999999999995</v>
      </c>
      <c r="T62" s="5">
        <v>0.84675400000000001</v>
      </c>
      <c r="U62" s="5">
        <v>0.84458999999999995</v>
      </c>
      <c r="V62" s="5">
        <v>0.84044799999999997</v>
      </c>
      <c r="W62" s="5">
        <v>0.83506000000000002</v>
      </c>
      <c r="X62" s="5">
        <v>0.82927499999999998</v>
      </c>
      <c r="Y62" s="5">
        <v>0.82307300000000005</v>
      </c>
      <c r="Z62" s="5">
        <v>0.81663399999999997</v>
      </c>
      <c r="AA62" s="5">
        <v>0.81004500000000002</v>
      </c>
      <c r="AB62" s="5">
        <v>0.80339499999999997</v>
      </c>
      <c r="AC62" s="5">
        <v>0.79676400000000003</v>
      </c>
      <c r="AD62" s="5">
        <v>0.79014200000000001</v>
      </c>
    </row>
    <row r="63" spans="1:30" x14ac:dyDescent="0.35">
      <c r="A63" t="s">
        <v>179</v>
      </c>
      <c r="B63" s="5">
        <v>-0.109889</v>
      </c>
      <c r="C63" s="5">
        <v>-0.29622199999999999</v>
      </c>
      <c r="D63" s="5">
        <v>-0.58968399999999999</v>
      </c>
      <c r="E63" s="5">
        <v>-0.88932599999999995</v>
      </c>
      <c r="F63" s="5">
        <v>-1.1915199999999999</v>
      </c>
      <c r="G63" s="5">
        <v>-1.47096</v>
      </c>
      <c r="H63" s="5">
        <v>-1.6001300000000001</v>
      </c>
      <c r="I63" s="5">
        <v>-1.72844</v>
      </c>
      <c r="J63" s="5">
        <v>-1.7053</v>
      </c>
      <c r="K63" s="5">
        <v>-1.6580699999999999</v>
      </c>
      <c r="L63" s="5">
        <v>-1.5803199999999999</v>
      </c>
      <c r="M63" s="5">
        <v>-1.5093099999999999</v>
      </c>
      <c r="N63" s="5">
        <v>-1.5119199999999999</v>
      </c>
      <c r="O63" s="5">
        <v>-1.5267500000000001</v>
      </c>
      <c r="P63" s="5">
        <v>-1.5476399999999999</v>
      </c>
      <c r="Q63" s="5">
        <v>-1.5807</v>
      </c>
      <c r="R63" s="5">
        <v>-1.60812</v>
      </c>
      <c r="S63" s="5">
        <v>-1.63764</v>
      </c>
      <c r="T63" s="5">
        <v>-1.66936</v>
      </c>
      <c r="U63" s="5">
        <v>-1.7000200000000001</v>
      </c>
      <c r="V63" s="5">
        <v>-1.7282299999999999</v>
      </c>
      <c r="W63" s="5">
        <v>-1.75508</v>
      </c>
      <c r="X63" s="5">
        <v>-1.7820199999999999</v>
      </c>
      <c r="Y63" s="5">
        <v>-1.8072900000000001</v>
      </c>
      <c r="Z63" s="5">
        <v>-1.8307</v>
      </c>
      <c r="AA63" s="5">
        <v>-1.85212</v>
      </c>
      <c r="AB63" s="5">
        <v>-1.87148</v>
      </c>
      <c r="AC63" s="5">
        <v>-1.8889499999999999</v>
      </c>
      <c r="AD63" s="5">
        <v>-1.9042399999999999</v>
      </c>
    </row>
    <row r="64" spans="1:30" x14ac:dyDescent="0.35">
      <c r="A64" t="s">
        <v>180</v>
      </c>
      <c r="B64" s="5">
        <v>-4.3682680000000002E-2</v>
      </c>
      <c r="C64" s="5">
        <v>-6.2116539999999998E-2</v>
      </c>
      <c r="D64" s="5">
        <v>-0.12659899999999999</v>
      </c>
      <c r="E64" s="5">
        <v>-0.183087</v>
      </c>
      <c r="F64" s="5">
        <v>-0.230264</v>
      </c>
      <c r="G64" s="5">
        <v>-0.200766</v>
      </c>
      <c r="H64" s="5">
        <v>-0.140987</v>
      </c>
      <c r="I64" s="5">
        <v>-6.3513269999999997E-2</v>
      </c>
      <c r="J64" s="5">
        <v>1.412712E-2</v>
      </c>
      <c r="K64" s="5">
        <v>8.7315139999999999E-2</v>
      </c>
      <c r="L64" s="5">
        <v>0.15393299999999999</v>
      </c>
      <c r="M64" s="5">
        <v>0.22015799999999999</v>
      </c>
      <c r="N64" s="5">
        <v>0.24964</v>
      </c>
      <c r="O64" s="5">
        <v>0.27851799999999999</v>
      </c>
      <c r="P64" s="5">
        <v>0.30405199999999999</v>
      </c>
      <c r="Q64" s="5">
        <v>0.327652</v>
      </c>
      <c r="R64" s="5">
        <v>0.34575800000000001</v>
      </c>
      <c r="S64" s="5">
        <v>0.36078399999999999</v>
      </c>
      <c r="T64" s="5">
        <v>0.37346299999999999</v>
      </c>
      <c r="U64" s="5">
        <v>0.38308599999999998</v>
      </c>
      <c r="V64" s="5">
        <v>0.39037899999999998</v>
      </c>
      <c r="W64" s="5">
        <v>0.39594200000000002</v>
      </c>
      <c r="X64" s="5">
        <v>0.40051100000000001</v>
      </c>
      <c r="Y64" s="5">
        <v>0.403831</v>
      </c>
      <c r="Z64" s="5">
        <v>0.40605799999999997</v>
      </c>
      <c r="AA64" s="5">
        <v>0.40727000000000002</v>
      </c>
      <c r="AB64" s="5">
        <v>0.407555</v>
      </c>
      <c r="AC64" s="5">
        <v>0.40703299999999998</v>
      </c>
      <c r="AD64" s="5">
        <v>0.40567199999999998</v>
      </c>
    </row>
    <row r="65" spans="1:30" x14ac:dyDescent="0.35">
      <c r="A65" t="s">
        <v>181</v>
      </c>
      <c r="B65" s="5">
        <v>-9.8707130000000004E-2</v>
      </c>
      <c r="C65" s="5">
        <v>-0.25391799999999998</v>
      </c>
      <c r="D65" s="5">
        <v>-0.50460000000000005</v>
      </c>
      <c r="E65" s="5">
        <v>-0.75885400000000003</v>
      </c>
      <c r="F65" s="5">
        <v>-1.01187</v>
      </c>
      <c r="G65" s="5">
        <v>-1.2437100000000001</v>
      </c>
      <c r="H65" s="5">
        <v>-1.3689899999999999</v>
      </c>
      <c r="I65" s="5">
        <v>-1.4954099999999999</v>
      </c>
      <c r="J65" s="5">
        <v>-1.47333</v>
      </c>
      <c r="K65" s="5">
        <v>-1.43005</v>
      </c>
      <c r="L65" s="5">
        <v>-1.3627199999999999</v>
      </c>
      <c r="M65" s="5">
        <v>-1.29878</v>
      </c>
      <c r="N65" s="5">
        <v>-1.29721</v>
      </c>
      <c r="O65" s="5">
        <v>-1.30491</v>
      </c>
      <c r="P65" s="5">
        <v>-1.3169900000000001</v>
      </c>
      <c r="Q65" s="5">
        <v>-1.3372999999999999</v>
      </c>
      <c r="R65" s="5">
        <v>-1.3530800000000001</v>
      </c>
      <c r="S65" s="5">
        <v>-1.3699600000000001</v>
      </c>
      <c r="T65" s="5">
        <v>-1.3875999999999999</v>
      </c>
      <c r="U65" s="5">
        <v>-1.40435</v>
      </c>
      <c r="V65" s="5">
        <v>-1.41944</v>
      </c>
      <c r="W65" s="5">
        <v>-1.4330400000000001</v>
      </c>
      <c r="X65" s="5">
        <v>-1.4454800000000001</v>
      </c>
      <c r="Y65" s="5">
        <v>-1.4562999999999999</v>
      </c>
      <c r="Z65" s="5">
        <v>-1.4653799999999999</v>
      </c>
      <c r="AA65" s="5">
        <v>-1.4726999999999999</v>
      </c>
      <c r="AB65" s="5">
        <v>-1.47821</v>
      </c>
      <c r="AC65" s="5">
        <v>-1.4820500000000001</v>
      </c>
      <c r="AD65" s="5">
        <v>-1.4840800000000001</v>
      </c>
    </row>
    <row r="66" spans="1:30" x14ac:dyDescent="0.35">
      <c r="A66" t="s">
        <v>182</v>
      </c>
      <c r="B66" s="5">
        <v>-0.141379</v>
      </c>
      <c r="C66" s="5">
        <v>-0.28118199999999999</v>
      </c>
      <c r="D66" s="5">
        <v>-0.57008599999999998</v>
      </c>
      <c r="E66" s="5">
        <v>-0.869363</v>
      </c>
      <c r="F66" s="5">
        <v>-1.1711400000000001</v>
      </c>
      <c r="G66" s="5">
        <v>-1.39829</v>
      </c>
      <c r="H66" s="5">
        <v>-1.44295</v>
      </c>
      <c r="I66" s="5">
        <v>-1.47153</v>
      </c>
      <c r="J66" s="5">
        <v>-1.37958</v>
      </c>
      <c r="K66" s="5">
        <v>-1.2679199999999999</v>
      </c>
      <c r="L66" s="5">
        <v>-1.14171</v>
      </c>
      <c r="M66" s="5">
        <v>-1.00295</v>
      </c>
      <c r="N66" s="5">
        <v>-0.97053999999999996</v>
      </c>
      <c r="O66" s="5">
        <v>-0.93834899999999999</v>
      </c>
      <c r="P66" s="5">
        <v>-0.90536099999999997</v>
      </c>
      <c r="Q66" s="5">
        <v>-0.87111899999999998</v>
      </c>
      <c r="R66" s="5">
        <v>-0.83732899999999999</v>
      </c>
      <c r="S66" s="5">
        <v>-0.80217400000000005</v>
      </c>
      <c r="T66" s="5">
        <v>-0.76727500000000004</v>
      </c>
      <c r="U66" s="5">
        <v>-0.72943599999999997</v>
      </c>
      <c r="V66" s="5">
        <v>-0.68754899999999997</v>
      </c>
      <c r="W66" s="5">
        <v>-0.64326000000000005</v>
      </c>
      <c r="X66" s="5">
        <v>-0.599024</v>
      </c>
      <c r="Y66" s="5">
        <v>-0.55262599999999995</v>
      </c>
      <c r="Z66" s="5">
        <v>-0.504189</v>
      </c>
      <c r="AA66" s="5">
        <v>-0.45351399999999997</v>
      </c>
      <c r="AB66" s="5">
        <v>-0.40059600000000001</v>
      </c>
      <c r="AC66" s="5">
        <v>-0.34537200000000001</v>
      </c>
      <c r="AD66" s="5">
        <v>-0.28782600000000003</v>
      </c>
    </row>
    <row r="67" spans="1:30" x14ac:dyDescent="0.35">
      <c r="A67" t="s">
        <v>183</v>
      </c>
      <c r="B67" s="5">
        <v>-0.16184699999999999</v>
      </c>
      <c r="C67" s="5">
        <v>-0.24243100000000001</v>
      </c>
      <c r="D67" s="5">
        <v>-0.45407700000000001</v>
      </c>
      <c r="E67" s="5">
        <v>-0.63355700000000004</v>
      </c>
      <c r="F67" s="5">
        <v>-0.78392399999999995</v>
      </c>
      <c r="G67" s="5">
        <v>-0.71749499999999999</v>
      </c>
      <c r="H67" s="5">
        <v>-0.56355500000000003</v>
      </c>
      <c r="I67" s="5">
        <v>-0.38886999999999999</v>
      </c>
      <c r="J67" s="5">
        <v>-0.169905</v>
      </c>
      <c r="K67" s="5">
        <v>2.7954240000000002E-2</v>
      </c>
      <c r="L67" s="5">
        <v>0.20011000000000001</v>
      </c>
      <c r="M67" s="5">
        <v>0.36635499999999999</v>
      </c>
      <c r="N67" s="5">
        <v>0.39674300000000001</v>
      </c>
      <c r="O67" s="5">
        <v>0.42693799999999998</v>
      </c>
      <c r="P67" s="5">
        <v>0.45411400000000002</v>
      </c>
      <c r="Q67" s="5">
        <v>0.48346299999999998</v>
      </c>
      <c r="R67" s="5">
        <v>0.50542600000000004</v>
      </c>
      <c r="S67" s="5">
        <v>0.52577499999999999</v>
      </c>
      <c r="T67" s="5">
        <v>0.54634799999999994</v>
      </c>
      <c r="U67" s="5">
        <v>0.56409600000000004</v>
      </c>
      <c r="V67" s="5">
        <v>0.57994100000000004</v>
      </c>
      <c r="W67" s="5">
        <v>0.59468799999999999</v>
      </c>
      <c r="X67" s="5">
        <v>0.60971699999999995</v>
      </c>
      <c r="Y67" s="5">
        <v>0.62392300000000001</v>
      </c>
      <c r="Z67" s="5">
        <v>0.63738399999999995</v>
      </c>
      <c r="AA67" s="5">
        <v>0.64996299999999996</v>
      </c>
      <c r="AB67" s="5">
        <v>0.66167799999999999</v>
      </c>
      <c r="AC67" s="5">
        <v>0.67261700000000002</v>
      </c>
      <c r="AD67" s="5">
        <v>0.68267199999999995</v>
      </c>
    </row>
    <row r="68" spans="1:30" x14ac:dyDescent="0.35">
      <c r="A68" t="s">
        <v>184</v>
      </c>
      <c r="B68" s="5">
        <v>-8.4115659999999995E-2</v>
      </c>
      <c r="C68" s="5">
        <v>-0.17599600000000001</v>
      </c>
      <c r="D68" s="5">
        <v>-0.346692</v>
      </c>
      <c r="E68" s="5">
        <v>-0.51681200000000005</v>
      </c>
      <c r="F68" s="5">
        <v>-0.68430100000000005</v>
      </c>
      <c r="G68" s="5">
        <v>-0.78422499999999995</v>
      </c>
      <c r="H68" s="5">
        <v>-0.80490700000000004</v>
      </c>
      <c r="I68" s="5">
        <v>-0.81323299999999998</v>
      </c>
      <c r="J68" s="5">
        <v>-0.74436599999999997</v>
      </c>
      <c r="K68" s="5">
        <v>-0.66877500000000001</v>
      </c>
      <c r="L68" s="5">
        <v>-0.585565</v>
      </c>
      <c r="M68" s="5">
        <v>-0.50344699999999998</v>
      </c>
      <c r="N68" s="5">
        <v>-0.488367</v>
      </c>
      <c r="O68" s="5">
        <v>-0.47759499999999999</v>
      </c>
      <c r="P68" s="5">
        <v>-0.47030100000000002</v>
      </c>
      <c r="Q68" s="5">
        <v>-0.46726099999999998</v>
      </c>
      <c r="R68" s="5">
        <v>-0.46527000000000002</v>
      </c>
      <c r="S68" s="5">
        <v>-0.46490700000000001</v>
      </c>
      <c r="T68" s="5">
        <v>-0.46539799999999998</v>
      </c>
      <c r="U68" s="5">
        <v>-0.466673</v>
      </c>
      <c r="V68" s="5">
        <v>-0.46785100000000002</v>
      </c>
      <c r="W68" s="5">
        <v>-0.46876400000000001</v>
      </c>
      <c r="X68" s="5">
        <v>-0.46920499999999998</v>
      </c>
      <c r="Y68" s="5">
        <v>-0.46906799999999998</v>
      </c>
      <c r="Z68" s="5">
        <v>-0.46815499999999999</v>
      </c>
      <c r="AA68" s="5">
        <v>-0.46644600000000003</v>
      </c>
      <c r="AB68" s="5">
        <v>-0.46385300000000002</v>
      </c>
      <c r="AC68" s="5">
        <v>-0.46037499999999998</v>
      </c>
      <c r="AD68" s="5">
        <v>-0.45590399999999998</v>
      </c>
    </row>
    <row r="69" spans="1:30" x14ac:dyDescent="0.35">
      <c r="A69" t="s">
        <v>185</v>
      </c>
      <c r="B69" s="5">
        <v>-1.740032E-2</v>
      </c>
      <c r="C69" s="5">
        <v>-2.5563260000000001E-2</v>
      </c>
      <c r="D69" s="5">
        <v>-4.4386849999999999E-2</v>
      </c>
      <c r="E69" s="5">
        <v>-5.5007269999999997E-2</v>
      </c>
      <c r="F69" s="5">
        <v>-5.8904730000000002E-2</v>
      </c>
      <c r="G69" s="5">
        <v>-4.968446E-2</v>
      </c>
      <c r="H69" s="5">
        <v>-2.7132460000000001E-2</v>
      </c>
      <c r="I69" s="5">
        <v>-1.9763910000000001E-3</v>
      </c>
      <c r="J69" s="5">
        <v>3.2638319999999998E-2</v>
      </c>
      <c r="K69" s="5">
        <v>6.3828759999999998E-2</v>
      </c>
      <c r="L69" s="5">
        <v>9.1757430000000001E-2</v>
      </c>
      <c r="M69" s="5">
        <v>0.116184</v>
      </c>
      <c r="N69" s="5">
        <v>0.12961800000000001</v>
      </c>
      <c r="O69" s="5">
        <v>0.14152999999999999</v>
      </c>
      <c r="P69" s="5">
        <v>0.15135599999999999</v>
      </c>
      <c r="Q69" s="5">
        <v>0.158857</v>
      </c>
      <c r="R69" s="5">
        <v>0.16387599999999999</v>
      </c>
      <c r="S69" s="5">
        <v>0.166795</v>
      </c>
      <c r="T69" s="5">
        <v>0.16781199999999999</v>
      </c>
      <c r="U69" s="5">
        <v>0.16738700000000001</v>
      </c>
      <c r="V69" s="5">
        <v>0.16577900000000001</v>
      </c>
      <c r="W69" s="5">
        <v>0.16334199999999999</v>
      </c>
      <c r="X69" s="5">
        <v>0.16037999999999999</v>
      </c>
      <c r="Y69" s="5">
        <v>0.15695500000000001</v>
      </c>
      <c r="Z69" s="5">
        <v>0.15320300000000001</v>
      </c>
      <c r="AA69" s="5">
        <v>0.149205</v>
      </c>
      <c r="AB69" s="5">
        <v>0.145037</v>
      </c>
      <c r="AC69" s="5">
        <v>0.140741</v>
      </c>
      <c r="AD69" s="5">
        <v>0.136356</v>
      </c>
    </row>
    <row r="70" spans="1:30" x14ac:dyDescent="0.35">
      <c r="A70" t="s">
        <v>186</v>
      </c>
      <c r="B70" s="5">
        <v>-1.363198E-2</v>
      </c>
      <c r="C70" s="5">
        <v>-2.8308440000000001E-2</v>
      </c>
      <c r="D70" s="5">
        <v>-6.2540730000000003E-2</v>
      </c>
      <c r="E70" s="5">
        <v>-9.6378510000000001E-2</v>
      </c>
      <c r="F70" s="5">
        <v>-0.12984000000000001</v>
      </c>
      <c r="G70" s="5">
        <v>-0.15576899999999999</v>
      </c>
      <c r="H70" s="5">
        <v>-0.16466</v>
      </c>
      <c r="I70" s="5">
        <v>-0.161219</v>
      </c>
      <c r="J70" s="5">
        <v>-0.14102899999999999</v>
      </c>
      <c r="K70" s="5">
        <v>-0.11715200000000001</v>
      </c>
      <c r="L70" s="5">
        <v>-8.9024710000000007E-2</v>
      </c>
      <c r="M70" s="5">
        <v>-6.0540749999999997E-2</v>
      </c>
      <c r="N70" s="5">
        <v>-4.048144E-2</v>
      </c>
      <c r="O70" s="5">
        <v>-2.2301040000000001E-2</v>
      </c>
      <c r="P70" s="5">
        <v>-8.8129590000000004E-3</v>
      </c>
      <c r="Q70" s="5">
        <v>-2.7693249999999998E-4</v>
      </c>
      <c r="R70" s="5">
        <v>4.6119459999999996E-3</v>
      </c>
      <c r="S70" s="5">
        <v>6.7371719999999996E-3</v>
      </c>
      <c r="T70" s="5">
        <v>6.4517389999999997E-3</v>
      </c>
      <c r="U70" s="5">
        <v>4.4929929999999998E-3</v>
      </c>
      <c r="V70" s="5">
        <v>1.5789619999999999E-3</v>
      </c>
      <c r="W70" s="5">
        <v>-1.8968349999999999E-3</v>
      </c>
      <c r="X70" s="5">
        <v>-5.6981230000000003E-3</v>
      </c>
      <c r="Y70" s="5">
        <v>-9.6674139999999992E-3</v>
      </c>
      <c r="Z70" s="5">
        <v>-1.363729E-2</v>
      </c>
      <c r="AA70" s="5">
        <v>-1.7499359999999999E-2</v>
      </c>
      <c r="AB70" s="5">
        <v>-2.1184749999999999E-2</v>
      </c>
      <c r="AC70" s="5">
        <v>-2.4653830000000002E-2</v>
      </c>
      <c r="AD70" s="5">
        <v>-2.7876930000000001E-2</v>
      </c>
    </row>
    <row r="71" spans="1:30" x14ac:dyDescent="0.35">
      <c r="A71" t="s">
        <v>187</v>
      </c>
      <c r="B71" s="5">
        <v>0</v>
      </c>
      <c r="C71" s="5">
        <v>9.3527420000000007E-3</v>
      </c>
      <c r="D71" s="5">
        <v>2.1462209999999999E-2</v>
      </c>
      <c r="E71" s="5">
        <v>3.8263829999999999E-2</v>
      </c>
      <c r="F71" s="5">
        <v>5.4186140000000001E-2</v>
      </c>
      <c r="G71" s="5">
        <v>6.6657030000000006E-2</v>
      </c>
      <c r="H71" s="5">
        <v>6.9515540000000001E-2</v>
      </c>
      <c r="I71" s="5">
        <v>6.4700919999999995E-2</v>
      </c>
      <c r="J71" s="5">
        <v>5.7143119999999999E-2</v>
      </c>
      <c r="K71" s="5">
        <v>4.3862209999999999E-2</v>
      </c>
      <c r="L71" s="5">
        <v>2.8808899999999998E-2</v>
      </c>
      <c r="M71" s="5">
        <v>1.463792E-2</v>
      </c>
      <c r="N71" s="5">
        <v>2.569067E-3</v>
      </c>
      <c r="O71" s="5">
        <v>-3.373366E-3</v>
      </c>
      <c r="P71" s="5">
        <v>-4.7315320000000001E-3</v>
      </c>
      <c r="Q71" s="5">
        <v>-2.930008E-3</v>
      </c>
      <c r="R71" s="5">
        <v>7.8273069999999995E-4</v>
      </c>
      <c r="S71" s="5">
        <v>5.5117489999999998E-3</v>
      </c>
      <c r="T71" s="5">
        <v>1.0617089999999999E-2</v>
      </c>
      <c r="U71" s="5">
        <v>1.5517370000000001E-2</v>
      </c>
      <c r="V71" s="5">
        <v>1.9985579999999999E-2</v>
      </c>
      <c r="W71" s="5">
        <v>2.3863499999999999E-2</v>
      </c>
      <c r="X71" s="5">
        <v>2.7051909999999998E-2</v>
      </c>
      <c r="Y71" s="5">
        <v>2.9520580000000001E-2</v>
      </c>
      <c r="Z71" s="5">
        <v>3.127887E-2</v>
      </c>
      <c r="AA71" s="5">
        <v>3.2346159999999999E-2</v>
      </c>
      <c r="AB71" s="5">
        <v>3.2791019999999997E-2</v>
      </c>
      <c r="AC71" s="5">
        <v>3.2662530000000002E-2</v>
      </c>
      <c r="AD71" s="5">
        <v>3.2039320000000003E-2</v>
      </c>
    </row>
    <row r="72" spans="1:30" x14ac:dyDescent="0.35">
      <c r="A72" t="s">
        <v>188</v>
      </c>
      <c r="B72" s="5">
        <v>-1.3148460000000001E-2</v>
      </c>
      <c r="C72" s="5">
        <v>-3.5358130000000002E-2</v>
      </c>
      <c r="D72" s="5">
        <v>-7.9309530000000003E-2</v>
      </c>
      <c r="E72" s="5">
        <v>-0.135162</v>
      </c>
      <c r="F72" s="5">
        <v>-0.19561899999999999</v>
      </c>
      <c r="G72" s="5">
        <v>-0.24840400000000001</v>
      </c>
      <c r="H72" s="5">
        <v>-0.27839199999999997</v>
      </c>
      <c r="I72" s="5">
        <v>-0.28326299999999999</v>
      </c>
      <c r="J72" s="5">
        <v>-0.26512799999999997</v>
      </c>
      <c r="K72" s="5">
        <v>-0.23402000000000001</v>
      </c>
      <c r="L72" s="5">
        <v>-0.19353799999999999</v>
      </c>
      <c r="M72" s="5">
        <v>-0.14855399999999999</v>
      </c>
      <c r="N72" s="5">
        <v>-0.109738</v>
      </c>
      <c r="O72" s="5">
        <v>-7.6910679999999995E-2</v>
      </c>
      <c r="P72" s="5">
        <v>-5.0778990000000003E-2</v>
      </c>
      <c r="Q72" s="5">
        <v>-3.1380169999999999E-2</v>
      </c>
      <c r="R72" s="5">
        <v>-1.7729080000000001E-2</v>
      </c>
      <c r="S72" s="5">
        <v>-8.7400819999999997E-3</v>
      </c>
      <c r="T72" s="5">
        <v>-3.7089039999999998E-3</v>
      </c>
      <c r="U72" s="5">
        <v>-1.8119200000000001E-3</v>
      </c>
      <c r="V72" s="5">
        <v>-2.018415E-3</v>
      </c>
      <c r="W72" s="5">
        <v>-3.7097039999999999E-3</v>
      </c>
      <c r="X72" s="5">
        <v>-6.4437180000000002E-3</v>
      </c>
      <c r="Y72" s="5">
        <v>-9.9157900000000007E-3</v>
      </c>
      <c r="Z72" s="5">
        <v>-1.3850650000000001E-2</v>
      </c>
      <c r="AA72" s="5">
        <v>-1.805174E-2</v>
      </c>
      <c r="AB72" s="5">
        <v>-2.236169E-2</v>
      </c>
      <c r="AC72" s="5">
        <v>-2.6691980000000001E-2</v>
      </c>
      <c r="AD72" s="5">
        <v>-3.0973609999999999E-2</v>
      </c>
    </row>
    <row r="73" spans="1:30" x14ac:dyDescent="0.35">
      <c r="A73" t="s">
        <v>189</v>
      </c>
      <c r="B73" s="5">
        <v>-0.12770000000000001</v>
      </c>
      <c r="C73" s="5">
        <v>-0.238311</v>
      </c>
      <c r="D73" s="5">
        <v>-0.431365</v>
      </c>
      <c r="E73" s="5">
        <v>-0.58221699999999998</v>
      </c>
      <c r="F73" s="5">
        <v>-0.69432899999999997</v>
      </c>
      <c r="G73" s="5">
        <v>-0.70154799999999995</v>
      </c>
      <c r="H73" s="5">
        <v>-0.60904400000000003</v>
      </c>
      <c r="I73" s="5">
        <v>-0.51449400000000001</v>
      </c>
      <c r="J73" s="5">
        <v>-0.35918299999999997</v>
      </c>
      <c r="K73" s="5">
        <v>-0.219718</v>
      </c>
      <c r="L73" s="5">
        <v>-9.8524440000000005E-2</v>
      </c>
      <c r="M73" s="5">
        <v>-5.7684559999999997E-4</v>
      </c>
      <c r="N73" s="5">
        <v>1.7481409999999999E-2</v>
      </c>
      <c r="O73" s="5">
        <v>2.3017610000000001E-2</v>
      </c>
      <c r="P73" s="5">
        <v>2.1266839999999999E-2</v>
      </c>
      <c r="Q73" s="5">
        <v>1.3938330000000001E-2</v>
      </c>
      <c r="R73" s="5">
        <v>5.4975700000000002E-3</v>
      </c>
      <c r="S73" s="5">
        <v>-4.2129309999999996E-3</v>
      </c>
      <c r="T73" s="5">
        <v>-1.435694E-2</v>
      </c>
      <c r="U73" s="5">
        <v>-2.4255559999999999E-2</v>
      </c>
      <c r="V73" s="5">
        <v>-3.3456230000000003E-2</v>
      </c>
      <c r="W73" s="5">
        <v>-4.1850520000000002E-2</v>
      </c>
      <c r="X73" s="5">
        <v>-4.942854E-2</v>
      </c>
      <c r="Y73" s="5">
        <v>-5.6200079999999999E-2</v>
      </c>
      <c r="Z73" s="5">
        <v>-6.2234039999999997E-2</v>
      </c>
      <c r="AA73" s="5">
        <v>-6.763864E-2</v>
      </c>
      <c r="AB73" s="5">
        <v>-7.2531860000000004E-2</v>
      </c>
      <c r="AC73" s="5">
        <v>-7.7071139999999996E-2</v>
      </c>
      <c r="AD73" s="5">
        <v>-8.1354919999999997E-2</v>
      </c>
    </row>
    <row r="74" spans="1:30" x14ac:dyDescent="0.35">
      <c r="A74" t="s">
        <v>190</v>
      </c>
      <c r="B74" s="5">
        <v>-0.120534</v>
      </c>
      <c r="C74" s="5">
        <v>-0.21404699999999999</v>
      </c>
      <c r="D74" s="5">
        <v>-0.38798500000000002</v>
      </c>
      <c r="E74" s="5">
        <v>-0.52386999999999995</v>
      </c>
      <c r="F74" s="5">
        <v>-0.62733000000000005</v>
      </c>
      <c r="G74" s="5">
        <v>-0.62101799999999996</v>
      </c>
      <c r="H74" s="5">
        <v>-0.53324499999999997</v>
      </c>
      <c r="I74" s="5">
        <v>-0.44435000000000002</v>
      </c>
      <c r="J74" s="5">
        <v>-0.29818299999999998</v>
      </c>
      <c r="K74" s="5">
        <v>-0.16834099999999999</v>
      </c>
      <c r="L74" s="5">
        <v>-5.5943619999999999E-2</v>
      </c>
      <c r="M74" s="5">
        <v>3.8599109999999999E-2</v>
      </c>
      <c r="N74" s="5">
        <v>5.2674650000000003E-2</v>
      </c>
      <c r="O74" s="5">
        <v>5.9213019999999998E-2</v>
      </c>
      <c r="P74" s="5">
        <v>6.0648779999999999E-2</v>
      </c>
      <c r="Q74" s="5">
        <v>5.8622630000000002E-2</v>
      </c>
      <c r="R74" s="5">
        <v>5.5337049999999999E-2</v>
      </c>
      <c r="S74" s="5">
        <v>5.1057180000000001E-2</v>
      </c>
      <c r="T74" s="5">
        <v>4.6826060000000003E-2</v>
      </c>
      <c r="U74" s="5">
        <v>4.2407439999999998E-2</v>
      </c>
      <c r="V74" s="5">
        <v>3.8401629999999999E-2</v>
      </c>
      <c r="W74" s="5">
        <v>3.49859E-2</v>
      </c>
      <c r="X74" s="5">
        <v>3.2426320000000002E-2</v>
      </c>
      <c r="Y74" s="5">
        <v>3.0526020000000001E-2</v>
      </c>
      <c r="Z74" s="5">
        <v>2.9265579999999999E-2</v>
      </c>
      <c r="AA74" s="5">
        <v>2.8526940000000001E-2</v>
      </c>
      <c r="AB74" s="5">
        <v>2.8231490000000001E-2</v>
      </c>
      <c r="AC74" s="5">
        <v>2.8290570000000001E-2</v>
      </c>
      <c r="AD74" s="5">
        <v>2.8625589999999999E-2</v>
      </c>
    </row>
    <row r="75" spans="1:30" x14ac:dyDescent="0.35">
      <c r="A75" t="s">
        <v>191</v>
      </c>
      <c r="B75" s="5">
        <v>4.4656639999999997E-2</v>
      </c>
      <c r="C75" s="5">
        <v>5.664752E-2</v>
      </c>
      <c r="D75" s="5">
        <v>7.9579510000000006E-2</v>
      </c>
      <c r="E75" s="5">
        <v>8.2528180000000007E-2</v>
      </c>
      <c r="F75" s="5">
        <v>7.3621069999999997E-2</v>
      </c>
      <c r="G75" s="5">
        <v>2.814703E-2</v>
      </c>
      <c r="H75" s="5">
        <v>-1.5994890000000001E-2</v>
      </c>
      <c r="I75" s="5">
        <v>-4.084865E-2</v>
      </c>
      <c r="J75" s="5">
        <v>-8.4756139999999994E-2</v>
      </c>
      <c r="K75" s="5">
        <v>-0.111896</v>
      </c>
      <c r="L75" s="5">
        <v>-0.12245399999999999</v>
      </c>
      <c r="M75" s="5">
        <v>-0.126911</v>
      </c>
      <c r="N75" s="5">
        <v>-9.5492339999999995E-2</v>
      </c>
      <c r="O75" s="5">
        <v>-6.7448300000000003E-2</v>
      </c>
      <c r="P75" s="5">
        <v>-4.4117320000000002E-2</v>
      </c>
      <c r="Q75" s="5">
        <v>-2.7800890000000002E-2</v>
      </c>
      <c r="R75" s="5">
        <v>-1.488417E-2</v>
      </c>
      <c r="S75" s="5">
        <v>-6.5287879999999998E-3</v>
      </c>
      <c r="T75" s="5">
        <v>-2.9539660000000001E-3</v>
      </c>
      <c r="U75" s="5">
        <v>-2.5904750000000001E-3</v>
      </c>
      <c r="V75" s="5">
        <v>-5.0075090000000003E-3</v>
      </c>
      <c r="W75" s="5">
        <v>-9.7637729999999999E-3</v>
      </c>
      <c r="X75" s="5">
        <v>-1.6741869999999999E-2</v>
      </c>
      <c r="Y75" s="5">
        <v>-2.5499839999999999E-2</v>
      </c>
      <c r="Z75" s="5">
        <v>-3.5811799999999998E-2</v>
      </c>
      <c r="AA75" s="5">
        <v>-4.744201E-2</v>
      </c>
      <c r="AB75" s="5">
        <v>-6.0232929999999997E-2</v>
      </c>
      <c r="AC75" s="5">
        <v>-7.4135359999999997E-2</v>
      </c>
      <c r="AD75" s="5">
        <v>-8.9070510000000006E-2</v>
      </c>
    </row>
    <row r="76" spans="1:30" x14ac:dyDescent="0.35">
      <c r="A76" t="s">
        <v>192</v>
      </c>
      <c r="B76" s="5">
        <v>1.480739E-2</v>
      </c>
      <c r="C76" s="5">
        <v>3.7410430000000001E-2</v>
      </c>
      <c r="D76" s="5">
        <v>6.336994E-2</v>
      </c>
      <c r="E76" s="5">
        <v>9.2356960000000002E-2</v>
      </c>
      <c r="F76" s="5">
        <v>0.12452299999999999</v>
      </c>
      <c r="G76" s="5">
        <v>0.17294300000000001</v>
      </c>
      <c r="H76" s="5">
        <v>0.21315400000000001</v>
      </c>
      <c r="I76" s="5">
        <v>0.26217600000000002</v>
      </c>
      <c r="J76" s="5">
        <v>0.27603899999999998</v>
      </c>
      <c r="K76" s="5">
        <v>0.28543600000000002</v>
      </c>
      <c r="L76" s="5">
        <v>0.29117700000000002</v>
      </c>
      <c r="M76" s="5">
        <v>0.29528799999999999</v>
      </c>
      <c r="N76" s="5">
        <v>0.30707200000000001</v>
      </c>
      <c r="O76" s="5">
        <v>0.31944099999999997</v>
      </c>
      <c r="P76" s="5">
        <v>0.33021</v>
      </c>
      <c r="Q76" s="5">
        <v>0.33916000000000002</v>
      </c>
      <c r="R76" s="5">
        <v>0.34532600000000002</v>
      </c>
      <c r="S76" s="5">
        <v>0.34943400000000002</v>
      </c>
      <c r="T76" s="5">
        <v>0.35154299999999999</v>
      </c>
      <c r="U76" s="5">
        <v>0.35170099999999999</v>
      </c>
      <c r="V76" s="5">
        <v>0.35023199999999999</v>
      </c>
      <c r="W76" s="5">
        <v>0.34750999999999999</v>
      </c>
      <c r="X76" s="5">
        <v>0.343802</v>
      </c>
      <c r="Y76" s="5">
        <v>0.33903800000000001</v>
      </c>
      <c r="Z76" s="5">
        <v>0.333287</v>
      </c>
      <c r="AA76" s="5">
        <v>0.326598</v>
      </c>
      <c r="AB76" s="5">
        <v>0.31901000000000002</v>
      </c>
      <c r="AC76" s="5">
        <v>0.31055300000000002</v>
      </c>
      <c r="AD76" s="5">
        <v>0.30120799999999998</v>
      </c>
    </row>
    <row r="77" spans="1:30" x14ac:dyDescent="0.35">
      <c r="A77" t="s">
        <v>193</v>
      </c>
      <c r="B77" s="5">
        <v>4.961579E-2</v>
      </c>
      <c r="C77" s="5">
        <v>6.7061540000000003E-2</v>
      </c>
      <c r="D77" s="5">
        <v>9.8452399999999995E-2</v>
      </c>
      <c r="E77" s="5">
        <v>0.11018500000000001</v>
      </c>
      <c r="F77" s="5">
        <v>0.109588</v>
      </c>
      <c r="G77" s="5">
        <v>7.0790409999999998E-2</v>
      </c>
      <c r="H77" s="5">
        <v>2.9264419999999999E-2</v>
      </c>
      <c r="I77" s="5">
        <v>6.42795E-3</v>
      </c>
      <c r="J77" s="5">
        <v>-4.0696200000000002E-2</v>
      </c>
      <c r="K77" s="5">
        <v>-7.1892629999999999E-2</v>
      </c>
      <c r="L77" s="5">
        <v>-8.6544700000000002E-2</v>
      </c>
      <c r="M77" s="5">
        <v>-9.4762750000000007E-2</v>
      </c>
      <c r="N77" s="5">
        <v>-6.4197749999999998E-2</v>
      </c>
      <c r="O77" s="5">
        <v>-3.5812249999999997E-2</v>
      </c>
      <c r="P77" s="5">
        <v>-1.175667E-2</v>
      </c>
      <c r="Q77" s="5">
        <v>5.3440750000000002E-3</v>
      </c>
      <c r="R77" s="5">
        <v>1.8947410000000001E-2</v>
      </c>
      <c r="S77" s="5">
        <v>2.7852450000000001E-2</v>
      </c>
      <c r="T77" s="5">
        <v>3.1839850000000003E-2</v>
      </c>
      <c r="U77" s="5">
        <v>3.2468589999999999E-2</v>
      </c>
      <c r="V77" s="5">
        <v>3.0208820000000001E-2</v>
      </c>
      <c r="W77" s="5">
        <v>2.551138E-2</v>
      </c>
      <c r="X77" s="5">
        <v>1.8523250000000002E-2</v>
      </c>
      <c r="Y77" s="5">
        <v>9.7157809999999997E-3</v>
      </c>
      <c r="Z77" s="5">
        <v>-6.851556E-4</v>
      </c>
      <c r="AA77" s="5">
        <v>-1.2404210000000001E-2</v>
      </c>
      <c r="AB77" s="5">
        <v>-2.5313740000000001E-2</v>
      </c>
      <c r="AC77" s="5">
        <v>-3.9325039999999999E-2</v>
      </c>
      <c r="AD77" s="5">
        <v>-5.4329809999999999E-2</v>
      </c>
    </row>
    <row r="78" spans="1:30" x14ac:dyDescent="0.35">
      <c r="A78" t="s">
        <v>194</v>
      </c>
      <c r="B78" s="5">
        <v>2.9159230000000001E-2</v>
      </c>
      <c r="C78" s="5">
        <v>5.695248E-2</v>
      </c>
      <c r="D78" s="5">
        <v>9.4288319999999995E-2</v>
      </c>
      <c r="E78" s="5">
        <v>0.127715</v>
      </c>
      <c r="F78" s="5">
        <v>0.15865699999999999</v>
      </c>
      <c r="G78" s="5">
        <v>0.18856999999999999</v>
      </c>
      <c r="H78" s="5">
        <v>0.20737900000000001</v>
      </c>
      <c r="I78" s="5">
        <v>0.23760700000000001</v>
      </c>
      <c r="J78" s="5">
        <v>0.235567</v>
      </c>
      <c r="K78" s="5">
        <v>0.23352600000000001</v>
      </c>
      <c r="L78" s="5">
        <v>0.23305500000000001</v>
      </c>
      <c r="M78" s="5">
        <v>0.23464499999999999</v>
      </c>
      <c r="N78" s="5">
        <v>0.25335400000000002</v>
      </c>
      <c r="O78" s="5">
        <v>0.27422200000000002</v>
      </c>
      <c r="P78" s="5">
        <v>0.29398800000000003</v>
      </c>
      <c r="Q78" s="5">
        <v>0.311502</v>
      </c>
      <c r="R78" s="5">
        <v>0.32579799999999998</v>
      </c>
      <c r="S78" s="5">
        <v>0.33713900000000002</v>
      </c>
      <c r="T78" s="5">
        <v>0.34546300000000002</v>
      </c>
      <c r="U78" s="5">
        <v>0.35095500000000002</v>
      </c>
      <c r="V78" s="5">
        <v>0.354016</v>
      </c>
      <c r="W78" s="5">
        <v>0.35508899999999999</v>
      </c>
      <c r="X78" s="5">
        <v>0.35461700000000002</v>
      </c>
      <c r="Y78" s="5">
        <v>0.352686</v>
      </c>
      <c r="Z78" s="5">
        <v>0.34950399999999998</v>
      </c>
      <c r="AA78" s="5">
        <v>0.34525600000000001</v>
      </c>
      <c r="AB78" s="5">
        <v>0.34010200000000002</v>
      </c>
      <c r="AC78" s="5">
        <v>0.33417799999999998</v>
      </c>
      <c r="AD78" s="5">
        <v>0.32755299999999998</v>
      </c>
    </row>
    <row r="79" spans="1:30" x14ac:dyDescent="0.35">
      <c r="A79" t="s">
        <v>195</v>
      </c>
      <c r="B79" s="5">
        <v>7.5462810000000005E-2</v>
      </c>
      <c r="C79" s="5">
        <v>0.124918</v>
      </c>
      <c r="D79" s="5">
        <v>0.21479100000000001</v>
      </c>
      <c r="E79" s="5">
        <v>0.298678</v>
      </c>
      <c r="F79" s="5">
        <v>0.38097700000000001</v>
      </c>
      <c r="G79" s="5">
        <v>0.42197200000000001</v>
      </c>
      <c r="H79" s="5">
        <v>0.44505899999999998</v>
      </c>
      <c r="I79" s="5">
        <v>0.47710599999999997</v>
      </c>
      <c r="J79" s="5">
        <v>0.45549099999999998</v>
      </c>
      <c r="K79" s="5">
        <v>0.43398300000000001</v>
      </c>
      <c r="L79" s="5">
        <v>0.41470600000000002</v>
      </c>
      <c r="M79" s="5">
        <v>0.39073999999999998</v>
      </c>
      <c r="N79" s="5">
        <v>0.40768700000000002</v>
      </c>
      <c r="O79" s="5">
        <v>0.42163200000000001</v>
      </c>
      <c r="P79" s="5">
        <v>0.43146000000000001</v>
      </c>
      <c r="Q79" s="5">
        <v>0.43571100000000001</v>
      </c>
      <c r="R79" s="5">
        <v>0.43789600000000001</v>
      </c>
      <c r="S79" s="5">
        <v>0.43708900000000001</v>
      </c>
      <c r="T79" s="5">
        <v>0.43315999999999999</v>
      </c>
      <c r="U79" s="5">
        <v>0.427811</v>
      </c>
      <c r="V79" s="5">
        <v>0.42143700000000001</v>
      </c>
      <c r="W79" s="5">
        <v>0.41439199999999998</v>
      </c>
      <c r="X79" s="5">
        <v>0.40671600000000002</v>
      </c>
      <c r="Y79" s="5">
        <v>0.39877200000000002</v>
      </c>
      <c r="Z79" s="5">
        <v>0.39068000000000003</v>
      </c>
      <c r="AA79" s="5">
        <v>0.38258599999999998</v>
      </c>
      <c r="AB79" s="5">
        <v>0.374581</v>
      </c>
      <c r="AC79" s="5">
        <v>0.36667300000000003</v>
      </c>
      <c r="AD79" s="5">
        <v>0.358902</v>
      </c>
    </row>
    <row r="80" spans="1:30" x14ac:dyDescent="0.35">
      <c r="A80" t="s">
        <v>196</v>
      </c>
      <c r="B80" s="5">
        <v>3.2685140000000001E-2</v>
      </c>
      <c r="C80" s="5">
        <v>3.0473879999999998E-2</v>
      </c>
      <c r="D80" s="5">
        <v>3.7715730000000003E-2</v>
      </c>
      <c r="E80" s="5">
        <v>3.5327160000000003E-2</v>
      </c>
      <c r="F80" s="5">
        <v>2.7826610000000002E-2</v>
      </c>
      <c r="G80" s="5">
        <v>-2.033712E-3</v>
      </c>
      <c r="H80" s="5">
        <v>-2.8112870000000002E-2</v>
      </c>
      <c r="I80" s="5">
        <v>-3.980591E-2</v>
      </c>
      <c r="J80" s="5">
        <v>-7.1256070000000005E-2</v>
      </c>
      <c r="K80" s="5">
        <v>-9.3067200000000003E-2</v>
      </c>
      <c r="L80" s="5">
        <v>-0.102372</v>
      </c>
      <c r="M80" s="5">
        <v>-0.11157</v>
      </c>
      <c r="N80" s="5">
        <v>-9.2260060000000005E-2</v>
      </c>
      <c r="O80" s="5">
        <v>-7.5814110000000004E-2</v>
      </c>
      <c r="P80" s="5">
        <v>-6.3273830000000003E-2</v>
      </c>
      <c r="Q80" s="5">
        <v>-5.7516419999999999E-2</v>
      </c>
      <c r="R80" s="5">
        <v>-5.3278190000000003E-2</v>
      </c>
      <c r="S80" s="5">
        <v>-5.2718899999999999E-2</v>
      </c>
      <c r="T80" s="5">
        <v>-5.581067E-2</v>
      </c>
      <c r="U80" s="5">
        <v>-6.1327760000000002E-2</v>
      </c>
      <c r="V80" s="5">
        <v>-6.8740579999999996E-2</v>
      </c>
      <c r="W80" s="5">
        <v>-7.7607709999999996E-2</v>
      </c>
      <c r="X80" s="5">
        <v>-8.7683629999999999E-2</v>
      </c>
      <c r="Y80" s="5">
        <v>-9.8673839999999999E-2</v>
      </c>
      <c r="Z80" s="5">
        <v>-0.110343</v>
      </c>
      <c r="AA80" s="5">
        <v>-0.122484</v>
      </c>
      <c r="AB80" s="5">
        <v>-0.13494100000000001</v>
      </c>
      <c r="AC80" s="5">
        <v>-0.14765300000000001</v>
      </c>
      <c r="AD80" s="5">
        <v>-0.160495</v>
      </c>
    </row>
    <row r="81" spans="1:30" x14ac:dyDescent="0.35">
      <c r="A81" t="s">
        <v>197</v>
      </c>
      <c r="B81" s="5">
        <v>5.9847530000000003E-2</v>
      </c>
      <c r="C81" s="5">
        <v>9.1507630000000006E-2</v>
      </c>
      <c r="D81" s="5">
        <v>0.14349600000000001</v>
      </c>
      <c r="E81" s="5">
        <v>0.17516799999999999</v>
      </c>
      <c r="F81" s="5">
        <v>0.19369600000000001</v>
      </c>
      <c r="G81" s="5">
        <v>0.16239300000000001</v>
      </c>
      <c r="H81" s="5">
        <v>0.12370399999999999</v>
      </c>
      <c r="I81" s="5">
        <v>0.10308299999999999</v>
      </c>
      <c r="J81" s="5">
        <v>5.528479E-2</v>
      </c>
      <c r="K81" s="5">
        <v>2.1953509999999999E-2</v>
      </c>
      <c r="L81" s="5">
        <v>3.7663689999999999E-3</v>
      </c>
      <c r="M81" s="5">
        <v>-7.8988689999999993E-3</v>
      </c>
      <c r="N81" s="5">
        <v>2.3868980000000001E-2</v>
      </c>
      <c r="O81" s="5">
        <v>5.3478489999999997E-2</v>
      </c>
      <c r="P81" s="5">
        <v>7.8278959999999995E-2</v>
      </c>
      <c r="Q81" s="5">
        <v>9.5831020000000003E-2</v>
      </c>
      <c r="R81" s="5">
        <v>0.109042</v>
      </c>
      <c r="S81" s="5">
        <v>0.117201</v>
      </c>
      <c r="T81" s="5">
        <v>0.119932</v>
      </c>
      <c r="U81" s="5">
        <v>0.119244</v>
      </c>
      <c r="V81" s="5">
        <v>0.115579</v>
      </c>
      <c r="W81" s="5">
        <v>0.109476</v>
      </c>
      <c r="X81" s="5">
        <v>0.101092</v>
      </c>
      <c r="Y81" s="5">
        <v>9.1005959999999997E-2</v>
      </c>
      <c r="Z81" s="5">
        <v>7.9493309999999998E-2</v>
      </c>
      <c r="AA81" s="5">
        <v>6.6898109999999997E-2</v>
      </c>
      <c r="AB81" s="5">
        <v>5.3426769999999998E-2</v>
      </c>
      <c r="AC81" s="5">
        <v>3.9207069999999997E-2</v>
      </c>
      <c r="AD81" s="5">
        <v>2.4386749999999999E-2</v>
      </c>
    </row>
    <row r="82" spans="1:30" x14ac:dyDescent="0.35">
      <c r="A82" t="s">
        <v>198</v>
      </c>
      <c r="B82" s="5">
        <v>-0.29346699999999998</v>
      </c>
      <c r="C82" s="5">
        <v>-0.377826</v>
      </c>
      <c r="D82" s="5">
        <v>-0.65651400000000004</v>
      </c>
      <c r="E82" s="5">
        <v>-0.84023199999999998</v>
      </c>
      <c r="F82" s="5">
        <v>-0.94475200000000004</v>
      </c>
      <c r="G82" s="5">
        <v>-0.58227499999999999</v>
      </c>
      <c r="H82" s="5">
        <v>-0.16072400000000001</v>
      </c>
      <c r="I82" s="5">
        <v>0.290912</v>
      </c>
      <c r="J82" s="5">
        <v>0.69661300000000004</v>
      </c>
      <c r="K82" s="5">
        <v>1.0326900000000001</v>
      </c>
      <c r="L82" s="5">
        <v>1.2899099999999999</v>
      </c>
      <c r="M82" s="5">
        <v>1.52508</v>
      </c>
      <c r="N82" s="5">
        <v>1.5482199999999999</v>
      </c>
      <c r="O82" s="5">
        <v>1.5766899999999999</v>
      </c>
      <c r="P82" s="5">
        <v>1.6031200000000001</v>
      </c>
      <c r="Q82" s="5">
        <v>1.6406000000000001</v>
      </c>
      <c r="R82" s="5">
        <v>1.66377</v>
      </c>
      <c r="S82" s="5">
        <v>1.68662</v>
      </c>
      <c r="T82" s="5">
        <v>1.71367</v>
      </c>
      <c r="U82" s="5">
        <v>1.7354400000000001</v>
      </c>
      <c r="V82" s="5">
        <v>1.7537799999999999</v>
      </c>
      <c r="W82" s="5">
        <v>1.7704899999999999</v>
      </c>
      <c r="X82" s="5">
        <v>1.7889699999999999</v>
      </c>
      <c r="Y82" s="5">
        <v>1.80583</v>
      </c>
      <c r="Z82" s="5">
        <v>1.82115</v>
      </c>
      <c r="AA82" s="5">
        <v>1.8344499999999999</v>
      </c>
      <c r="AB82" s="5">
        <v>1.84565</v>
      </c>
      <c r="AC82" s="5">
        <v>1.8549599999999999</v>
      </c>
      <c r="AD82" s="5">
        <v>1.86202</v>
      </c>
    </row>
    <row r="83" spans="1:30" x14ac:dyDescent="0.35">
      <c r="A83" t="s">
        <v>199</v>
      </c>
      <c r="B83" s="5">
        <v>-0.33158100000000001</v>
      </c>
      <c r="C83" s="5">
        <v>-0.176317</v>
      </c>
      <c r="D83" s="5">
        <v>-9.3282009999999999E-2</v>
      </c>
      <c r="E83" s="5">
        <v>0.26560899999999998</v>
      </c>
      <c r="F83" s="5">
        <v>0.80170300000000005</v>
      </c>
      <c r="G83" s="5">
        <v>1.9755400000000001</v>
      </c>
      <c r="H83" s="5">
        <v>2.9958200000000001</v>
      </c>
      <c r="I83" s="5">
        <v>3.8791099999999998</v>
      </c>
      <c r="J83" s="5">
        <v>4.5698600000000003</v>
      </c>
      <c r="K83" s="5">
        <v>4.9947100000000004</v>
      </c>
      <c r="L83" s="5">
        <v>5.1650700000000001</v>
      </c>
      <c r="M83" s="5">
        <v>5.2489499999999998</v>
      </c>
      <c r="N83" s="5">
        <v>4.9780800000000003</v>
      </c>
      <c r="O83" s="5">
        <v>4.7731199999999996</v>
      </c>
      <c r="P83" s="5">
        <v>4.6191700000000004</v>
      </c>
      <c r="Q83" s="5">
        <v>4.5430700000000002</v>
      </c>
      <c r="R83" s="5">
        <v>4.4786200000000003</v>
      </c>
      <c r="S83" s="5">
        <v>4.4517800000000003</v>
      </c>
      <c r="T83" s="5">
        <v>4.4660399999999996</v>
      </c>
      <c r="U83" s="5">
        <v>4.4991599999999998</v>
      </c>
      <c r="V83" s="5">
        <v>4.54976</v>
      </c>
      <c r="W83" s="5">
        <v>4.6166200000000002</v>
      </c>
      <c r="X83" s="5">
        <v>4.7022599999999999</v>
      </c>
      <c r="Y83" s="5">
        <v>4.79908</v>
      </c>
      <c r="Z83" s="5">
        <v>4.9050900000000004</v>
      </c>
      <c r="AA83" s="5">
        <v>5.0179099999999996</v>
      </c>
      <c r="AB83" s="5">
        <v>5.1360999999999999</v>
      </c>
      <c r="AC83" s="5">
        <v>5.25936</v>
      </c>
      <c r="AD83" s="5">
        <v>5.3861499999999998</v>
      </c>
    </row>
    <row r="84" spans="1:30" x14ac:dyDescent="0.35">
      <c r="A84" t="s">
        <v>200</v>
      </c>
      <c r="B84" s="5">
        <v>-0.27358900000000003</v>
      </c>
      <c r="C84" s="5">
        <v>-0.58021100000000003</v>
      </c>
      <c r="D84" s="5">
        <v>-1.2511300000000001</v>
      </c>
      <c r="E84" s="5">
        <v>-2.0499000000000001</v>
      </c>
      <c r="F84" s="5">
        <v>-2.9695999999999998</v>
      </c>
      <c r="G84" s="5">
        <v>-3.73563</v>
      </c>
      <c r="H84" s="5">
        <v>-4.1335499999999996</v>
      </c>
      <c r="I84" s="5">
        <v>-4.5068999999999999</v>
      </c>
      <c r="J84" s="5">
        <v>-4.3699899999999996</v>
      </c>
      <c r="K84" s="5">
        <v>-4.1540600000000003</v>
      </c>
      <c r="L84" s="5">
        <v>-3.8522500000000002</v>
      </c>
      <c r="M84" s="5">
        <v>-3.4823200000000001</v>
      </c>
      <c r="N84" s="5">
        <v>-3.59754</v>
      </c>
      <c r="O84" s="5">
        <v>-3.7284299999999999</v>
      </c>
      <c r="P84" s="5">
        <v>-3.8711500000000001</v>
      </c>
      <c r="Q84" s="5">
        <v>-4.0282499999999999</v>
      </c>
      <c r="R84" s="5">
        <v>-4.18804</v>
      </c>
      <c r="S84" s="5">
        <v>-4.35433</v>
      </c>
      <c r="T84" s="5">
        <v>-4.5270799999999998</v>
      </c>
      <c r="U84" s="5">
        <v>-4.7039999999999997</v>
      </c>
      <c r="V84" s="5">
        <v>-4.8848500000000001</v>
      </c>
      <c r="W84" s="5">
        <v>-5.0692500000000003</v>
      </c>
      <c r="X84" s="5">
        <v>-5.25746</v>
      </c>
      <c r="Y84" s="5">
        <v>-5.4492900000000004</v>
      </c>
      <c r="Z84" s="5">
        <v>-5.6448200000000002</v>
      </c>
      <c r="AA84" s="5">
        <v>-5.8444099999999999</v>
      </c>
      <c r="AB84" s="5">
        <v>-6.0482800000000001</v>
      </c>
      <c r="AC84" s="5">
        <v>-6.2571199999999996</v>
      </c>
      <c r="AD84" s="5">
        <v>-6.4715999999999996</v>
      </c>
    </row>
    <row r="85" spans="1:30" x14ac:dyDescent="0.35">
      <c r="A85" t="s">
        <v>201</v>
      </c>
      <c r="B85" s="5">
        <v>0.98722699999999997</v>
      </c>
      <c r="C85" s="5">
        <v>1.7481800000000001</v>
      </c>
      <c r="D85" s="5">
        <v>3.1431399999999998</v>
      </c>
      <c r="E85" s="5">
        <v>4.5437599999999998</v>
      </c>
      <c r="F85" s="5">
        <v>5.9298599999999997</v>
      </c>
      <c r="G85" s="5">
        <v>6.9057000000000004</v>
      </c>
      <c r="H85" s="5">
        <v>7.0731799999999998</v>
      </c>
      <c r="I85" s="5">
        <v>7.1982699999999999</v>
      </c>
      <c r="J85" s="5">
        <v>6.3804800000000004</v>
      </c>
      <c r="K85" s="5">
        <v>5.5926900000000002</v>
      </c>
      <c r="L85" s="5">
        <v>4.8248199999999999</v>
      </c>
      <c r="M85" s="5">
        <v>4.0931699999999998</v>
      </c>
      <c r="N85" s="5">
        <v>3.9556</v>
      </c>
      <c r="O85" s="5">
        <v>3.8254000000000001</v>
      </c>
      <c r="P85" s="5">
        <v>3.6899299999999999</v>
      </c>
      <c r="Q85" s="5">
        <v>3.5470199999999998</v>
      </c>
      <c r="R85" s="5">
        <v>3.3895400000000002</v>
      </c>
      <c r="S85" s="5">
        <v>3.2216399999999998</v>
      </c>
      <c r="T85" s="5">
        <v>3.04332</v>
      </c>
      <c r="U85" s="5">
        <v>2.8550599999999999</v>
      </c>
      <c r="V85" s="5">
        <v>2.6579100000000002</v>
      </c>
      <c r="W85" s="5">
        <v>2.4527600000000001</v>
      </c>
      <c r="X85" s="5">
        <v>2.2401800000000001</v>
      </c>
      <c r="Y85" s="5">
        <v>2.0199699999999998</v>
      </c>
      <c r="Z85" s="5">
        <v>1.7921499999999999</v>
      </c>
      <c r="AA85" s="5">
        <v>1.55671</v>
      </c>
      <c r="AB85" s="5">
        <v>1.3133699999999999</v>
      </c>
      <c r="AC85" s="5">
        <v>1.0617399999999999</v>
      </c>
      <c r="AD85" s="5">
        <v>0.801257</v>
      </c>
    </row>
    <row r="86" spans="1:30" x14ac:dyDescent="0.35">
      <c r="A86" t="s">
        <v>202</v>
      </c>
      <c r="B86" s="5">
        <v>-9.9352350000000006E-2</v>
      </c>
      <c r="C86" s="5">
        <v>-0.19338900000000001</v>
      </c>
      <c r="D86" s="5">
        <v>-0.39827000000000001</v>
      </c>
      <c r="E86" s="5">
        <v>-0.58612799999999998</v>
      </c>
      <c r="F86" s="5">
        <v>-0.74581699999999995</v>
      </c>
      <c r="G86" s="5">
        <v>-0.78056499999999995</v>
      </c>
      <c r="H86" s="5">
        <v>-0.71091499999999996</v>
      </c>
      <c r="I86" s="5">
        <v>-0.60800799999999999</v>
      </c>
      <c r="J86" s="5">
        <v>-0.49379099999999998</v>
      </c>
      <c r="K86" s="5">
        <v>-0.37303700000000001</v>
      </c>
      <c r="L86" s="5">
        <v>-0.25</v>
      </c>
      <c r="M86" s="5">
        <v>-0.13264300000000001</v>
      </c>
      <c r="N86" s="5">
        <v>-5.0082590000000003E-2</v>
      </c>
      <c r="O86" s="5">
        <v>2.7094790000000001E-2</v>
      </c>
      <c r="P86" s="5">
        <v>9.594917E-2</v>
      </c>
      <c r="Q86" s="5">
        <v>0.15472900000000001</v>
      </c>
      <c r="R86" s="5">
        <v>0.20469100000000001</v>
      </c>
      <c r="S86" s="5">
        <v>0.24596000000000001</v>
      </c>
      <c r="T86" s="5">
        <v>0.27823700000000001</v>
      </c>
      <c r="U86" s="5">
        <v>0.30232300000000001</v>
      </c>
      <c r="V86" s="5">
        <v>0.31855699999999998</v>
      </c>
      <c r="W86" s="5">
        <v>0.32730700000000001</v>
      </c>
      <c r="X86" s="5">
        <v>0.32859699999999997</v>
      </c>
      <c r="Y86" s="5">
        <v>0.322044</v>
      </c>
      <c r="Z86" s="5">
        <v>0.307336</v>
      </c>
      <c r="AA86" s="5">
        <v>0.284109</v>
      </c>
      <c r="AB86" s="5">
        <v>0.251805</v>
      </c>
      <c r="AC86" s="5">
        <v>0.20974999999999999</v>
      </c>
      <c r="AD86" s="5">
        <v>0.157109</v>
      </c>
    </row>
    <row r="87" spans="1:30" x14ac:dyDescent="0.35">
      <c r="A87" t="s">
        <v>203</v>
      </c>
      <c r="B87" s="5">
        <v>-0.38431799999999999</v>
      </c>
      <c r="C87" s="5">
        <v>-0.88210500000000003</v>
      </c>
      <c r="D87" s="5">
        <v>-1.9</v>
      </c>
      <c r="E87" s="5">
        <v>-3.1071499999999999</v>
      </c>
      <c r="F87" s="5">
        <v>-4.5042400000000002</v>
      </c>
      <c r="G87" s="5">
        <v>-5.7397799999999997</v>
      </c>
      <c r="H87" s="5">
        <v>-6.3801600000000001</v>
      </c>
      <c r="I87" s="5">
        <v>-7.0265399999999998</v>
      </c>
      <c r="J87" s="5">
        <v>-6.8288399999999996</v>
      </c>
      <c r="K87" s="5">
        <v>-6.5157699999999998</v>
      </c>
      <c r="L87" s="5">
        <v>-6.0752100000000002</v>
      </c>
      <c r="M87" s="5">
        <v>-5.5467500000000003</v>
      </c>
      <c r="N87" s="5">
        <v>-5.7799699999999996</v>
      </c>
      <c r="O87" s="5">
        <v>-6.0344100000000003</v>
      </c>
      <c r="P87" s="5">
        <v>-6.2981999999999996</v>
      </c>
      <c r="Q87" s="5">
        <v>-6.5766499999999999</v>
      </c>
      <c r="R87" s="5">
        <v>-6.8449099999999996</v>
      </c>
      <c r="S87" s="5">
        <v>-7.1129100000000003</v>
      </c>
      <c r="T87" s="5">
        <v>-7.3811499999999999</v>
      </c>
      <c r="U87" s="5">
        <v>-7.6439300000000001</v>
      </c>
      <c r="V87" s="5">
        <v>-7.8998900000000001</v>
      </c>
      <c r="W87" s="5">
        <v>-8.1508299999999991</v>
      </c>
      <c r="X87" s="5">
        <v>-8.3994199999999992</v>
      </c>
      <c r="Y87" s="5">
        <v>-8.6425900000000002</v>
      </c>
      <c r="Z87" s="5">
        <v>-8.8801400000000008</v>
      </c>
      <c r="AA87" s="5">
        <v>-9.1119199999999996</v>
      </c>
      <c r="AB87" s="5">
        <v>-9.3377099999999995</v>
      </c>
      <c r="AC87" s="5">
        <v>-9.5578199999999995</v>
      </c>
      <c r="AD87" s="5">
        <v>-9.7717799999999997</v>
      </c>
    </row>
    <row r="88" spans="1:30" x14ac:dyDescent="0.35">
      <c r="A88" t="s">
        <v>204</v>
      </c>
      <c r="B88" s="5">
        <v>2.7843200000000001</v>
      </c>
      <c r="C88" s="5">
        <v>5.0219300000000002</v>
      </c>
      <c r="D88" s="5">
        <v>9.6028900000000004</v>
      </c>
      <c r="E88" s="5">
        <v>14.2454</v>
      </c>
      <c r="F88" s="5">
        <v>18.8964</v>
      </c>
      <c r="G88" s="5">
        <v>21.722200000000001</v>
      </c>
      <c r="H88" s="5">
        <v>21.992899999999999</v>
      </c>
      <c r="I88" s="5">
        <v>22.142800000000001</v>
      </c>
      <c r="J88" s="5">
        <v>19.5703</v>
      </c>
      <c r="K88" s="5">
        <v>17.0487</v>
      </c>
      <c r="L88" s="5">
        <v>14.5593</v>
      </c>
      <c r="M88" s="5">
        <v>12.110300000000001</v>
      </c>
      <c r="N88" s="5">
        <v>11.8451</v>
      </c>
      <c r="O88" s="5">
        <v>11.587199999999999</v>
      </c>
      <c r="P88" s="5">
        <v>11.325799999999999</v>
      </c>
      <c r="Q88" s="5">
        <v>11.057700000000001</v>
      </c>
      <c r="R88" s="5">
        <v>10.7805</v>
      </c>
      <c r="S88" s="5">
        <v>10.4975</v>
      </c>
      <c r="T88" s="5">
        <v>10.208399999999999</v>
      </c>
      <c r="U88" s="5">
        <v>9.9169099999999997</v>
      </c>
      <c r="V88" s="5">
        <v>9.6263699999999996</v>
      </c>
      <c r="W88" s="5">
        <v>9.3351600000000001</v>
      </c>
      <c r="X88" s="5">
        <v>9.0411599999999996</v>
      </c>
      <c r="Y88" s="5">
        <v>8.7475699999999996</v>
      </c>
      <c r="Z88" s="5">
        <v>8.4546899999999994</v>
      </c>
      <c r="AA88" s="5">
        <v>8.1631099999999996</v>
      </c>
      <c r="AB88" s="5">
        <v>7.87303</v>
      </c>
      <c r="AC88" s="5">
        <v>7.5847800000000003</v>
      </c>
      <c r="AD88" s="5">
        <v>7.2985600000000002</v>
      </c>
    </row>
    <row r="89" spans="1:30" x14ac:dyDescent="0.35">
      <c r="A89" t="s">
        <v>205</v>
      </c>
      <c r="B89" s="5">
        <v>-0.13586899999999999</v>
      </c>
      <c r="C89" s="5">
        <v>-0.331289</v>
      </c>
      <c r="D89" s="5">
        <v>-0.65517800000000004</v>
      </c>
      <c r="E89" s="5">
        <v>-0.97109299999999998</v>
      </c>
      <c r="F89" s="5">
        <v>-1.2760800000000001</v>
      </c>
      <c r="G89" s="5">
        <v>-1.5451600000000001</v>
      </c>
      <c r="H89" s="5">
        <v>-1.62957</v>
      </c>
      <c r="I89" s="5">
        <v>-1.71472</v>
      </c>
      <c r="J89" s="5">
        <v>-1.64019</v>
      </c>
      <c r="K89" s="5">
        <v>-1.5466500000000001</v>
      </c>
      <c r="L89" s="5">
        <v>-1.4317800000000001</v>
      </c>
      <c r="M89" s="5">
        <v>-1.3275699999999999</v>
      </c>
      <c r="N89" s="5">
        <v>-1.3125899999999999</v>
      </c>
      <c r="O89" s="5">
        <v>-1.31229</v>
      </c>
      <c r="P89" s="5">
        <v>-1.32006</v>
      </c>
      <c r="Q89" s="5">
        <v>-1.3402499999999999</v>
      </c>
      <c r="R89" s="5">
        <v>-1.35639</v>
      </c>
      <c r="S89" s="5">
        <v>-1.37476</v>
      </c>
      <c r="T89" s="5">
        <v>-1.3960699999999999</v>
      </c>
      <c r="U89" s="5">
        <v>-1.41561</v>
      </c>
      <c r="V89" s="5">
        <v>-1.43157</v>
      </c>
      <c r="W89" s="5">
        <v>-1.4459299999999999</v>
      </c>
      <c r="X89" s="5">
        <v>-1.4613499999999999</v>
      </c>
      <c r="Y89" s="5">
        <v>-1.4749399999999999</v>
      </c>
      <c r="Z89" s="5">
        <v>-1.48665</v>
      </c>
      <c r="AA89" s="5">
        <v>-1.4963200000000001</v>
      </c>
      <c r="AB89" s="5">
        <v>-1.5039400000000001</v>
      </c>
      <c r="AC89" s="5">
        <v>-1.50966</v>
      </c>
      <c r="AD89" s="5">
        <v>-1.5133099999999999</v>
      </c>
    </row>
    <row r="91" spans="1:30" ht="20" thickBot="1" x14ac:dyDescent="0.5">
      <c r="A91" s="3" t="s">
        <v>446</v>
      </c>
    </row>
    <row r="92" spans="1:30" ht="15" thickTop="1" x14ac:dyDescent="0.35">
      <c r="A92"/>
      <c r="B92" s="1">
        <v>2022</v>
      </c>
      <c r="C92" s="2">
        <v>2023</v>
      </c>
      <c r="D92" s="1">
        <v>2024</v>
      </c>
      <c r="E92" s="2">
        <v>2025</v>
      </c>
      <c r="F92" s="1">
        <v>2026</v>
      </c>
      <c r="G92" s="2">
        <v>2027</v>
      </c>
      <c r="H92" s="1">
        <v>2028</v>
      </c>
      <c r="I92" s="2">
        <v>2029</v>
      </c>
      <c r="J92" s="1">
        <v>2030</v>
      </c>
      <c r="K92" s="2">
        <v>2031</v>
      </c>
      <c r="L92" s="1">
        <v>2032</v>
      </c>
      <c r="M92" s="2">
        <v>2033</v>
      </c>
      <c r="N92" s="1">
        <v>2034</v>
      </c>
      <c r="O92" s="2">
        <v>2035</v>
      </c>
      <c r="P92" s="1">
        <v>2036</v>
      </c>
      <c r="Q92" s="2">
        <v>2037</v>
      </c>
      <c r="R92" s="1">
        <v>2038</v>
      </c>
      <c r="S92" s="2">
        <v>2039</v>
      </c>
      <c r="T92" s="1">
        <v>2040</v>
      </c>
      <c r="U92" s="2">
        <v>2041</v>
      </c>
      <c r="V92" s="1">
        <v>2042</v>
      </c>
      <c r="W92" s="2">
        <v>2043</v>
      </c>
      <c r="X92" s="1">
        <v>2044</v>
      </c>
      <c r="Y92" s="2">
        <v>2045</v>
      </c>
      <c r="Z92" s="1">
        <v>2046</v>
      </c>
      <c r="AA92" s="2">
        <v>2047</v>
      </c>
      <c r="AB92" s="1">
        <v>2048</v>
      </c>
      <c r="AC92" s="2">
        <v>2049</v>
      </c>
      <c r="AD92" s="1">
        <v>2050</v>
      </c>
    </row>
    <row r="93" spans="1:30" x14ac:dyDescent="0.35">
      <c r="A93" t="s">
        <v>78</v>
      </c>
      <c r="B93" s="5">
        <v>-6.3237959999999996E-2</v>
      </c>
      <c r="C93" s="5">
        <v>-0.165742</v>
      </c>
      <c r="D93" s="5">
        <v>-0.32632</v>
      </c>
      <c r="E93" s="5">
        <v>-0.48214299999999999</v>
      </c>
      <c r="F93" s="5">
        <v>-0.63165400000000005</v>
      </c>
      <c r="G93" s="5">
        <v>-0.75181100000000001</v>
      </c>
      <c r="H93" s="5">
        <v>-0.78137999999999996</v>
      </c>
      <c r="I93" s="5">
        <v>-0.79879299999999998</v>
      </c>
      <c r="J93" s="5">
        <v>-0.77058899999999997</v>
      </c>
      <c r="K93" s="5">
        <v>-0.73115699999999995</v>
      </c>
      <c r="L93" s="5">
        <v>-0.67663899999999999</v>
      </c>
      <c r="M93" s="5">
        <v>-0.629606</v>
      </c>
      <c r="N93" s="5">
        <v>-0.61124800000000001</v>
      </c>
      <c r="O93" s="5">
        <v>-0.602383</v>
      </c>
      <c r="P93" s="5">
        <v>-0.60007299999999997</v>
      </c>
      <c r="Q93" s="5">
        <v>-0.60840399999999994</v>
      </c>
      <c r="R93" s="5">
        <v>-0.61565899999999996</v>
      </c>
      <c r="S93" s="5">
        <v>-0.626695</v>
      </c>
      <c r="T93" s="5">
        <v>-0.64135399999999998</v>
      </c>
      <c r="U93" s="5">
        <v>-0.65743499999999999</v>
      </c>
      <c r="V93" s="5">
        <v>-0.67080200000000001</v>
      </c>
      <c r="W93" s="5">
        <v>-0.68497399999999997</v>
      </c>
      <c r="X93" s="5">
        <v>-0.70354300000000003</v>
      </c>
      <c r="Y93" s="5">
        <v>-0.72243599999999997</v>
      </c>
      <c r="Z93" s="5">
        <v>-0.74144500000000002</v>
      </c>
      <c r="AA93" s="5">
        <v>-0.76044500000000004</v>
      </c>
      <c r="AB93" s="5">
        <v>-0.77933600000000003</v>
      </c>
      <c r="AC93" s="5">
        <v>-0.79820800000000003</v>
      </c>
      <c r="AD93" s="5">
        <v>-0.81690399999999996</v>
      </c>
    </row>
    <row r="94" spans="1:30" x14ac:dyDescent="0.35">
      <c r="A94" t="s">
        <v>79</v>
      </c>
      <c r="B94" s="5">
        <v>-4.7228539999999999E-2</v>
      </c>
      <c r="C94" s="5">
        <v>-9.8374920000000005E-2</v>
      </c>
      <c r="D94" s="5">
        <v>-0.20150799999999999</v>
      </c>
      <c r="E94" s="5">
        <v>-0.29672199999999999</v>
      </c>
      <c r="F94" s="5">
        <v>-0.38198500000000002</v>
      </c>
      <c r="G94" s="5">
        <v>-0.43724200000000002</v>
      </c>
      <c r="H94" s="5">
        <v>-0.42257499999999998</v>
      </c>
      <c r="I94" s="5">
        <v>-0.400837</v>
      </c>
      <c r="J94" s="5">
        <v>-0.33036399999999999</v>
      </c>
      <c r="K94" s="5">
        <v>-0.25832100000000002</v>
      </c>
      <c r="L94" s="5">
        <v>-0.18589800000000001</v>
      </c>
      <c r="M94" s="5">
        <v>-0.11879199999999999</v>
      </c>
      <c r="N94" s="5">
        <v>-9.1824520000000007E-2</v>
      </c>
      <c r="O94" s="5">
        <v>-7.0764659999999993E-2</v>
      </c>
      <c r="P94" s="5">
        <v>-5.4597630000000001E-2</v>
      </c>
      <c r="Q94" s="5">
        <v>-4.3494720000000001E-2</v>
      </c>
      <c r="R94" s="5">
        <v>-3.5032389999999997E-2</v>
      </c>
      <c r="S94" s="5">
        <v>-2.897636E-2</v>
      </c>
      <c r="T94" s="5">
        <v>-2.5475629999999999E-2</v>
      </c>
      <c r="U94" s="5">
        <v>-2.2652769999999999E-2</v>
      </c>
      <c r="V94" s="5">
        <v>-2.041956E-2</v>
      </c>
      <c r="W94" s="5">
        <v>-1.838271E-2</v>
      </c>
      <c r="X94" s="5">
        <v>-1.6532450000000001E-2</v>
      </c>
      <c r="Y94" s="5">
        <v>-1.457337E-2</v>
      </c>
      <c r="Z94" s="5">
        <v>-1.243675E-2</v>
      </c>
      <c r="AA94" s="5">
        <v>-1.001405E-2</v>
      </c>
      <c r="AB94" s="5">
        <v>-7.2756510000000002E-3</v>
      </c>
      <c r="AC94" s="5">
        <v>-4.2410249999999998E-3</v>
      </c>
      <c r="AD94" s="5">
        <v>-9.0016049999999995E-4</v>
      </c>
    </row>
    <row r="95" spans="1:30" x14ac:dyDescent="0.35">
      <c r="A95" t="s">
        <v>80</v>
      </c>
      <c r="B95" s="5">
        <v>-6.6878209999999993E-2</v>
      </c>
      <c r="C95" s="5">
        <v>-0.18312100000000001</v>
      </c>
      <c r="D95" s="5">
        <v>-0.35515400000000003</v>
      </c>
      <c r="E95" s="5">
        <v>-0.52098299999999997</v>
      </c>
      <c r="F95" s="5">
        <v>-0.67923699999999998</v>
      </c>
      <c r="G95" s="5">
        <v>-0.81009900000000001</v>
      </c>
      <c r="H95" s="5">
        <v>-0.85008700000000004</v>
      </c>
      <c r="I95" s="5">
        <v>-0.87693399999999999</v>
      </c>
      <c r="J95" s="5">
        <v>-0.85605200000000004</v>
      </c>
      <c r="K95" s="5">
        <v>-0.82216599999999995</v>
      </c>
      <c r="L95" s="5">
        <v>-0.77182600000000001</v>
      </c>
      <c r="M95" s="5">
        <v>-0.73069200000000001</v>
      </c>
      <c r="N95" s="5">
        <v>-0.71355100000000005</v>
      </c>
      <c r="O95" s="5">
        <v>-0.70759099999999997</v>
      </c>
      <c r="P95" s="5">
        <v>-0.70868600000000004</v>
      </c>
      <c r="Q95" s="5">
        <v>-0.72091400000000005</v>
      </c>
      <c r="R95" s="5">
        <v>-0.73100299999999996</v>
      </c>
      <c r="S95" s="5">
        <v>-0.744564</v>
      </c>
      <c r="T95" s="5">
        <v>-0.76138099999999997</v>
      </c>
      <c r="U95" s="5">
        <v>-0.77924499999999997</v>
      </c>
      <c r="V95" s="5">
        <v>-0.79782299999999995</v>
      </c>
      <c r="W95" s="5">
        <v>-0.81678200000000001</v>
      </c>
      <c r="X95" s="5">
        <v>-0.83615099999999998</v>
      </c>
      <c r="Y95" s="5">
        <v>-0.85557899999999998</v>
      </c>
      <c r="Z95" s="5">
        <v>-0.87490900000000005</v>
      </c>
      <c r="AA95" s="5">
        <v>-0.894034</v>
      </c>
      <c r="AB95" s="5">
        <v>-0.91288400000000003</v>
      </c>
      <c r="AC95" s="5">
        <v>-0.93156700000000003</v>
      </c>
      <c r="AD95" s="5">
        <v>-0.94994800000000001</v>
      </c>
    </row>
    <row r="96" spans="1:30" x14ac:dyDescent="0.35">
      <c r="A96" t="s">
        <v>81</v>
      </c>
      <c r="B96" s="5">
        <v>-3.20369E-2</v>
      </c>
      <c r="C96" s="5">
        <v>-9.0276099999999998E-2</v>
      </c>
      <c r="D96" s="5">
        <v>-0.174043</v>
      </c>
      <c r="E96" s="5">
        <v>-0.23925099999999999</v>
      </c>
      <c r="F96" s="5">
        <v>-0.28548299999999999</v>
      </c>
      <c r="G96" s="5">
        <v>-0.32013399999999997</v>
      </c>
      <c r="H96" s="5">
        <v>-0.30324400000000001</v>
      </c>
      <c r="I96" s="5">
        <v>-0.278528</v>
      </c>
      <c r="J96" s="5">
        <v>-0.25906899999999999</v>
      </c>
      <c r="K96" s="5">
        <v>-0.23538400000000001</v>
      </c>
      <c r="L96" s="5">
        <v>-0.20691100000000001</v>
      </c>
      <c r="M96" s="5">
        <v>-0.188334</v>
      </c>
      <c r="N96" s="5">
        <v>-0.16095100000000001</v>
      </c>
      <c r="O96" s="5">
        <v>-0.14266000000000001</v>
      </c>
      <c r="P96" s="5">
        <v>-0.13170599999999999</v>
      </c>
      <c r="Q96" s="5">
        <v>-0.13048000000000001</v>
      </c>
      <c r="R96" s="5">
        <v>-0.13096099999999999</v>
      </c>
      <c r="S96" s="5">
        <v>-0.136044</v>
      </c>
      <c r="T96" s="5">
        <v>-0.145839</v>
      </c>
      <c r="U96" s="5">
        <v>-0.15796199999999999</v>
      </c>
      <c r="V96" s="5">
        <v>-0.172039</v>
      </c>
      <c r="W96" s="5">
        <v>-0.18787300000000001</v>
      </c>
      <c r="X96" s="5">
        <v>-0.20571999999999999</v>
      </c>
      <c r="Y96" s="5">
        <v>-0.224971</v>
      </c>
      <c r="Z96" s="5">
        <v>-0.245536</v>
      </c>
      <c r="AA96" s="5">
        <v>-0.26732600000000001</v>
      </c>
      <c r="AB96" s="5">
        <v>-0.29032200000000002</v>
      </c>
      <c r="AC96" s="5">
        <v>-0.31465100000000001</v>
      </c>
      <c r="AD96" s="5">
        <v>-0.34033999999999998</v>
      </c>
    </row>
    <row r="97" spans="1:30" x14ac:dyDescent="0.35">
      <c r="A97" t="s">
        <v>82</v>
      </c>
      <c r="B97" s="5">
        <v>-6.8912000000000001E-2</v>
      </c>
      <c r="C97" s="5">
        <v>-0.16259899999999999</v>
      </c>
      <c r="D97" s="5">
        <v>-0.30216599999999999</v>
      </c>
      <c r="E97" s="5">
        <v>-0.42937900000000001</v>
      </c>
      <c r="F97" s="5">
        <v>-0.55111100000000002</v>
      </c>
      <c r="G97" s="5">
        <v>-0.64333799999999997</v>
      </c>
      <c r="H97" s="5">
        <v>-0.66294799999999998</v>
      </c>
      <c r="I97" s="5">
        <v>-0.67308500000000004</v>
      </c>
      <c r="J97" s="5">
        <v>-0.65453600000000001</v>
      </c>
      <c r="K97" s="5">
        <v>-0.629274</v>
      </c>
      <c r="L97" s="5">
        <v>-0.59451699999999996</v>
      </c>
      <c r="M97" s="5">
        <v>-0.56757500000000005</v>
      </c>
      <c r="N97" s="5">
        <v>-0.56672299999999998</v>
      </c>
      <c r="O97" s="5">
        <v>-0.57290099999999999</v>
      </c>
      <c r="P97" s="5">
        <v>-0.58658900000000003</v>
      </c>
      <c r="Q97" s="5">
        <v>-0.61179399999999995</v>
      </c>
      <c r="R97" s="5">
        <v>-0.63380499999999995</v>
      </c>
      <c r="S97" s="5">
        <v>-0.65962500000000002</v>
      </c>
      <c r="T97" s="5">
        <v>-0.68906699999999999</v>
      </c>
      <c r="U97" s="5">
        <v>-0.72051200000000004</v>
      </c>
      <c r="V97" s="5">
        <v>-0.753687</v>
      </c>
      <c r="W97" s="5">
        <v>-0.78798199999999996</v>
      </c>
      <c r="X97" s="5">
        <v>-0.82310399999999995</v>
      </c>
      <c r="Y97" s="5">
        <v>-0.85877899999999996</v>
      </c>
      <c r="Z97" s="5">
        <v>-0.89483900000000005</v>
      </c>
      <c r="AA97" s="5">
        <v>-0.93110899999999996</v>
      </c>
      <c r="AB97" s="5">
        <v>-0.96745999999999999</v>
      </c>
      <c r="AC97" s="5">
        <v>-1.00387</v>
      </c>
      <c r="AD97" s="5">
        <v>-1.0402199999999999</v>
      </c>
    </row>
    <row r="98" spans="1:30" x14ac:dyDescent="0.35">
      <c r="A98" t="s">
        <v>83</v>
      </c>
      <c r="B98" s="5">
        <v>-5.6536500000000003E-2</v>
      </c>
      <c r="C98" s="5">
        <v>-0.14485000000000001</v>
      </c>
      <c r="D98" s="5">
        <v>-0.28085300000000002</v>
      </c>
      <c r="E98" s="5">
        <v>-0.40610400000000002</v>
      </c>
      <c r="F98" s="5">
        <v>-0.52233700000000005</v>
      </c>
      <c r="G98" s="5">
        <v>-0.61219599999999996</v>
      </c>
      <c r="H98" s="5">
        <v>-0.61830499999999999</v>
      </c>
      <c r="I98" s="5">
        <v>-0.61592400000000003</v>
      </c>
      <c r="J98" s="5">
        <v>-0.58137799999999995</v>
      </c>
      <c r="K98" s="5">
        <v>-0.54115500000000005</v>
      </c>
      <c r="L98" s="5">
        <v>-0.49136600000000002</v>
      </c>
      <c r="M98" s="5">
        <v>-0.45154899999999998</v>
      </c>
      <c r="N98" s="5">
        <v>-0.43635600000000002</v>
      </c>
      <c r="O98" s="5">
        <v>-0.42970700000000001</v>
      </c>
      <c r="P98" s="5">
        <v>-0.42999100000000001</v>
      </c>
      <c r="Q98" s="5">
        <v>-0.44106200000000001</v>
      </c>
      <c r="R98" s="5">
        <v>-0.45110499999999998</v>
      </c>
      <c r="S98" s="5">
        <v>-0.465001</v>
      </c>
      <c r="T98" s="5">
        <v>-0.482738</v>
      </c>
      <c r="U98" s="5">
        <v>-0.50200500000000003</v>
      </c>
      <c r="V98" s="5">
        <v>-0.52271199999999995</v>
      </c>
      <c r="W98" s="5">
        <v>-0.54434000000000005</v>
      </c>
      <c r="X98" s="5">
        <v>-0.56677100000000002</v>
      </c>
      <c r="Y98" s="5">
        <v>-0.58965199999999995</v>
      </c>
      <c r="Z98" s="5">
        <v>-0.61282599999999998</v>
      </c>
      <c r="AA98" s="5">
        <v>-0.63613600000000003</v>
      </c>
      <c r="AB98" s="5">
        <v>-0.65947500000000003</v>
      </c>
      <c r="AC98" s="5">
        <v>-0.68291000000000002</v>
      </c>
      <c r="AD98" s="5">
        <v>-0.70630499999999996</v>
      </c>
    </row>
    <row r="99" spans="1:30" x14ac:dyDescent="0.35">
      <c r="A99" t="s">
        <v>84</v>
      </c>
      <c r="B99" s="5">
        <v>-0.129714</v>
      </c>
      <c r="C99" s="5">
        <v>-0.28801399999999999</v>
      </c>
      <c r="D99" s="5">
        <v>-0.512791</v>
      </c>
      <c r="E99" s="5">
        <v>-0.73630300000000004</v>
      </c>
      <c r="F99" s="5">
        <v>-0.95555900000000005</v>
      </c>
      <c r="G99" s="5">
        <v>-1.1785600000000001</v>
      </c>
      <c r="H99" s="5">
        <v>-1.3080099999999999</v>
      </c>
      <c r="I99" s="5">
        <v>-1.4272400000000001</v>
      </c>
      <c r="J99" s="5">
        <v>-1.4258299999999999</v>
      </c>
      <c r="K99" s="5">
        <v>-1.40517</v>
      </c>
      <c r="L99" s="5">
        <v>-1.3625499999999999</v>
      </c>
      <c r="M99" s="5">
        <v>-1.3243799999999999</v>
      </c>
      <c r="N99" s="5">
        <v>-1.3168</v>
      </c>
      <c r="O99" s="5">
        <v>-1.32023</v>
      </c>
      <c r="P99" s="5">
        <v>-1.33005</v>
      </c>
      <c r="Q99" s="5">
        <v>-1.34988</v>
      </c>
      <c r="R99" s="5">
        <v>-1.3669899999999999</v>
      </c>
      <c r="S99" s="5">
        <v>-1.3865099999999999</v>
      </c>
      <c r="T99" s="5">
        <v>-1.4081600000000001</v>
      </c>
      <c r="U99" s="5">
        <v>-1.4299599999999999</v>
      </c>
      <c r="V99" s="5">
        <v>-1.45113</v>
      </c>
      <c r="W99" s="5">
        <v>-1.4718500000000001</v>
      </c>
      <c r="X99" s="5">
        <v>-1.4925600000000001</v>
      </c>
      <c r="Y99" s="5">
        <v>-1.51258</v>
      </c>
      <c r="Z99" s="5">
        <v>-1.5317700000000001</v>
      </c>
      <c r="AA99" s="5">
        <v>-1.5500700000000001</v>
      </c>
      <c r="AB99" s="5">
        <v>-1.5674399999999999</v>
      </c>
      <c r="AC99" s="5">
        <v>-1.58402</v>
      </c>
      <c r="AD99" s="5">
        <v>-1.59968</v>
      </c>
    </row>
    <row r="100" spans="1:30" x14ac:dyDescent="0.35">
      <c r="A100" t="s">
        <v>85</v>
      </c>
      <c r="B100" s="5">
        <v>-5.9708009999999999E-2</v>
      </c>
      <c r="C100" s="5">
        <v>-0.179843</v>
      </c>
      <c r="D100" s="5">
        <v>-0.351468</v>
      </c>
      <c r="E100" s="5">
        <v>-0.51759999999999995</v>
      </c>
      <c r="F100" s="5">
        <v>-0.676979</v>
      </c>
      <c r="G100" s="5">
        <v>-0.81161000000000005</v>
      </c>
      <c r="H100" s="5">
        <v>-0.86195500000000003</v>
      </c>
      <c r="I100" s="5">
        <v>-0.89891600000000005</v>
      </c>
      <c r="J100" s="5">
        <v>-0.89378400000000002</v>
      </c>
      <c r="K100" s="5">
        <v>-0.87406899999999998</v>
      </c>
      <c r="L100" s="5">
        <v>-0.83431900000000003</v>
      </c>
      <c r="M100" s="5">
        <v>-0.80483199999999999</v>
      </c>
      <c r="N100" s="5">
        <v>-0.79076299999999999</v>
      </c>
      <c r="O100" s="5">
        <v>-0.78762100000000002</v>
      </c>
      <c r="P100" s="5">
        <v>-0.79173099999999996</v>
      </c>
      <c r="Q100" s="5">
        <v>-0.80830900000000006</v>
      </c>
      <c r="R100" s="5">
        <v>-0.82233999999999996</v>
      </c>
      <c r="S100" s="5">
        <v>-0.84028700000000001</v>
      </c>
      <c r="T100" s="5">
        <v>-0.86179799999999995</v>
      </c>
      <c r="U100" s="5">
        <v>-0.88492000000000004</v>
      </c>
      <c r="V100" s="5">
        <v>-0.90920299999999998</v>
      </c>
      <c r="W100" s="5">
        <v>-0.934226</v>
      </c>
      <c r="X100" s="5">
        <v>-0.95981499999999997</v>
      </c>
      <c r="Y100" s="5">
        <v>-0.98577199999999998</v>
      </c>
      <c r="Z100" s="5">
        <v>-1.0118499999999999</v>
      </c>
      <c r="AA100" s="5">
        <v>-1.0379499999999999</v>
      </c>
      <c r="AB100" s="5">
        <v>-1.06396</v>
      </c>
      <c r="AC100" s="5">
        <v>-1.0900300000000001</v>
      </c>
      <c r="AD100" s="5">
        <v>-1.11595</v>
      </c>
    </row>
    <row r="101" spans="1:30" x14ac:dyDescent="0.35">
      <c r="A101" t="s">
        <v>86</v>
      </c>
      <c r="B101" s="5">
        <v>-3.1292670000000002E-2</v>
      </c>
      <c r="C101" s="5">
        <v>-7.4528629999999998E-2</v>
      </c>
      <c r="D101" s="5">
        <v>-0.15159600000000001</v>
      </c>
      <c r="E101" s="5">
        <v>-0.22739599999999999</v>
      </c>
      <c r="F101" s="5">
        <v>-0.29875099999999999</v>
      </c>
      <c r="G101" s="5">
        <v>-0.35920200000000002</v>
      </c>
      <c r="H101" s="5">
        <v>-0.36730800000000002</v>
      </c>
      <c r="I101" s="5">
        <v>-0.363259</v>
      </c>
      <c r="J101" s="5">
        <v>-0.33210499999999998</v>
      </c>
      <c r="K101" s="5">
        <v>-0.29436899999999999</v>
      </c>
      <c r="L101" s="5">
        <v>-0.25021599999999999</v>
      </c>
      <c r="M101" s="5">
        <v>-0.20868999999999999</v>
      </c>
      <c r="N101" s="5">
        <v>-0.18310000000000001</v>
      </c>
      <c r="O101" s="5">
        <v>-0.16311899999999999</v>
      </c>
      <c r="P101" s="5">
        <v>-0.148262</v>
      </c>
      <c r="Q101" s="5">
        <v>-0.139712</v>
      </c>
      <c r="R101" s="5">
        <v>-0.133742</v>
      </c>
      <c r="S101" s="5">
        <v>-0.130855</v>
      </c>
      <c r="T101" s="5">
        <v>-0.131159</v>
      </c>
      <c r="U101" s="5">
        <v>-0.13288900000000001</v>
      </c>
      <c r="V101" s="5">
        <v>-0.13504099999999999</v>
      </c>
      <c r="W101" s="5">
        <v>-0.13797000000000001</v>
      </c>
      <c r="X101" s="5">
        <v>-0.14233499999999999</v>
      </c>
      <c r="Y101" s="5">
        <v>-0.14708299999999999</v>
      </c>
      <c r="Z101" s="5">
        <v>-0.15209800000000001</v>
      </c>
      <c r="AA101" s="5">
        <v>-0.15723200000000001</v>
      </c>
      <c r="AB101" s="5">
        <v>-0.162415</v>
      </c>
      <c r="AC101" s="5">
        <v>-0.167658</v>
      </c>
      <c r="AD101" s="5">
        <v>-0.17291200000000001</v>
      </c>
    </row>
    <row r="102" spans="1:30" x14ac:dyDescent="0.35">
      <c r="A102" t="s">
        <v>87</v>
      </c>
      <c r="B102" s="5">
        <v>-6.6496749999999993E-2</v>
      </c>
      <c r="C102" s="5">
        <v>-0.15128800000000001</v>
      </c>
      <c r="D102" s="5">
        <v>-0.285304</v>
      </c>
      <c r="E102" s="5">
        <v>-0.40940300000000002</v>
      </c>
      <c r="F102" s="5">
        <v>-0.52697899999999998</v>
      </c>
      <c r="G102" s="5">
        <v>-0.61620699999999995</v>
      </c>
      <c r="H102" s="5">
        <v>-0.63242900000000002</v>
      </c>
      <c r="I102" s="5">
        <v>-0.64026300000000003</v>
      </c>
      <c r="J102" s="5">
        <v>-0.60401800000000005</v>
      </c>
      <c r="K102" s="5">
        <v>-0.561446</v>
      </c>
      <c r="L102" s="5">
        <v>-0.51200699999999999</v>
      </c>
      <c r="M102" s="5">
        <v>-0.46872000000000003</v>
      </c>
      <c r="N102" s="5">
        <v>-0.45817999999999998</v>
      </c>
      <c r="O102" s="5">
        <v>-0.45545600000000003</v>
      </c>
      <c r="P102" s="5">
        <v>-0.459455</v>
      </c>
      <c r="Q102" s="5">
        <v>-0.47245300000000001</v>
      </c>
      <c r="R102" s="5">
        <v>-0.48352099999999998</v>
      </c>
      <c r="S102" s="5">
        <v>-0.49768800000000002</v>
      </c>
      <c r="T102" s="5">
        <v>-0.51469900000000002</v>
      </c>
      <c r="U102" s="5">
        <v>-0.53286800000000001</v>
      </c>
      <c r="V102" s="5">
        <v>-0.55198800000000003</v>
      </c>
      <c r="W102" s="5">
        <v>-0.57157899999999995</v>
      </c>
      <c r="X102" s="5">
        <v>-0.59148299999999998</v>
      </c>
      <c r="Y102" s="5">
        <v>-0.61139699999999997</v>
      </c>
      <c r="Z102" s="5">
        <v>-0.63123300000000004</v>
      </c>
      <c r="AA102" s="5">
        <v>-0.65086200000000005</v>
      </c>
      <c r="AB102" s="5">
        <v>-0.67022700000000002</v>
      </c>
      <c r="AC102" s="5">
        <v>-0.68931699999999996</v>
      </c>
      <c r="AD102" s="5">
        <v>-0.70807299999999995</v>
      </c>
    </row>
    <row r="103" spans="1:30" x14ac:dyDescent="0.35">
      <c r="A103" t="s">
        <v>88</v>
      </c>
      <c r="B103" s="5">
        <v>-4.1212730000000003E-2</v>
      </c>
      <c r="C103" s="5">
        <v>-9.028448E-2</v>
      </c>
      <c r="D103" s="5">
        <v>-0.190612</v>
      </c>
      <c r="E103" s="5">
        <v>-0.28779300000000002</v>
      </c>
      <c r="F103" s="5">
        <v>-0.37839499999999998</v>
      </c>
      <c r="G103" s="5">
        <v>-0.44306200000000001</v>
      </c>
      <c r="H103" s="5">
        <v>-0.441382</v>
      </c>
      <c r="I103" s="5">
        <v>-0.43107400000000001</v>
      </c>
      <c r="J103" s="5">
        <v>-0.367674</v>
      </c>
      <c r="K103" s="5">
        <v>-0.30024000000000001</v>
      </c>
      <c r="L103" s="5">
        <v>-0.229937</v>
      </c>
      <c r="M103" s="5">
        <v>-0.163137</v>
      </c>
      <c r="N103" s="5">
        <v>-0.13447999999999999</v>
      </c>
      <c r="O103" s="5">
        <v>-0.111529</v>
      </c>
      <c r="P103" s="5">
        <v>-9.3477069999999995E-2</v>
      </c>
      <c r="Q103" s="5">
        <v>-8.0622669999999994E-2</v>
      </c>
      <c r="R103" s="5">
        <v>-7.0475259999999998E-2</v>
      </c>
      <c r="S103" s="5">
        <v>-6.2889520000000004E-2</v>
      </c>
      <c r="T103" s="5">
        <v>-5.791611E-2</v>
      </c>
      <c r="U103" s="5">
        <v>-5.3836160000000001E-2</v>
      </c>
      <c r="V103" s="5">
        <v>-5.0197770000000003E-2</v>
      </c>
      <c r="W103" s="5">
        <v>-4.6873239999999997E-2</v>
      </c>
      <c r="X103" s="5">
        <v>-4.4059639999999997E-2</v>
      </c>
      <c r="Y103" s="5">
        <v>-4.1186300000000002E-2</v>
      </c>
      <c r="Z103" s="5">
        <v>-3.8164709999999998E-2</v>
      </c>
      <c r="AA103" s="5">
        <v>-3.4856900000000003E-2</v>
      </c>
      <c r="AB103" s="5">
        <v>-3.122343E-2</v>
      </c>
      <c r="AC103" s="5">
        <v>-2.7273970000000002E-2</v>
      </c>
      <c r="AD103" s="5">
        <v>-2.2958920000000001E-2</v>
      </c>
    </row>
    <row r="104" spans="1:30" x14ac:dyDescent="0.35">
      <c r="A104" t="s">
        <v>89</v>
      </c>
      <c r="B104" s="5">
        <v>-5.9334749999999999E-2</v>
      </c>
      <c r="C104" s="5">
        <v>-0.13416600000000001</v>
      </c>
      <c r="D104" s="5">
        <v>-0.25308000000000003</v>
      </c>
      <c r="E104" s="5">
        <v>-0.35971999999999998</v>
      </c>
      <c r="F104" s="5">
        <v>-0.45564300000000002</v>
      </c>
      <c r="G104" s="5">
        <v>-0.52645799999999998</v>
      </c>
      <c r="H104" s="5">
        <v>-0.50841599999999998</v>
      </c>
      <c r="I104" s="5">
        <v>-0.47800900000000002</v>
      </c>
      <c r="J104" s="5">
        <v>-0.42453200000000002</v>
      </c>
      <c r="K104" s="5">
        <v>-0.36667</v>
      </c>
      <c r="L104" s="5">
        <v>-0.30430800000000002</v>
      </c>
      <c r="M104" s="5">
        <v>-0.25022</v>
      </c>
      <c r="N104" s="5">
        <v>-0.22231699999999999</v>
      </c>
      <c r="O104" s="5">
        <v>-0.20332700000000001</v>
      </c>
      <c r="P104" s="5">
        <v>-0.19156100000000001</v>
      </c>
      <c r="Q104" s="5">
        <v>-0.188999</v>
      </c>
      <c r="R104" s="5">
        <v>-0.18706500000000001</v>
      </c>
      <c r="S104" s="5">
        <v>-0.18898999999999999</v>
      </c>
      <c r="T104" s="5">
        <v>-0.19511899999999999</v>
      </c>
      <c r="U104" s="5">
        <v>-0.202545</v>
      </c>
      <c r="V104" s="5">
        <v>-0.211565</v>
      </c>
      <c r="W104" s="5">
        <v>-0.22153800000000001</v>
      </c>
      <c r="X104" s="5">
        <v>-0.23239599999999999</v>
      </c>
      <c r="Y104" s="5">
        <v>-0.24373700000000001</v>
      </c>
      <c r="Z104" s="5">
        <v>-0.25549100000000002</v>
      </c>
      <c r="AA104" s="5">
        <v>-0.26746199999999998</v>
      </c>
      <c r="AB104" s="5">
        <v>-0.279582</v>
      </c>
      <c r="AC104" s="5">
        <v>-0.291879</v>
      </c>
      <c r="AD104" s="5">
        <v>-0.30428500000000003</v>
      </c>
    </row>
    <row r="105" spans="1:30" x14ac:dyDescent="0.35">
      <c r="A105" t="s">
        <v>90</v>
      </c>
      <c r="B105" s="5">
        <v>-5.849364E-2</v>
      </c>
      <c r="C105" s="5">
        <v>-0.15282200000000001</v>
      </c>
      <c r="D105" s="5">
        <v>-0.301508</v>
      </c>
      <c r="E105" s="5">
        <v>-0.44280700000000001</v>
      </c>
      <c r="F105" s="5">
        <v>-0.57535599999999998</v>
      </c>
      <c r="G105" s="5">
        <v>-0.67656700000000003</v>
      </c>
      <c r="H105" s="5">
        <v>-0.69500499999999998</v>
      </c>
      <c r="I105" s="5">
        <v>-0.70214600000000005</v>
      </c>
      <c r="J105" s="5">
        <v>-0.66220199999999996</v>
      </c>
      <c r="K105" s="5">
        <v>-0.61388600000000004</v>
      </c>
      <c r="L105" s="5">
        <v>-0.55434099999999997</v>
      </c>
      <c r="M105" s="5">
        <v>-0.50354900000000002</v>
      </c>
      <c r="N105" s="5">
        <v>-0.48253200000000002</v>
      </c>
      <c r="O105" s="5">
        <v>-0.47081600000000001</v>
      </c>
      <c r="P105" s="5">
        <v>-0.46560699999999999</v>
      </c>
      <c r="Q105" s="5">
        <v>-0.469945</v>
      </c>
      <c r="R105" s="5">
        <v>-0.47382400000000002</v>
      </c>
      <c r="S105" s="5">
        <v>-0.48098600000000002</v>
      </c>
      <c r="T105" s="5">
        <v>-0.49119499999999999</v>
      </c>
      <c r="U105" s="5">
        <v>-0.50254200000000004</v>
      </c>
      <c r="V105" s="5">
        <v>-0.51458499999999996</v>
      </c>
      <c r="W105" s="5">
        <v>-0.52701200000000004</v>
      </c>
      <c r="X105" s="5">
        <v>-0.53983099999999995</v>
      </c>
      <c r="Y105" s="5">
        <v>-0.55266999999999999</v>
      </c>
      <c r="Z105" s="5">
        <v>-0.56537300000000001</v>
      </c>
      <c r="AA105" s="5">
        <v>-0.57783200000000001</v>
      </c>
      <c r="AB105" s="5">
        <v>-0.58996800000000005</v>
      </c>
      <c r="AC105" s="5">
        <v>-0.60186899999999999</v>
      </c>
      <c r="AD105" s="5">
        <v>-0.61342799999999997</v>
      </c>
    </row>
    <row r="106" spans="1:30" x14ac:dyDescent="0.35">
      <c r="A106" t="s">
        <v>91</v>
      </c>
      <c r="B106" s="5">
        <v>-0.113386</v>
      </c>
      <c r="C106" s="5">
        <v>-0.282273</v>
      </c>
      <c r="D106" s="5">
        <v>-0.53850699999999996</v>
      </c>
      <c r="E106" s="5">
        <v>-0.792605</v>
      </c>
      <c r="F106" s="5">
        <v>-1.0396700000000001</v>
      </c>
      <c r="G106" s="5">
        <v>-1.2236400000000001</v>
      </c>
      <c r="H106" s="5">
        <v>-1.2954300000000001</v>
      </c>
      <c r="I106" s="5">
        <v>-1.3469899999999999</v>
      </c>
      <c r="J106" s="5">
        <v>-1.3287100000000001</v>
      </c>
      <c r="K106" s="5">
        <v>-1.29298</v>
      </c>
      <c r="L106" s="5">
        <v>-1.2359100000000001</v>
      </c>
      <c r="M106" s="5">
        <v>-1.1850400000000001</v>
      </c>
      <c r="N106" s="5">
        <v>-1.17866</v>
      </c>
      <c r="O106" s="5">
        <v>-1.18289</v>
      </c>
      <c r="P106" s="5">
        <v>-1.1934100000000001</v>
      </c>
      <c r="Q106" s="5">
        <v>-1.2144699999999999</v>
      </c>
      <c r="R106" s="5">
        <v>-1.23221</v>
      </c>
      <c r="S106" s="5">
        <v>-1.2527699999999999</v>
      </c>
      <c r="T106" s="5">
        <v>-1.2754700000000001</v>
      </c>
      <c r="U106" s="5">
        <v>-1.29888</v>
      </c>
      <c r="V106" s="5">
        <v>-1.3223400000000001</v>
      </c>
      <c r="W106" s="5">
        <v>-1.34554</v>
      </c>
      <c r="X106" s="5">
        <v>-1.36835</v>
      </c>
      <c r="Y106" s="5">
        <v>-1.3906000000000001</v>
      </c>
      <c r="Z106" s="5">
        <v>-1.41211</v>
      </c>
      <c r="AA106" s="5">
        <v>-1.43286</v>
      </c>
      <c r="AB106" s="5">
        <v>-1.4527699999999999</v>
      </c>
      <c r="AC106" s="5">
        <v>-1.47201</v>
      </c>
      <c r="AD106" s="5">
        <v>-1.4904299999999999</v>
      </c>
    </row>
    <row r="107" spans="1:30" x14ac:dyDescent="0.35">
      <c r="A107" t="s">
        <v>92</v>
      </c>
      <c r="B107" s="5">
        <v>-5.4201409999999998E-2</v>
      </c>
      <c r="C107" s="5">
        <v>-0.13445599999999999</v>
      </c>
      <c r="D107" s="5">
        <v>-0.26466000000000001</v>
      </c>
      <c r="E107" s="5">
        <v>-0.38692700000000002</v>
      </c>
      <c r="F107" s="5">
        <v>-0.501274</v>
      </c>
      <c r="G107" s="5">
        <v>-0.58642899999999998</v>
      </c>
      <c r="H107" s="5">
        <v>-0.59515099999999999</v>
      </c>
      <c r="I107" s="5">
        <v>-0.59333400000000003</v>
      </c>
      <c r="J107" s="5">
        <v>-0.56052500000000005</v>
      </c>
      <c r="K107" s="5">
        <v>-0.52129599999999998</v>
      </c>
      <c r="L107" s="5">
        <v>-0.47336800000000001</v>
      </c>
      <c r="M107" s="5">
        <v>-0.43270900000000001</v>
      </c>
      <c r="N107" s="5">
        <v>-0.41793999999999998</v>
      </c>
      <c r="O107" s="5">
        <v>-0.41019</v>
      </c>
      <c r="P107" s="5">
        <v>-0.40829900000000002</v>
      </c>
      <c r="Q107" s="5">
        <v>-0.41519</v>
      </c>
      <c r="R107" s="5">
        <v>-0.42208099999999998</v>
      </c>
      <c r="S107" s="5">
        <v>-0.43220799999999998</v>
      </c>
      <c r="T107" s="5">
        <v>-0.44566099999999997</v>
      </c>
      <c r="U107" s="5">
        <v>-0.46046599999999999</v>
      </c>
      <c r="V107" s="5">
        <v>-0.47639999999999999</v>
      </c>
      <c r="W107" s="5">
        <v>-0.49307000000000001</v>
      </c>
      <c r="X107" s="5">
        <v>-0.51047500000000001</v>
      </c>
      <c r="Y107" s="5">
        <v>-0.52825299999999997</v>
      </c>
      <c r="Z107" s="5">
        <v>-0.54627499999999996</v>
      </c>
      <c r="AA107" s="5">
        <v>-0.56440599999999996</v>
      </c>
      <c r="AB107" s="5">
        <v>-0.58256600000000003</v>
      </c>
      <c r="AC107" s="5">
        <v>-0.600804</v>
      </c>
      <c r="AD107" s="5">
        <v>-0.61903200000000003</v>
      </c>
    </row>
    <row r="108" spans="1:30" x14ac:dyDescent="0.35">
      <c r="A108" t="s">
        <v>93</v>
      </c>
      <c r="B108" s="5">
        <v>-7.6679650000000002E-2</v>
      </c>
      <c r="C108" s="5">
        <v>-0.23535</v>
      </c>
      <c r="D108" s="5">
        <v>-0.45382299999999998</v>
      </c>
      <c r="E108" s="5">
        <v>-0.66014600000000001</v>
      </c>
      <c r="F108" s="5">
        <v>-0.85526800000000003</v>
      </c>
      <c r="G108" s="5">
        <v>-1.0195700000000001</v>
      </c>
      <c r="H108" s="5">
        <v>-1.0948899999999999</v>
      </c>
      <c r="I108" s="5">
        <v>-1.1598200000000001</v>
      </c>
      <c r="J108" s="5">
        <v>-1.18452</v>
      </c>
      <c r="K108" s="5">
        <v>-1.1926099999999999</v>
      </c>
      <c r="L108" s="5">
        <v>-1.1742600000000001</v>
      </c>
      <c r="M108" s="5">
        <v>-1.1696500000000001</v>
      </c>
      <c r="N108" s="5">
        <v>-1.1711100000000001</v>
      </c>
      <c r="O108" s="5">
        <v>-1.1836</v>
      </c>
      <c r="P108" s="5">
        <v>-1.20336</v>
      </c>
      <c r="Q108" s="5">
        <v>-1.23838</v>
      </c>
      <c r="R108" s="5">
        <v>-1.26816</v>
      </c>
      <c r="S108" s="5">
        <v>-1.3022100000000001</v>
      </c>
      <c r="T108" s="5">
        <v>-1.33999</v>
      </c>
      <c r="U108" s="5">
        <v>-1.3798699999999999</v>
      </c>
      <c r="V108" s="5">
        <v>-1.42103</v>
      </c>
      <c r="W108" s="5">
        <v>-1.4632400000000001</v>
      </c>
      <c r="X108" s="5">
        <v>-1.50641</v>
      </c>
      <c r="Y108" s="5">
        <v>-1.55033</v>
      </c>
      <c r="Z108" s="5">
        <v>-1.59466</v>
      </c>
      <c r="AA108" s="5">
        <v>-1.63937</v>
      </c>
      <c r="AB108" s="5">
        <v>-1.68435</v>
      </c>
      <c r="AC108" s="5">
        <v>-1.72984</v>
      </c>
      <c r="AD108" s="5">
        <v>-1.7755700000000001</v>
      </c>
    </row>
    <row r="110" spans="1:30" ht="20" thickBot="1" x14ac:dyDescent="0.5">
      <c r="A110" s="3" t="s">
        <v>447</v>
      </c>
    </row>
    <row r="111" spans="1:30" ht="15" thickTop="1" x14ac:dyDescent="0.35">
      <c r="A111"/>
      <c r="B111" s="1">
        <v>2022</v>
      </c>
      <c r="C111" s="2">
        <v>2023</v>
      </c>
      <c r="D111" s="1">
        <v>2024</v>
      </c>
      <c r="E111" s="2">
        <v>2025</v>
      </c>
      <c r="F111" s="1">
        <v>2026</v>
      </c>
      <c r="G111" s="2">
        <v>2027</v>
      </c>
      <c r="H111" s="1">
        <v>2028</v>
      </c>
      <c r="I111" s="2">
        <v>2029</v>
      </c>
      <c r="J111" s="1">
        <v>2030</v>
      </c>
      <c r="K111" s="2">
        <v>2031</v>
      </c>
      <c r="L111" s="1">
        <v>2032</v>
      </c>
      <c r="M111" s="2">
        <v>2033</v>
      </c>
      <c r="N111" s="1">
        <v>2034</v>
      </c>
      <c r="O111" s="2">
        <v>2035</v>
      </c>
      <c r="P111" s="1">
        <v>2036</v>
      </c>
      <c r="Q111" s="2">
        <v>2037</v>
      </c>
      <c r="R111" s="1">
        <v>2038</v>
      </c>
      <c r="S111" s="2">
        <v>2039</v>
      </c>
      <c r="T111" s="1">
        <v>2040</v>
      </c>
      <c r="U111" s="2">
        <v>2041</v>
      </c>
      <c r="V111" s="1">
        <v>2042</v>
      </c>
      <c r="W111" s="2">
        <v>2043</v>
      </c>
      <c r="X111" s="1">
        <v>2044</v>
      </c>
      <c r="Y111" s="2">
        <v>2045</v>
      </c>
      <c r="Z111" s="1">
        <v>2046</v>
      </c>
      <c r="AA111" s="2">
        <v>2047</v>
      </c>
      <c r="AB111" s="1">
        <v>2048</v>
      </c>
      <c r="AC111" s="2">
        <v>2049</v>
      </c>
      <c r="AD111" s="1">
        <v>2050</v>
      </c>
    </row>
    <row r="112" spans="1:30" x14ac:dyDescent="0.35">
      <c r="A112" t="s">
        <v>208</v>
      </c>
      <c r="B112" s="5">
        <v>8.5777279999999997E-2</v>
      </c>
      <c r="C112" s="5">
        <v>0.127911</v>
      </c>
      <c r="D112" s="5">
        <v>0.21337100000000001</v>
      </c>
      <c r="E112" s="5">
        <v>0.27196399999999998</v>
      </c>
      <c r="F112" s="5">
        <v>0.31003900000000001</v>
      </c>
      <c r="G112" s="5">
        <v>0.27429599999999998</v>
      </c>
      <c r="H112" s="5">
        <v>0.21492600000000001</v>
      </c>
      <c r="I112" s="5">
        <v>0.17274200000000001</v>
      </c>
      <c r="J112" s="5">
        <v>9.4112230000000005E-2</v>
      </c>
      <c r="K112" s="5">
        <v>3.386728E-2</v>
      </c>
      <c r="L112" s="5">
        <v>-6.0271669999999999E-3</v>
      </c>
      <c r="M112" s="5">
        <v>-3.7802660000000002E-2</v>
      </c>
      <c r="N112" s="5">
        <v>-1.1660190000000001E-2</v>
      </c>
      <c r="O112" s="5">
        <v>1.2522699999999999E-2</v>
      </c>
      <c r="P112" s="5">
        <v>3.2347620000000001E-2</v>
      </c>
      <c r="Q112" s="5">
        <v>4.4833129999999999E-2</v>
      </c>
      <c r="R112" s="5">
        <v>5.4620719999999998E-2</v>
      </c>
      <c r="S112" s="5">
        <v>5.9850340000000002E-2</v>
      </c>
      <c r="T112" s="5">
        <v>6.032237E-2</v>
      </c>
      <c r="U112" s="5">
        <v>5.786372E-2</v>
      </c>
      <c r="V112" s="5">
        <v>5.2994640000000003E-2</v>
      </c>
      <c r="W112" s="5">
        <v>4.6137339999999999E-2</v>
      </c>
      <c r="X112" s="5">
        <v>3.7390010000000001E-2</v>
      </c>
      <c r="Y112" s="5">
        <v>2.736239E-2</v>
      </c>
      <c r="Z112" s="5">
        <v>1.630026E-2</v>
      </c>
      <c r="AA112" s="5">
        <v>4.4891569999999997E-3</v>
      </c>
      <c r="AB112" s="5">
        <v>-7.8938470000000007E-3</v>
      </c>
      <c r="AC112" s="5">
        <v>-2.0779619999999999E-2</v>
      </c>
      <c r="AD112" s="5">
        <v>-3.402061E-2</v>
      </c>
    </row>
    <row r="113" spans="1:30" x14ac:dyDescent="0.35">
      <c r="A113" t="s">
        <v>209</v>
      </c>
      <c r="B113" s="5">
        <v>6.9218039999999995E-2</v>
      </c>
      <c r="C113" s="5">
        <v>0.10562100000000001</v>
      </c>
      <c r="D113" s="5">
        <v>0.17762</v>
      </c>
      <c r="E113" s="5">
        <v>0.22841900000000001</v>
      </c>
      <c r="F113" s="5">
        <v>0.262463</v>
      </c>
      <c r="G113" s="5">
        <v>0.23507400000000001</v>
      </c>
      <c r="H113" s="5">
        <v>0.186421</v>
      </c>
      <c r="I113" s="5">
        <v>0.15134300000000001</v>
      </c>
      <c r="J113" s="5">
        <v>8.7139229999999998E-2</v>
      </c>
      <c r="K113" s="5">
        <v>3.7048129999999999E-2</v>
      </c>
      <c r="L113" s="5">
        <v>3.0766249999999999E-3</v>
      </c>
      <c r="M113" s="5">
        <v>-2.433161E-2</v>
      </c>
      <c r="N113" s="5">
        <v>-3.8571370000000001E-3</v>
      </c>
      <c r="O113" s="5">
        <v>1.5457179999999999E-2</v>
      </c>
      <c r="P113" s="5">
        <v>3.1447790000000003E-2</v>
      </c>
      <c r="Q113" s="5">
        <v>4.1624040000000001E-2</v>
      </c>
      <c r="R113" s="5">
        <v>4.9688940000000001E-2</v>
      </c>
      <c r="S113" s="5">
        <v>5.4116200000000003E-2</v>
      </c>
      <c r="T113" s="5">
        <v>5.4686930000000002E-2</v>
      </c>
      <c r="U113" s="5">
        <v>5.2836389999999997E-2</v>
      </c>
      <c r="V113" s="5">
        <v>4.8967360000000001E-2</v>
      </c>
      <c r="W113" s="5">
        <v>4.3404110000000003E-2</v>
      </c>
      <c r="X113" s="5">
        <v>3.6205139999999997E-2</v>
      </c>
      <c r="Y113" s="5">
        <v>2.785292E-2</v>
      </c>
      <c r="Z113" s="5">
        <v>1.8544109999999999E-2</v>
      </c>
      <c r="AA113" s="5">
        <v>8.5152500000000002E-3</v>
      </c>
      <c r="AB113" s="5">
        <v>-2.095824E-3</v>
      </c>
      <c r="AC113" s="5">
        <v>-1.323004E-2</v>
      </c>
      <c r="AD113" s="5">
        <v>-2.4759360000000001E-2</v>
      </c>
    </row>
    <row r="114" spans="1:30" x14ac:dyDescent="0.35">
      <c r="A114" t="s">
        <v>210</v>
      </c>
      <c r="B114" s="5">
        <v>1.211695E-2</v>
      </c>
      <c r="C114" s="5">
        <v>-9.9573990000000005E-3</v>
      </c>
      <c r="D114" s="5">
        <v>-5.1344069999999999E-2</v>
      </c>
      <c r="E114" s="5">
        <v>-0.11093600000000001</v>
      </c>
      <c r="F114" s="5">
        <v>-0.18414</v>
      </c>
      <c r="G114" s="5">
        <v>-0.28458699999999998</v>
      </c>
      <c r="H114" s="5">
        <v>-0.339368</v>
      </c>
      <c r="I114" s="5">
        <v>-0.38299800000000001</v>
      </c>
      <c r="J114" s="5">
        <v>-0.39569399999999999</v>
      </c>
      <c r="K114" s="5">
        <v>-0.39292199999999999</v>
      </c>
      <c r="L114" s="5">
        <v>-0.37196899999999999</v>
      </c>
      <c r="M114" s="5">
        <v>-0.34599400000000002</v>
      </c>
      <c r="N114" s="5">
        <v>-0.31948700000000002</v>
      </c>
      <c r="O114" s="5">
        <v>-0.29527399999999998</v>
      </c>
      <c r="P114" s="5">
        <v>-0.27433600000000002</v>
      </c>
      <c r="Q114" s="5">
        <v>-0.25985900000000001</v>
      </c>
      <c r="R114" s="5">
        <v>-0.246306</v>
      </c>
      <c r="S114" s="5">
        <v>-0.236402</v>
      </c>
      <c r="T114" s="5">
        <v>-0.23064000000000001</v>
      </c>
      <c r="U114" s="5">
        <v>-0.22694400000000001</v>
      </c>
      <c r="V114" s="5">
        <v>-0.22514000000000001</v>
      </c>
      <c r="W114" s="5">
        <v>-0.22501199999999999</v>
      </c>
      <c r="X114" s="5">
        <v>-0.22667000000000001</v>
      </c>
      <c r="Y114" s="5">
        <v>-0.22947699999999999</v>
      </c>
      <c r="Z114" s="5">
        <v>-0.23324500000000001</v>
      </c>
      <c r="AA114" s="5">
        <v>-0.23776</v>
      </c>
      <c r="AB114" s="5">
        <v>-0.24285499999999999</v>
      </c>
      <c r="AC114" s="5">
        <v>-0.24849099999999999</v>
      </c>
      <c r="AD114" s="5">
        <v>-0.25452999999999998</v>
      </c>
    </row>
    <row r="115" spans="1:30" x14ac:dyDescent="0.35">
      <c r="A115" t="s">
        <v>211</v>
      </c>
      <c r="B115" s="5">
        <v>1.9996369999999999E-2</v>
      </c>
      <c r="C115" s="5">
        <v>6.002243E-3</v>
      </c>
      <c r="D115" s="5">
        <v>-2.0171020000000001E-2</v>
      </c>
      <c r="E115" s="5">
        <v>-6.5700869999999995E-2</v>
      </c>
      <c r="F115" s="5">
        <v>-0.12571399999999999</v>
      </c>
      <c r="G115" s="5">
        <v>-0.21842</v>
      </c>
      <c r="H115" s="5">
        <v>-0.27404499999999998</v>
      </c>
      <c r="I115" s="5">
        <v>-0.31736599999999998</v>
      </c>
      <c r="J115" s="5">
        <v>-0.33618599999999998</v>
      </c>
      <c r="K115" s="5">
        <v>-0.33934999999999998</v>
      </c>
      <c r="L115" s="5">
        <v>-0.32440200000000002</v>
      </c>
      <c r="M115" s="5">
        <v>-0.30409199999999997</v>
      </c>
      <c r="N115" s="5">
        <v>-0.27718999999999999</v>
      </c>
      <c r="O115" s="5">
        <v>-0.25273000000000001</v>
      </c>
      <c r="P115" s="5">
        <v>-0.23186100000000001</v>
      </c>
      <c r="Q115" s="5">
        <v>-0.21754299999999999</v>
      </c>
      <c r="R115" s="5">
        <v>-0.204483</v>
      </c>
      <c r="S115" s="5">
        <v>-0.195133</v>
      </c>
      <c r="T115" s="5">
        <v>-0.18993599999999999</v>
      </c>
      <c r="U115" s="5">
        <v>-0.186886</v>
      </c>
      <c r="V115" s="5">
        <v>-0.185748</v>
      </c>
      <c r="W115" s="5">
        <v>-0.186278</v>
      </c>
      <c r="X115" s="5">
        <v>-0.188585</v>
      </c>
      <c r="Y115" s="5">
        <v>-0.19203000000000001</v>
      </c>
      <c r="Z115" s="5">
        <v>-0.19642799999999999</v>
      </c>
      <c r="AA115" s="5">
        <v>-0.20155400000000001</v>
      </c>
      <c r="AB115" s="5">
        <v>-0.20726</v>
      </c>
      <c r="AC115" s="5">
        <v>-0.21348700000000001</v>
      </c>
      <c r="AD115" s="5">
        <v>-0.22011900000000001</v>
      </c>
    </row>
    <row r="116" spans="1:30" x14ac:dyDescent="0.35">
      <c r="A116" t="s">
        <v>212</v>
      </c>
      <c r="B116" s="5">
        <v>4.4776799999999999E-2</v>
      </c>
      <c r="C116" s="5">
        <v>5.6937080000000001E-2</v>
      </c>
      <c r="D116" s="5">
        <v>8.1869999999999998E-2</v>
      </c>
      <c r="E116" s="5">
        <v>8.6233240000000003E-2</v>
      </c>
      <c r="F116" s="5">
        <v>7.4130929999999998E-2</v>
      </c>
      <c r="G116" s="5">
        <v>1.4267470000000001E-2</v>
      </c>
      <c r="H116" s="5">
        <v>-4.1085030000000002E-2</v>
      </c>
      <c r="I116" s="5">
        <v>-8.4354559999999995E-2</v>
      </c>
      <c r="J116" s="5">
        <v>-0.13141</v>
      </c>
      <c r="K116" s="5">
        <v>-0.163355</v>
      </c>
      <c r="L116" s="5">
        <v>-0.17768100000000001</v>
      </c>
      <c r="M116" s="5">
        <v>-0.18512899999999999</v>
      </c>
      <c r="N116" s="5">
        <v>-0.163742</v>
      </c>
      <c r="O116" s="5">
        <v>-0.143257</v>
      </c>
      <c r="P116" s="5">
        <v>-0.125579</v>
      </c>
      <c r="Q116" s="5">
        <v>-0.11365400000000001</v>
      </c>
      <c r="R116" s="5">
        <v>-0.103228</v>
      </c>
      <c r="S116" s="5">
        <v>-9.6352880000000002E-2</v>
      </c>
      <c r="T116" s="5">
        <v>-9.3415449999999997E-2</v>
      </c>
      <c r="U116" s="5">
        <v>-9.2786510000000003E-2</v>
      </c>
      <c r="V116" s="5">
        <v>-9.4162549999999998E-2</v>
      </c>
      <c r="W116" s="5">
        <v>-9.7269069999999999E-2</v>
      </c>
      <c r="X116" s="5">
        <v>-0.10209699999999999</v>
      </c>
      <c r="Y116" s="5">
        <v>-0.10810599999999999</v>
      </c>
      <c r="Z116" s="5">
        <v>-0.115109</v>
      </c>
      <c r="AA116" s="5">
        <v>-0.12286</v>
      </c>
      <c r="AB116" s="5">
        <v>-0.131213</v>
      </c>
      <c r="AC116" s="5">
        <v>-0.140097</v>
      </c>
      <c r="AD116" s="5">
        <v>-0.149397</v>
      </c>
    </row>
    <row r="117" spans="1:30" x14ac:dyDescent="0.35">
      <c r="A117" t="s">
        <v>213</v>
      </c>
      <c r="B117" s="5">
        <v>4.7567209999999999E-2</v>
      </c>
      <c r="C117" s="5">
        <v>6.1172169999999998E-2</v>
      </c>
      <c r="D117" s="5">
        <v>8.9082999999999996E-2</v>
      </c>
      <c r="E117" s="5">
        <v>9.6561309999999997E-2</v>
      </c>
      <c r="F117" s="5">
        <v>8.8257299999999997E-2</v>
      </c>
      <c r="G117" s="5">
        <v>3.0825669999999999E-2</v>
      </c>
      <c r="H117" s="5">
        <v>-2.1441689999999999E-2</v>
      </c>
      <c r="I117" s="5">
        <v>-6.045586E-2</v>
      </c>
      <c r="J117" s="5">
        <v>-0.105834</v>
      </c>
      <c r="K117" s="5">
        <v>-0.136186</v>
      </c>
      <c r="L117" s="5">
        <v>-0.149196</v>
      </c>
      <c r="M117" s="5">
        <v>-0.15613299999999999</v>
      </c>
      <c r="N117" s="5">
        <v>-0.13268199999999999</v>
      </c>
      <c r="O117" s="5">
        <v>-0.110946</v>
      </c>
      <c r="P117" s="5">
        <v>-9.2681299999999994E-2</v>
      </c>
      <c r="Q117" s="5">
        <v>-8.0699530000000005E-2</v>
      </c>
      <c r="R117" s="5">
        <v>-7.0460869999999995E-2</v>
      </c>
      <c r="S117" s="5">
        <v>-6.3969929999999994E-2</v>
      </c>
      <c r="T117" s="5">
        <v>-6.1563380000000001E-2</v>
      </c>
      <c r="U117" s="5">
        <v>-6.1504459999999997E-2</v>
      </c>
      <c r="V117" s="5">
        <v>-6.3450339999999994E-2</v>
      </c>
      <c r="W117" s="5">
        <v>-6.7136260000000003E-2</v>
      </c>
      <c r="X117" s="5">
        <v>-7.2543239999999995E-2</v>
      </c>
      <c r="Y117" s="5">
        <v>-7.913104E-2</v>
      </c>
      <c r="Z117" s="5">
        <v>-8.6703199999999994E-2</v>
      </c>
      <c r="AA117" s="5">
        <v>-9.5023640000000006E-2</v>
      </c>
      <c r="AB117" s="5">
        <v>-0.103945</v>
      </c>
      <c r="AC117" s="5">
        <v>-0.113409</v>
      </c>
      <c r="AD117" s="5">
        <v>-0.12328600000000001</v>
      </c>
    </row>
    <row r="118" spans="1:30" x14ac:dyDescent="0.35">
      <c r="A118" t="s">
        <v>214</v>
      </c>
      <c r="B118" s="5">
        <v>4.0365440000000002E-2</v>
      </c>
      <c r="C118" s="5">
        <v>4.2735219999999997E-2</v>
      </c>
      <c r="D118" s="5">
        <v>5.0599379999999999E-2</v>
      </c>
      <c r="E118" s="5">
        <v>3.564076E-2</v>
      </c>
      <c r="F118" s="5">
        <v>3.4381199999999998E-3</v>
      </c>
      <c r="G118" s="5">
        <v>-7.5765890000000002E-2</v>
      </c>
      <c r="H118" s="5">
        <v>-0.138372</v>
      </c>
      <c r="I118" s="5">
        <v>-0.18620600000000001</v>
      </c>
      <c r="J118" s="5">
        <v>-0.228579</v>
      </c>
      <c r="K118" s="5">
        <v>-0.25303100000000001</v>
      </c>
      <c r="L118" s="5">
        <v>-0.25752199999999997</v>
      </c>
      <c r="M118" s="5">
        <v>-0.25502599999999997</v>
      </c>
      <c r="N118" s="5">
        <v>-0.22778200000000001</v>
      </c>
      <c r="O118" s="5">
        <v>-0.20297100000000001</v>
      </c>
      <c r="P118" s="5">
        <v>-0.182118</v>
      </c>
      <c r="Q118" s="5">
        <v>-0.16820599999999999</v>
      </c>
      <c r="R118" s="5">
        <v>-0.15603400000000001</v>
      </c>
      <c r="S118" s="5">
        <v>-0.14792</v>
      </c>
      <c r="T118" s="5">
        <v>-0.14421</v>
      </c>
      <c r="U118" s="5">
        <v>-0.14297299999999999</v>
      </c>
      <c r="V118" s="5">
        <v>-0.143877</v>
      </c>
      <c r="W118" s="5">
        <v>-0.14662700000000001</v>
      </c>
      <c r="X118" s="5">
        <v>-0.151253</v>
      </c>
      <c r="Y118" s="5">
        <v>-0.15712899999999999</v>
      </c>
      <c r="Z118" s="5">
        <v>-0.16402700000000001</v>
      </c>
      <c r="AA118" s="5">
        <v>-0.17170199999999999</v>
      </c>
      <c r="AB118" s="5">
        <v>-0.17999699999999999</v>
      </c>
      <c r="AC118" s="5">
        <v>-0.18884400000000001</v>
      </c>
      <c r="AD118" s="5">
        <v>-0.19809499999999999</v>
      </c>
    </row>
    <row r="119" spans="1:30" x14ac:dyDescent="0.35">
      <c r="A119" t="s">
        <v>215</v>
      </c>
      <c r="B119" s="5">
        <v>3.3506679999999997E-2</v>
      </c>
      <c r="C119" s="5">
        <v>3.5945770000000002E-2</v>
      </c>
      <c r="D119" s="5">
        <v>4.1568439999999998E-2</v>
      </c>
      <c r="E119" s="5">
        <v>2.8371159999999999E-2</v>
      </c>
      <c r="F119" s="5">
        <v>4.9501419999999996E-4</v>
      </c>
      <c r="G119" s="5">
        <v>-6.7561350000000006E-2</v>
      </c>
      <c r="H119" s="5">
        <v>-0.11942</v>
      </c>
      <c r="I119" s="5">
        <v>-0.15953500000000001</v>
      </c>
      <c r="J119" s="5">
        <v>-0.19295799999999999</v>
      </c>
      <c r="K119" s="5">
        <v>-0.21210599999999999</v>
      </c>
      <c r="L119" s="5">
        <v>-0.214534</v>
      </c>
      <c r="M119" s="5">
        <v>-0.211204</v>
      </c>
      <c r="N119" s="5">
        <v>-0.18832199999999999</v>
      </c>
      <c r="O119" s="5">
        <v>-0.16694899999999999</v>
      </c>
      <c r="P119" s="5">
        <v>-0.148644</v>
      </c>
      <c r="Q119" s="5">
        <v>-0.136187</v>
      </c>
      <c r="R119" s="5">
        <v>-0.125109</v>
      </c>
      <c r="S119" s="5">
        <v>-0.117502</v>
      </c>
      <c r="T119" s="5">
        <v>-0.113761</v>
      </c>
      <c r="U119" s="5">
        <v>-0.112189</v>
      </c>
      <c r="V119" s="5">
        <v>-0.112514</v>
      </c>
      <c r="W119" s="5">
        <v>-0.114498</v>
      </c>
      <c r="X119" s="5">
        <v>-0.118184</v>
      </c>
      <c r="Y119" s="5">
        <v>-0.12300999999999999</v>
      </c>
      <c r="Z119" s="5">
        <v>-0.12881000000000001</v>
      </c>
      <c r="AA119" s="5">
        <v>-0.135349</v>
      </c>
      <c r="AB119" s="5">
        <v>-0.14249800000000001</v>
      </c>
      <c r="AC119" s="5">
        <v>-0.150199</v>
      </c>
      <c r="AD119" s="5">
        <v>-0.15832399999999999</v>
      </c>
    </row>
    <row r="120" spans="1:30" x14ac:dyDescent="0.35">
      <c r="A120" t="s">
        <v>216</v>
      </c>
      <c r="B120" s="5">
        <v>3.9178350000000001E-2</v>
      </c>
      <c r="C120" s="5">
        <v>4.0147410000000001E-2</v>
      </c>
      <c r="D120" s="5">
        <v>4.4269049999999997E-2</v>
      </c>
      <c r="E120" s="5">
        <v>2.4801819999999999E-2</v>
      </c>
      <c r="F120" s="5">
        <v>-1.252847E-2</v>
      </c>
      <c r="G120" s="5">
        <v>-9.6219260000000001E-2</v>
      </c>
      <c r="H120" s="5">
        <v>-0.16062399999999999</v>
      </c>
      <c r="I120" s="5">
        <v>-0.20960699999999999</v>
      </c>
      <c r="J120" s="5">
        <v>-0.25073499999999999</v>
      </c>
      <c r="K120" s="5">
        <v>-0.273424</v>
      </c>
      <c r="L120" s="5">
        <v>-0.27557599999999999</v>
      </c>
      <c r="M120" s="5">
        <v>-0.27035199999999998</v>
      </c>
      <c r="N120" s="5">
        <v>-0.24190500000000001</v>
      </c>
      <c r="O120" s="5">
        <v>-0.21588099999999999</v>
      </c>
      <c r="P120" s="5">
        <v>-0.193968</v>
      </c>
      <c r="Q120" s="5">
        <v>-0.179199</v>
      </c>
      <c r="R120" s="5">
        <v>-0.16630700000000001</v>
      </c>
      <c r="S120" s="5">
        <v>-0.15759699999999999</v>
      </c>
      <c r="T120" s="5">
        <v>-0.153418</v>
      </c>
      <c r="U120" s="5">
        <v>-0.151779</v>
      </c>
      <c r="V120" s="5">
        <v>-0.15234800000000001</v>
      </c>
      <c r="W120" s="5">
        <v>-0.154803</v>
      </c>
      <c r="X120" s="5">
        <v>-0.15915299999999999</v>
      </c>
      <c r="Y120" s="5">
        <v>-0.16476099999999999</v>
      </c>
      <c r="Z120" s="5">
        <v>-0.17141100000000001</v>
      </c>
      <c r="AA120" s="5">
        <v>-0.17882899999999999</v>
      </c>
      <c r="AB120" s="5">
        <v>-0.186866</v>
      </c>
      <c r="AC120" s="5">
        <v>-0.19544500000000001</v>
      </c>
      <c r="AD120" s="5">
        <v>-0.20443700000000001</v>
      </c>
    </row>
    <row r="121" spans="1:30" x14ac:dyDescent="0.35">
      <c r="A121" t="s">
        <v>217</v>
      </c>
      <c r="B121" s="5">
        <v>4.6581999999999998E-2</v>
      </c>
      <c r="C121" s="5">
        <v>5.3492360000000003E-2</v>
      </c>
      <c r="D121" s="5">
        <v>7.0614990000000002E-2</v>
      </c>
      <c r="E121" s="5">
        <v>6.3005240000000004E-2</v>
      </c>
      <c r="F121" s="5">
        <v>3.698705E-2</v>
      </c>
      <c r="G121" s="5">
        <v>-3.9052089999999998E-2</v>
      </c>
      <c r="H121" s="5">
        <v>-0.103424</v>
      </c>
      <c r="I121" s="5">
        <v>-0.15187600000000001</v>
      </c>
      <c r="J121" s="5">
        <v>-0.20028000000000001</v>
      </c>
      <c r="K121" s="5">
        <v>-0.22975100000000001</v>
      </c>
      <c r="L121" s="5">
        <v>-0.238538</v>
      </c>
      <c r="M121" s="5">
        <v>-0.23949699999999999</v>
      </c>
      <c r="N121" s="5">
        <v>-0.21129600000000001</v>
      </c>
      <c r="O121" s="5">
        <v>-0.18545</v>
      </c>
      <c r="P121" s="5">
        <v>-0.16355900000000001</v>
      </c>
      <c r="Q121" s="5">
        <v>-0.14857000000000001</v>
      </c>
      <c r="R121" s="5">
        <v>-0.135516</v>
      </c>
      <c r="S121" s="5">
        <v>-0.12664700000000001</v>
      </c>
      <c r="T121" s="5">
        <v>-0.12230000000000001</v>
      </c>
      <c r="U121" s="5">
        <v>-0.120611</v>
      </c>
      <c r="V121" s="5">
        <v>-0.1212</v>
      </c>
      <c r="W121" s="5">
        <v>-0.123764</v>
      </c>
      <c r="X121" s="5">
        <v>-0.12829199999999999</v>
      </c>
      <c r="Y121" s="5">
        <v>-0.13414799999999999</v>
      </c>
      <c r="Z121" s="5">
        <v>-0.14110400000000001</v>
      </c>
      <c r="AA121" s="5">
        <v>-0.148897</v>
      </c>
      <c r="AB121" s="5">
        <v>-0.15734999999999999</v>
      </c>
      <c r="AC121" s="5">
        <v>-0.166403</v>
      </c>
      <c r="AD121" s="5">
        <v>-0.1759</v>
      </c>
    </row>
    <row r="122" spans="1:30" x14ac:dyDescent="0.35">
      <c r="A122" t="s">
        <v>218</v>
      </c>
      <c r="B122" s="5">
        <v>7.8321109999999999E-2</v>
      </c>
      <c r="C122" s="5">
        <v>0.114826</v>
      </c>
      <c r="D122" s="5">
        <v>0.19001899999999999</v>
      </c>
      <c r="E122" s="5">
        <v>0.23972099999999999</v>
      </c>
      <c r="F122" s="5">
        <v>0.26957399999999998</v>
      </c>
      <c r="G122" s="5">
        <v>0.23103799999999999</v>
      </c>
      <c r="H122" s="5">
        <v>0.17176</v>
      </c>
      <c r="I122" s="5">
        <v>0.12836800000000001</v>
      </c>
      <c r="J122" s="5">
        <v>5.1748339999999997E-2</v>
      </c>
      <c r="K122" s="5">
        <v>-6.7086100000000003E-3</v>
      </c>
      <c r="L122" s="5">
        <v>-4.4761620000000002E-2</v>
      </c>
      <c r="M122" s="5">
        <v>-7.4325199999999994E-2</v>
      </c>
      <c r="N122" s="5">
        <v>-4.910805E-2</v>
      </c>
      <c r="O122" s="5">
        <v>-2.5006830000000001E-2</v>
      </c>
      <c r="P122" s="5">
        <v>-4.5758680000000003E-3</v>
      </c>
      <c r="Q122" s="5">
        <v>8.9787089999999996E-3</v>
      </c>
      <c r="R122" s="5">
        <v>2.0062170000000001E-2</v>
      </c>
      <c r="S122" s="5">
        <v>2.668688E-2</v>
      </c>
      <c r="T122" s="5">
        <v>2.8604109999999999E-2</v>
      </c>
      <c r="U122" s="5">
        <v>2.7522410000000001E-2</v>
      </c>
      <c r="V122" s="5">
        <v>2.392242E-2</v>
      </c>
      <c r="W122" s="5">
        <v>1.8216469999999998E-2</v>
      </c>
      <c r="X122" s="5">
        <v>1.049254E-2</v>
      </c>
      <c r="Y122" s="5">
        <v>1.3506569999999999E-3</v>
      </c>
      <c r="Z122" s="5">
        <v>-8.9437560000000006E-3</v>
      </c>
      <c r="AA122" s="5">
        <v>-2.0105319999999999E-2</v>
      </c>
      <c r="AB122" s="5">
        <v>-3.194702E-2</v>
      </c>
      <c r="AC122" s="5">
        <v>-4.4390100000000002E-2</v>
      </c>
      <c r="AD122" s="5">
        <v>-5.7286919999999998E-2</v>
      </c>
    </row>
    <row r="123" spans="1:30" x14ac:dyDescent="0.35">
      <c r="A123" t="s">
        <v>219</v>
      </c>
      <c r="B123" s="5">
        <v>8.2562419999999997E-2</v>
      </c>
      <c r="C123" s="5">
        <v>0.121637</v>
      </c>
      <c r="D123" s="5">
        <v>0.202345</v>
      </c>
      <c r="E123" s="5">
        <v>0.25539000000000001</v>
      </c>
      <c r="F123" s="5">
        <v>0.287526</v>
      </c>
      <c r="G123" s="5">
        <v>0.24612500000000001</v>
      </c>
      <c r="H123" s="5">
        <v>0.183008</v>
      </c>
      <c r="I123" s="5">
        <v>0.1381</v>
      </c>
      <c r="J123" s="5">
        <v>5.9835840000000001E-2</v>
      </c>
      <c r="K123" s="5">
        <v>8.763121E-4</v>
      </c>
      <c r="L123" s="5">
        <v>-3.7109040000000003E-2</v>
      </c>
      <c r="M123" s="5">
        <v>-6.6516500000000006E-2</v>
      </c>
      <c r="N123" s="5">
        <v>-3.8503330000000002E-2</v>
      </c>
      <c r="O123" s="5">
        <v>-1.2781890000000001E-2</v>
      </c>
      <c r="P123" s="5">
        <v>8.3866300000000008E-3</v>
      </c>
      <c r="Q123" s="5">
        <v>2.2099230000000001E-2</v>
      </c>
      <c r="R123" s="5">
        <v>3.2967169999999997E-2</v>
      </c>
      <c r="S123" s="5">
        <v>3.9199169999999998E-2</v>
      </c>
      <c r="T123" s="5">
        <v>4.0585540000000003E-2</v>
      </c>
      <c r="U123" s="5">
        <v>3.8953000000000002E-2</v>
      </c>
      <c r="V123" s="5">
        <v>3.4831399999999998E-2</v>
      </c>
      <c r="W123" s="5">
        <v>2.8613659999999999E-2</v>
      </c>
      <c r="X123" s="5">
        <v>2.0417270000000001E-2</v>
      </c>
      <c r="Y123" s="5">
        <v>1.084216E-2</v>
      </c>
      <c r="Z123" s="5">
        <v>1.637872E-4</v>
      </c>
      <c r="AA123" s="5">
        <v>-1.1352279999999999E-2</v>
      </c>
      <c r="AB123" s="5">
        <v>-2.3499309999999999E-2</v>
      </c>
      <c r="AC123" s="5">
        <v>-3.6218130000000001E-2</v>
      </c>
      <c r="AD123" s="5">
        <v>-4.9361080000000002E-2</v>
      </c>
    </row>
    <row r="124" spans="1:30" x14ac:dyDescent="0.35">
      <c r="A124" t="s">
        <v>220</v>
      </c>
      <c r="B124" s="5">
        <v>8.0261389999999998E-3</v>
      </c>
      <c r="C124" s="5">
        <v>-2.1111230000000002E-2</v>
      </c>
      <c r="D124" s="5">
        <v>-7.509942E-2</v>
      </c>
      <c r="E124" s="5">
        <v>-0.14849000000000001</v>
      </c>
      <c r="F124" s="5">
        <v>-0.236205</v>
      </c>
      <c r="G124" s="5">
        <v>-0.348806</v>
      </c>
      <c r="H124" s="5">
        <v>-0.40749299999999999</v>
      </c>
      <c r="I124" s="5">
        <v>-0.45444899999999999</v>
      </c>
      <c r="J124" s="5">
        <v>-0.46537200000000001</v>
      </c>
      <c r="K124" s="5">
        <v>-0.45920699999999998</v>
      </c>
      <c r="L124" s="5">
        <v>-0.43324200000000002</v>
      </c>
      <c r="M124" s="5">
        <v>-0.40181600000000001</v>
      </c>
      <c r="N124" s="5">
        <v>-0.37355500000000003</v>
      </c>
      <c r="O124" s="5">
        <v>-0.34791800000000001</v>
      </c>
      <c r="P124" s="5">
        <v>-0.32572800000000002</v>
      </c>
      <c r="Q124" s="5">
        <v>-0.31037700000000001</v>
      </c>
      <c r="R124" s="5">
        <v>-0.29588100000000001</v>
      </c>
      <c r="S124" s="5">
        <v>-0.28519899999999998</v>
      </c>
      <c r="T124" s="5">
        <v>-0.27884100000000001</v>
      </c>
      <c r="U124" s="5">
        <v>-0.27460899999999999</v>
      </c>
      <c r="V124" s="5">
        <v>-0.27233499999999999</v>
      </c>
      <c r="W124" s="5">
        <v>-0.27179500000000001</v>
      </c>
      <c r="X124" s="5">
        <v>-0.27313900000000002</v>
      </c>
      <c r="Y124" s="5">
        <v>-0.27565000000000001</v>
      </c>
      <c r="Z124" s="5">
        <v>-0.27915200000000001</v>
      </c>
      <c r="AA124" s="5">
        <v>-0.28338999999999998</v>
      </c>
      <c r="AB124" s="5">
        <v>-0.28821799999999997</v>
      </c>
      <c r="AC124" s="5">
        <v>-0.29358699999999999</v>
      </c>
      <c r="AD124" s="5">
        <v>-0.29935899999999999</v>
      </c>
    </row>
    <row r="125" spans="1:30" x14ac:dyDescent="0.35">
      <c r="A125" t="s">
        <v>221</v>
      </c>
      <c r="B125" s="5">
        <v>2.485747E-2</v>
      </c>
      <c r="C125" s="5">
        <v>1.226374E-2</v>
      </c>
      <c r="D125" s="5">
        <v>-9.2706409999999996E-3</v>
      </c>
      <c r="E125" s="5">
        <v>-5.186582E-2</v>
      </c>
      <c r="F125" s="5">
        <v>-0.109739</v>
      </c>
      <c r="G125" s="5">
        <v>-0.20472099999999999</v>
      </c>
      <c r="H125" s="5">
        <v>-0.26275199999999999</v>
      </c>
      <c r="I125" s="5">
        <v>-0.307315</v>
      </c>
      <c r="J125" s="5">
        <v>-0.32975900000000002</v>
      </c>
      <c r="K125" s="5">
        <v>-0.33533600000000002</v>
      </c>
      <c r="L125" s="5">
        <v>-0.32185399999999997</v>
      </c>
      <c r="M125" s="5">
        <v>-0.30290299999999998</v>
      </c>
      <c r="N125" s="5">
        <v>-0.27409699999999998</v>
      </c>
      <c r="O125" s="5">
        <v>-0.248503</v>
      </c>
      <c r="P125" s="5">
        <v>-0.226909</v>
      </c>
      <c r="Q125" s="5">
        <v>-0.212307</v>
      </c>
      <c r="R125" s="5">
        <v>-0.19908100000000001</v>
      </c>
      <c r="S125" s="5">
        <v>-0.18976999999999999</v>
      </c>
      <c r="T125" s="5">
        <v>-0.18479999999999999</v>
      </c>
      <c r="U125" s="5">
        <v>-0.18202399999999999</v>
      </c>
      <c r="V125" s="5">
        <v>-0.18121000000000001</v>
      </c>
      <c r="W125" s="5">
        <v>-0.18210299999999999</v>
      </c>
      <c r="X125" s="5">
        <v>-0.184812</v>
      </c>
      <c r="Y125" s="5">
        <v>-0.18865899999999999</v>
      </c>
      <c r="Z125" s="5">
        <v>-0.19347</v>
      </c>
      <c r="AA125" s="5">
        <v>-0.19899800000000001</v>
      </c>
      <c r="AB125" s="5">
        <v>-0.20508699999999999</v>
      </c>
      <c r="AC125" s="5">
        <v>-0.211697</v>
      </c>
      <c r="AD125" s="5">
        <v>-0.218691</v>
      </c>
    </row>
    <row r="126" spans="1:30" x14ac:dyDescent="0.35">
      <c r="A126" t="s">
        <v>222</v>
      </c>
      <c r="B126" s="5">
        <v>5.0580840000000002E-2</v>
      </c>
      <c r="C126" s="5">
        <v>6.2744289999999994E-2</v>
      </c>
      <c r="D126" s="5">
        <v>8.9025759999999995E-2</v>
      </c>
      <c r="E126" s="5">
        <v>9.0848499999999999E-2</v>
      </c>
      <c r="F126" s="5">
        <v>7.4291490000000002E-2</v>
      </c>
      <c r="G126" s="5">
        <v>4.8311969999999997E-3</v>
      </c>
      <c r="H126" s="5">
        <v>-5.8191390000000003E-2</v>
      </c>
      <c r="I126" s="5">
        <v>-0.105292</v>
      </c>
      <c r="J126" s="5">
        <v>-0.157164</v>
      </c>
      <c r="K126" s="5">
        <v>-0.19071099999999999</v>
      </c>
      <c r="L126" s="5">
        <v>-0.20411599999999999</v>
      </c>
      <c r="M126" s="5">
        <v>-0.20973700000000001</v>
      </c>
      <c r="N126" s="5">
        <v>-0.182557</v>
      </c>
      <c r="O126" s="5">
        <v>-0.15754799999999999</v>
      </c>
      <c r="P126" s="5">
        <v>-0.13641</v>
      </c>
      <c r="Q126" s="5">
        <v>-0.12214800000000001</v>
      </c>
      <c r="R126" s="5">
        <v>-0.109999</v>
      </c>
      <c r="S126" s="5">
        <v>-0.102039</v>
      </c>
      <c r="T126" s="5">
        <v>-9.8601910000000001E-2</v>
      </c>
      <c r="U126" s="5">
        <v>-9.7806329999999997E-2</v>
      </c>
      <c r="V126" s="5">
        <v>-9.9289749999999996E-2</v>
      </c>
      <c r="W126" s="5">
        <v>-0.102699</v>
      </c>
      <c r="X126" s="5">
        <v>-0.10799599999999999</v>
      </c>
      <c r="Y126" s="5">
        <v>-0.114602</v>
      </c>
      <c r="Z126" s="5">
        <v>-0.122269</v>
      </c>
      <c r="AA126" s="5">
        <v>-0.130744</v>
      </c>
      <c r="AB126" s="5">
        <v>-0.13985</v>
      </c>
      <c r="AC126" s="5">
        <v>-0.149507</v>
      </c>
      <c r="AD126" s="5">
        <v>-0.15958800000000001</v>
      </c>
    </row>
    <row r="127" spans="1:30" x14ac:dyDescent="0.35">
      <c r="A127" t="s">
        <v>223</v>
      </c>
      <c r="B127" s="5">
        <v>4.8947900000000003E-2</v>
      </c>
      <c r="C127" s="5">
        <v>6.3748840000000001E-2</v>
      </c>
      <c r="D127" s="5">
        <v>9.3416620000000006E-2</v>
      </c>
      <c r="E127" s="5">
        <v>0.100406</v>
      </c>
      <c r="F127" s="5">
        <v>9.0139259999999999E-2</v>
      </c>
      <c r="G127" s="5">
        <v>2.96306E-2</v>
      </c>
      <c r="H127" s="5">
        <v>-2.7720430000000001E-2</v>
      </c>
      <c r="I127" s="5">
        <v>-7.0166859999999998E-2</v>
      </c>
      <c r="J127" s="5">
        <v>-0.118378</v>
      </c>
      <c r="K127" s="5">
        <v>-0.15017900000000001</v>
      </c>
      <c r="L127" s="5">
        <v>-0.163688</v>
      </c>
      <c r="M127" s="5">
        <v>-0.16997799999999999</v>
      </c>
      <c r="N127" s="5">
        <v>-0.14485200000000001</v>
      </c>
      <c r="O127" s="5">
        <v>-0.121518</v>
      </c>
      <c r="P127" s="5">
        <v>-0.101822</v>
      </c>
      <c r="Q127" s="5">
        <v>-8.8446159999999996E-2</v>
      </c>
      <c r="R127" s="5">
        <v>-7.7156760000000005E-2</v>
      </c>
      <c r="S127" s="5">
        <v>-6.9742479999999996E-2</v>
      </c>
      <c r="T127" s="5">
        <v>-6.6510600000000003E-2</v>
      </c>
      <c r="U127" s="5">
        <v>-6.5783560000000005E-2</v>
      </c>
      <c r="V127" s="5">
        <v>-6.7179139999999998E-2</v>
      </c>
      <c r="W127" s="5">
        <v>-7.0383710000000002E-2</v>
      </c>
      <c r="X127" s="5">
        <v>-7.5358510000000004E-2</v>
      </c>
      <c r="Y127" s="5">
        <v>-8.1573140000000002E-2</v>
      </c>
      <c r="Z127" s="5">
        <v>-8.8811459999999995E-2</v>
      </c>
      <c r="AA127" s="5">
        <v>-9.6827780000000002E-2</v>
      </c>
      <c r="AB127" s="5">
        <v>-0.105475</v>
      </c>
      <c r="AC127" s="5">
        <v>-0.11468299999999999</v>
      </c>
      <c r="AD127" s="5">
        <v>-0.12432600000000001</v>
      </c>
    </row>
    <row r="128" spans="1:30" x14ac:dyDescent="0.35">
      <c r="A128" t="s">
        <v>224</v>
      </c>
      <c r="B128" s="5">
        <v>3.8668189999999998E-2</v>
      </c>
      <c r="C128" s="5">
        <v>4.1567159999999999E-2</v>
      </c>
      <c r="D128" s="5">
        <v>4.985353E-2</v>
      </c>
      <c r="E128" s="5">
        <v>3.6392349999999997E-2</v>
      </c>
      <c r="F128" s="5">
        <v>6.3707219999999997E-3</v>
      </c>
      <c r="G128" s="5">
        <v>-6.9267960000000003E-2</v>
      </c>
      <c r="H128" s="5">
        <v>-0.128966</v>
      </c>
      <c r="I128" s="5">
        <v>-0.17480200000000001</v>
      </c>
      <c r="J128" s="5">
        <v>-0.21528600000000001</v>
      </c>
      <c r="K128" s="5">
        <v>-0.23888200000000001</v>
      </c>
      <c r="L128" s="5">
        <v>-0.24344299999999999</v>
      </c>
      <c r="M128" s="5">
        <v>-0.24124000000000001</v>
      </c>
      <c r="N128" s="5">
        <v>-0.215086</v>
      </c>
      <c r="O128" s="5">
        <v>-0.19106300000000001</v>
      </c>
      <c r="P128" s="5">
        <v>-0.17066600000000001</v>
      </c>
      <c r="Q128" s="5">
        <v>-0.15684899999999999</v>
      </c>
      <c r="R128" s="5">
        <v>-0.144734</v>
      </c>
      <c r="S128" s="5">
        <v>-0.13650999999999999</v>
      </c>
      <c r="T128" s="5">
        <v>-0.13256399999999999</v>
      </c>
      <c r="U128" s="5">
        <v>-0.13103200000000001</v>
      </c>
      <c r="V128" s="5">
        <v>-0.13161100000000001</v>
      </c>
      <c r="W128" s="5">
        <v>-0.13400799999999999</v>
      </c>
      <c r="X128" s="5">
        <v>-0.13825299999999999</v>
      </c>
      <c r="Y128" s="5">
        <v>-0.143736</v>
      </c>
      <c r="Z128" s="5">
        <v>-0.15026300000000001</v>
      </c>
      <c r="AA128" s="5">
        <v>-0.15756600000000001</v>
      </c>
      <c r="AB128" s="5">
        <v>-0.16550000000000001</v>
      </c>
      <c r="AC128" s="5">
        <v>-0.17400499999999999</v>
      </c>
      <c r="AD128" s="5">
        <v>-0.182944</v>
      </c>
    </row>
    <row r="129" spans="1:30" x14ac:dyDescent="0.35">
      <c r="A129" t="s">
        <v>225</v>
      </c>
      <c r="B129" s="5">
        <v>4.3372510000000003E-2</v>
      </c>
      <c r="C129" s="5">
        <v>4.8296550000000001E-2</v>
      </c>
      <c r="D129" s="5">
        <v>5.9820600000000002E-2</v>
      </c>
      <c r="E129" s="5">
        <v>4.6167420000000001E-2</v>
      </c>
      <c r="F129" s="5">
        <v>1.380355E-2</v>
      </c>
      <c r="G129" s="5">
        <v>-6.6857490000000006E-2</v>
      </c>
      <c r="H129" s="5">
        <v>-0.132997</v>
      </c>
      <c r="I129" s="5">
        <v>-0.18255399999999999</v>
      </c>
      <c r="J129" s="5">
        <v>-0.227238</v>
      </c>
      <c r="K129" s="5">
        <v>-0.25279000000000001</v>
      </c>
      <c r="L129" s="5">
        <v>-0.25756400000000002</v>
      </c>
      <c r="M129" s="5">
        <v>-0.254305</v>
      </c>
      <c r="N129" s="5">
        <v>-0.22516800000000001</v>
      </c>
      <c r="O129" s="5">
        <v>-0.198521</v>
      </c>
      <c r="P129" s="5">
        <v>-0.176035</v>
      </c>
      <c r="Q129" s="5">
        <v>-0.16058600000000001</v>
      </c>
      <c r="R129" s="5">
        <v>-0.147259</v>
      </c>
      <c r="S129" s="5">
        <v>-0.138155</v>
      </c>
      <c r="T129" s="5">
        <v>-0.13359199999999999</v>
      </c>
      <c r="U129" s="5">
        <v>-0.13166800000000001</v>
      </c>
      <c r="V129" s="5">
        <v>-0.131992</v>
      </c>
      <c r="W129" s="5">
        <v>-0.134241</v>
      </c>
      <c r="X129" s="5">
        <v>-0.13841500000000001</v>
      </c>
      <c r="Y129" s="5">
        <v>-0.14388699999999999</v>
      </c>
      <c r="Z129" s="5">
        <v>-0.15043100000000001</v>
      </c>
      <c r="AA129" s="5">
        <v>-0.15778200000000001</v>
      </c>
      <c r="AB129" s="5">
        <v>-0.16576199999999999</v>
      </c>
      <c r="AC129" s="5">
        <v>-0.17430399999999999</v>
      </c>
      <c r="AD129" s="5">
        <v>-0.18326999999999999</v>
      </c>
    </row>
    <row r="130" spans="1:30" x14ac:dyDescent="0.35">
      <c r="A130" t="s">
        <v>226</v>
      </c>
      <c r="B130" s="5">
        <v>3.7879610000000001E-2</v>
      </c>
      <c r="C130" s="5">
        <v>3.9710330000000002E-2</v>
      </c>
      <c r="D130" s="5">
        <v>4.4958430000000001E-2</v>
      </c>
      <c r="E130" s="5">
        <v>2.7260820000000002E-2</v>
      </c>
      <c r="F130" s="5">
        <v>-8.2254389999999993E-3</v>
      </c>
      <c r="G130" s="5">
        <v>-8.8320330000000002E-2</v>
      </c>
      <c r="H130" s="5">
        <v>-0.151841</v>
      </c>
      <c r="I130" s="5">
        <v>-0.20108200000000001</v>
      </c>
      <c r="J130" s="5">
        <v>-0.24207500000000001</v>
      </c>
      <c r="K130" s="5">
        <v>-0.26536599999999999</v>
      </c>
      <c r="L130" s="5">
        <v>-0.26868199999999998</v>
      </c>
      <c r="M130" s="5">
        <v>-0.26432800000000001</v>
      </c>
      <c r="N130" s="5">
        <v>-0.23772399999999999</v>
      </c>
      <c r="O130" s="5">
        <v>-0.21276200000000001</v>
      </c>
      <c r="P130" s="5">
        <v>-0.19134399999999999</v>
      </c>
      <c r="Q130" s="5">
        <v>-0.17650299999999999</v>
      </c>
      <c r="R130" s="5">
        <v>-0.16340099999999999</v>
      </c>
      <c r="S130" s="5">
        <v>-0.15429799999999999</v>
      </c>
      <c r="T130" s="5">
        <v>-0.149529</v>
      </c>
      <c r="U130" s="5">
        <v>-0.14729100000000001</v>
      </c>
      <c r="V130" s="5">
        <v>-0.14724200000000001</v>
      </c>
      <c r="W130" s="5">
        <v>-0.14907799999999999</v>
      </c>
      <c r="X130" s="5">
        <v>-0.15281</v>
      </c>
      <c r="Y130" s="5">
        <v>-0.15782099999999999</v>
      </c>
      <c r="Z130" s="5">
        <v>-0.16389300000000001</v>
      </c>
      <c r="AA130" s="5">
        <v>-0.17077200000000001</v>
      </c>
      <c r="AB130" s="5">
        <v>-0.17829100000000001</v>
      </c>
      <c r="AC130" s="5">
        <v>-0.18638099999999999</v>
      </c>
      <c r="AD130" s="5">
        <v>-0.19489400000000001</v>
      </c>
    </row>
    <row r="131" spans="1:30" x14ac:dyDescent="0.35">
      <c r="A131" t="s">
        <v>227</v>
      </c>
      <c r="B131" s="5">
        <v>4.0010280000000002E-2</v>
      </c>
      <c r="C131" s="5">
        <v>4.1743130000000003E-2</v>
      </c>
      <c r="D131" s="5">
        <v>4.8019069999999997E-2</v>
      </c>
      <c r="E131" s="5">
        <v>2.9626699999999999E-2</v>
      </c>
      <c r="F131" s="5">
        <v>-7.0820450000000004E-3</v>
      </c>
      <c r="G131" s="5">
        <v>-9.0638960000000005E-2</v>
      </c>
      <c r="H131" s="5">
        <v>-0.15732399999999999</v>
      </c>
      <c r="I131" s="5">
        <v>-0.20769299999999999</v>
      </c>
      <c r="J131" s="5">
        <v>-0.25090099999999999</v>
      </c>
      <c r="K131" s="5">
        <v>-0.27503899999999998</v>
      </c>
      <c r="L131" s="5">
        <v>-0.27841399999999999</v>
      </c>
      <c r="M131" s="5">
        <v>-0.27393299999999998</v>
      </c>
      <c r="N131" s="5">
        <v>-0.244976</v>
      </c>
      <c r="O131" s="5">
        <v>-0.21857799999999999</v>
      </c>
      <c r="P131" s="5">
        <v>-0.19626099999999999</v>
      </c>
      <c r="Q131" s="5">
        <v>-0.180952</v>
      </c>
      <c r="R131" s="5">
        <v>-0.16763700000000001</v>
      </c>
      <c r="S131" s="5">
        <v>-0.15850500000000001</v>
      </c>
      <c r="T131" s="5">
        <v>-0.153893</v>
      </c>
      <c r="U131" s="5">
        <v>-0.151891</v>
      </c>
      <c r="V131" s="5">
        <v>-0.152146</v>
      </c>
      <c r="W131" s="5">
        <v>-0.154336</v>
      </c>
      <c r="X131" s="5">
        <v>-0.15846099999999999</v>
      </c>
      <c r="Y131" s="5">
        <v>-0.16390199999999999</v>
      </c>
      <c r="Z131" s="5">
        <v>-0.170435</v>
      </c>
      <c r="AA131" s="5">
        <v>-0.17779500000000001</v>
      </c>
      <c r="AB131" s="5">
        <v>-0.185804</v>
      </c>
      <c r="AC131" s="5">
        <v>-0.19440299999999999</v>
      </c>
      <c r="AD131" s="5">
        <v>-0.20344599999999999</v>
      </c>
    </row>
    <row r="132" spans="1:30" x14ac:dyDescent="0.35">
      <c r="A132" t="s">
        <v>228</v>
      </c>
      <c r="B132" s="5">
        <v>8.3360310000000007E-2</v>
      </c>
      <c r="C132" s="5">
        <v>0.11770600000000001</v>
      </c>
      <c r="D132" s="5">
        <v>0.19114</v>
      </c>
      <c r="E132" s="5">
        <v>0.23435800000000001</v>
      </c>
      <c r="F132" s="5">
        <v>0.25580700000000001</v>
      </c>
      <c r="G132" s="5">
        <v>0.20210400000000001</v>
      </c>
      <c r="H132" s="5">
        <v>0.13355900000000001</v>
      </c>
      <c r="I132" s="5">
        <v>8.6211850000000007E-2</v>
      </c>
      <c r="J132" s="5">
        <v>6.2758930000000003E-3</v>
      </c>
      <c r="K132" s="5">
        <v>-5.1491219999999997E-2</v>
      </c>
      <c r="L132" s="5">
        <v>-8.6032549999999999E-2</v>
      </c>
      <c r="M132" s="5">
        <v>-0.111747</v>
      </c>
      <c r="N132" s="5">
        <v>-7.8915520000000003E-2</v>
      </c>
      <c r="O132" s="5">
        <v>-4.9979000000000003E-2</v>
      </c>
      <c r="P132" s="5">
        <v>-2.6631200000000001E-2</v>
      </c>
      <c r="Q132" s="5">
        <v>-1.1903220000000001E-2</v>
      </c>
      <c r="R132" s="5">
        <v>-3.7184529999999998E-4</v>
      </c>
      <c r="S132" s="5">
        <v>6.05406E-3</v>
      </c>
      <c r="T132" s="5">
        <v>7.1843380000000002E-3</v>
      </c>
      <c r="U132" s="5">
        <v>5.1493299999999997E-3</v>
      </c>
      <c r="V132" s="5">
        <v>4.6914370000000001E-4</v>
      </c>
      <c r="W132" s="5">
        <v>-6.3753129999999996E-3</v>
      </c>
      <c r="X132" s="5">
        <v>-1.5276420000000001E-2</v>
      </c>
      <c r="Y132" s="5">
        <v>-2.5575250000000001E-2</v>
      </c>
      <c r="Z132" s="5">
        <v>-3.6996679999999997E-2</v>
      </c>
      <c r="AA132" s="5">
        <v>-4.9245450000000003E-2</v>
      </c>
      <c r="AB132" s="5">
        <v>-6.2114999999999997E-2</v>
      </c>
      <c r="AC132" s="5">
        <v>-7.5536439999999996E-2</v>
      </c>
      <c r="AD132" s="5">
        <v>-8.9371909999999999E-2</v>
      </c>
    </row>
    <row r="133" spans="1:30" x14ac:dyDescent="0.35">
      <c r="A133" t="s">
        <v>229</v>
      </c>
      <c r="B133" s="5">
        <v>8.0504690000000004E-2</v>
      </c>
      <c r="C133" s="5">
        <v>0.11472300000000001</v>
      </c>
      <c r="D133" s="5">
        <v>0.18601200000000001</v>
      </c>
      <c r="E133" s="5">
        <v>0.227994</v>
      </c>
      <c r="F133" s="5">
        <v>0.24876400000000001</v>
      </c>
      <c r="G133" s="5">
        <v>0.19834499999999999</v>
      </c>
      <c r="H133" s="5">
        <v>0.131941</v>
      </c>
      <c r="I133" s="5">
        <v>8.64394E-2</v>
      </c>
      <c r="J133" s="5">
        <v>7.8760830000000007E-3</v>
      </c>
      <c r="K133" s="5">
        <v>-4.9245320000000002E-2</v>
      </c>
      <c r="L133" s="5">
        <v>-8.3866179999999999E-2</v>
      </c>
      <c r="M133" s="5">
        <v>-0.109542</v>
      </c>
      <c r="N133" s="5">
        <v>-7.8395980000000004E-2</v>
      </c>
      <c r="O133" s="5">
        <v>-5.0537989999999998E-2</v>
      </c>
      <c r="P133" s="5">
        <v>-2.794578E-2</v>
      </c>
      <c r="Q133" s="5">
        <v>-1.3561500000000001E-2</v>
      </c>
      <c r="R133" s="5">
        <v>-2.3738589999999999E-3</v>
      </c>
      <c r="S133" s="5">
        <v>3.8751189999999998E-3</v>
      </c>
      <c r="T133" s="5">
        <v>4.9857019999999998E-3</v>
      </c>
      <c r="U133" s="5">
        <v>2.9409879999999998E-3</v>
      </c>
      <c r="V133" s="5">
        <v>-1.70973E-3</v>
      </c>
      <c r="W133" s="5">
        <v>-8.5051190000000002E-3</v>
      </c>
      <c r="X133" s="5">
        <v>-1.7337209999999999E-2</v>
      </c>
      <c r="Y133" s="5">
        <v>-2.7596800000000001E-2</v>
      </c>
      <c r="Z133" s="5">
        <v>-3.8988599999999998E-2</v>
      </c>
      <c r="AA133" s="5">
        <v>-5.1237289999999998E-2</v>
      </c>
      <c r="AB133" s="5">
        <v>-6.4146060000000005E-2</v>
      </c>
      <c r="AC133" s="5">
        <v>-7.7636269999999993E-2</v>
      </c>
      <c r="AD133" s="5">
        <v>-9.1560210000000003E-2</v>
      </c>
    </row>
    <row r="134" spans="1:30" x14ac:dyDescent="0.35">
      <c r="A134" t="s">
        <v>230</v>
      </c>
      <c r="B134" s="5">
        <v>2.4383970000000001E-2</v>
      </c>
      <c r="C134" s="5">
        <v>-1.9251629999999999E-3</v>
      </c>
      <c r="D134" s="5">
        <v>-4.523605E-2</v>
      </c>
      <c r="E134" s="5">
        <v>-0.116642</v>
      </c>
      <c r="F134" s="5">
        <v>-0.207015</v>
      </c>
      <c r="G134" s="5">
        <v>-0.33745700000000001</v>
      </c>
      <c r="H134" s="5">
        <v>-0.415545</v>
      </c>
      <c r="I134" s="5">
        <v>-0.47406199999999998</v>
      </c>
      <c r="J134" s="5">
        <v>-0.50324899999999995</v>
      </c>
      <c r="K134" s="5">
        <v>-0.50790800000000003</v>
      </c>
      <c r="L134" s="5">
        <v>-0.48680299999999999</v>
      </c>
      <c r="M134" s="5">
        <v>-0.45790599999999998</v>
      </c>
      <c r="N134" s="5">
        <v>-0.41825800000000002</v>
      </c>
      <c r="O134" s="5">
        <v>-0.38392500000000002</v>
      </c>
      <c r="P134" s="5">
        <v>-0.35521799999999998</v>
      </c>
      <c r="Q134" s="5">
        <v>-0.33568500000000001</v>
      </c>
      <c r="R134" s="5">
        <v>-0.318158</v>
      </c>
      <c r="S134" s="5">
        <v>-0.30572199999999999</v>
      </c>
      <c r="T134" s="5">
        <v>-0.29881099999999999</v>
      </c>
      <c r="U134" s="5">
        <v>-0.29472799999999999</v>
      </c>
      <c r="V134" s="5">
        <v>-0.29319099999999998</v>
      </c>
      <c r="W134" s="5">
        <v>-0.29383700000000001</v>
      </c>
      <c r="X134" s="5">
        <v>-0.29675699999999999</v>
      </c>
      <c r="Y134" s="5">
        <v>-0.30110799999999999</v>
      </c>
      <c r="Z134" s="5">
        <v>-0.30663699999999999</v>
      </c>
      <c r="AA134" s="5">
        <v>-0.313029</v>
      </c>
      <c r="AB134" s="5">
        <v>-0.32009799999999999</v>
      </c>
      <c r="AC134" s="5">
        <v>-0.32776699999999998</v>
      </c>
      <c r="AD134" s="5">
        <v>-0.33587800000000001</v>
      </c>
    </row>
    <row r="135" spans="1:30" x14ac:dyDescent="0.35">
      <c r="A135" t="s">
        <v>231</v>
      </c>
      <c r="B135" s="5">
        <v>1.5865839999999999E-2</v>
      </c>
      <c r="C135" s="5">
        <v>-1.377601E-2</v>
      </c>
      <c r="D135" s="5">
        <v>-6.3128240000000002E-2</v>
      </c>
      <c r="E135" s="5">
        <v>-0.13583200000000001</v>
      </c>
      <c r="F135" s="5">
        <v>-0.22416</v>
      </c>
      <c r="G135" s="5">
        <v>-0.34617500000000001</v>
      </c>
      <c r="H135" s="5">
        <v>-0.41414000000000001</v>
      </c>
      <c r="I135" s="5">
        <v>-0.46607900000000002</v>
      </c>
      <c r="J135" s="5">
        <v>-0.48611100000000002</v>
      </c>
      <c r="K135" s="5">
        <v>-0.48513600000000001</v>
      </c>
      <c r="L135" s="5">
        <v>-0.461478</v>
      </c>
      <c r="M135" s="5">
        <v>-0.43179699999999999</v>
      </c>
      <c r="N135" s="5">
        <v>-0.39616200000000001</v>
      </c>
      <c r="O135" s="5">
        <v>-0.36524400000000001</v>
      </c>
      <c r="P135" s="5">
        <v>-0.33908700000000003</v>
      </c>
      <c r="Q135" s="5">
        <v>-0.32116099999999997</v>
      </c>
      <c r="R135" s="5">
        <v>-0.30469400000000002</v>
      </c>
      <c r="S135" s="5">
        <v>-0.29281200000000002</v>
      </c>
      <c r="T135" s="5">
        <v>-0.285997</v>
      </c>
      <c r="U135" s="5">
        <v>-0.281746</v>
      </c>
      <c r="V135" s="5">
        <v>-0.27985500000000002</v>
      </c>
      <c r="W135" s="5">
        <v>-0.280032</v>
      </c>
      <c r="X135" s="5">
        <v>-0.28237400000000001</v>
      </c>
      <c r="Y135" s="5">
        <v>-0.28611900000000001</v>
      </c>
      <c r="Z135" s="5">
        <v>-0.29103200000000001</v>
      </c>
      <c r="AA135" s="5">
        <v>-0.29682799999999998</v>
      </c>
      <c r="AB135" s="5">
        <v>-0.30334100000000003</v>
      </c>
      <c r="AC135" s="5">
        <v>-0.310502</v>
      </c>
      <c r="AD135" s="5">
        <v>-0.31815500000000002</v>
      </c>
    </row>
    <row r="136" spans="1:30" x14ac:dyDescent="0.35">
      <c r="A136" t="s">
        <v>232</v>
      </c>
      <c r="B136" s="5">
        <v>5.8682110000000003E-2</v>
      </c>
      <c r="C136" s="5">
        <v>6.4104830000000002E-2</v>
      </c>
      <c r="D136" s="5">
        <v>8.6230929999999997E-2</v>
      </c>
      <c r="E136" s="5">
        <v>8.0158080000000007E-2</v>
      </c>
      <c r="F136" s="5">
        <v>5.4578420000000002E-2</v>
      </c>
      <c r="G136" s="5">
        <v>-3.134381E-2</v>
      </c>
      <c r="H136" s="5">
        <v>-0.102363</v>
      </c>
      <c r="I136" s="5">
        <v>-0.15387600000000001</v>
      </c>
      <c r="J136" s="5">
        <v>-0.215084</v>
      </c>
      <c r="K136" s="5">
        <v>-0.25345000000000001</v>
      </c>
      <c r="L136" s="5">
        <v>-0.26746599999999998</v>
      </c>
      <c r="M136" s="5">
        <v>-0.27429399999999998</v>
      </c>
      <c r="N136" s="5">
        <v>-0.241233</v>
      </c>
      <c r="O136" s="5">
        <v>-0.21299999999999999</v>
      </c>
      <c r="P136" s="5">
        <v>-0.19017700000000001</v>
      </c>
      <c r="Q136" s="5">
        <v>-0.17630100000000001</v>
      </c>
      <c r="R136" s="5">
        <v>-0.164517</v>
      </c>
      <c r="S136" s="5">
        <v>-0.157663</v>
      </c>
      <c r="T136" s="5">
        <v>-0.15607299999999999</v>
      </c>
      <c r="U136" s="5">
        <v>-0.15734899999999999</v>
      </c>
      <c r="V136" s="5">
        <v>-0.161108</v>
      </c>
      <c r="W136" s="5">
        <v>-0.166958</v>
      </c>
      <c r="X136" s="5">
        <v>-0.1749</v>
      </c>
      <c r="Y136" s="5">
        <v>-0.184228</v>
      </c>
      <c r="Z136" s="5">
        <v>-0.19466600000000001</v>
      </c>
      <c r="AA136" s="5">
        <v>-0.20591999999999999</v>
      </c>
      <c r="AB136" s="5">
        <v>-0.21781400000000001</v>
      </c>
      <c r="AC136" s="5">
        <v>-0.23027900000000001</v>
      </c>
      <c r="AD136" s="5">
        <v>-0.243147</v>
      </c>
    </row>
    <row r="137" spans="1:30" x14ac:dyDescent="0.35">
      <c r="A137" t="s">
        <v>233</v>
      </c>
      <c r="B137" s="5">
        <v>6.0055299999999999E-2</v>
      </c>
      <c r="C137" s="5">
        <v>7.4896859999999996E-2</v>
      </c>
      <c r="D137" s="5">
        <v>0.109152</v>
      </c>
      <c r="E137" s="5">
        <v>0.114894</v>
      </c>
      <c r="F137" s="5">
        <v>0.10054399999999999</v>
      </c>
      <c r="G137" s="5">
        <v>2.608895E-2</v>
      </c>
      <c r="H137" s="5">
        <v>-4.3001989999999997E-2</v>
      </c>
      <c r="I137" s="5">
        <v>-9.2142379999999996E-2</v>
      </c>
      <c r="J137" s="5">
        <v>-0.15060499999999999</v>
      </c>
      <c r="K137" s="5">
        <v>-0.18758</v>
      </c>
      <c r="L137" s="5">
        <v>-0.20221500000000001</v>
      </c>
      <c r="M137" s="5">
        <v>-0.208568</v>
      </c>
      <c r="N137" s="5">
        <v>-0.17549200000000001</v>
      </c>
      <c r="O137" s="5">
        <v>-0.14646200000000001</v>
      </c>
      <c r="P137" s="5">
        <v>-0.122632</v>
      </c>
      <c r="Q137" s="5">
        <v>-0.10687199999999999</v>
      </c>
      <c r="R137" s="5">
        <v>-9.3823100000000006E-2</v>
      </c>
      <c r="S137" s="5">
        <v>-8.5529659999999993E-2</v>
      </c>
      <c r="T137" s="5">
        <v>-8.2250539999999997E-2</v>
      </c>
      <c r="U137" s="5">
        <v>-8.1877329999999998E-2</v>
      </c>
      <c r="V137" s="5">
        <v>-8.3969420000000003E-2</v>
      </c>
      <c r="W137" s="5">
        <v>-8.8134870000000004E-2</v>
      </c>
      <c r="X137" s="5">
        <v>-9.4325249999999999E-2</v>
      </c>
      <c r="Y137" s="5">
        <v>-0.101883</v>
      </c>
      <c r="Z137" s="5">
        <v>-0.110552</v>
      </c>
      <c r="AA137" s="5">
        <v>-0.120047</v>
      </c>
      <c r="AB137" s="5">
        <v>-0.130193</v>
      </c>
      <c r="AC137" s="5">
        <v>-0.14091000000000001</v>
      </c>
      <c r="AD137" s="5">
        <v>-0.15205099999999999</v>
      </c>
    </row>
    <row r="138" spans="1:30" x14ac:dyDescent="0.35">
      <c r="A138" t="s">
        <v>234</v>
      </c>
      <c r="B138" s="5">
        <v>4.8442260000000001E-2</v>
      </c>
      <c r="C138" s="5">
        <v>5.2044130000000001E-2</v>
      </c>
      <c r="D138" s="5">
        <v>6.4485840000000003E-2</v>
      </c>
      <c r="E138" s="5">
        <v>5.0688459999999998E-2</v>
      </c>
      <c r="F138" s="5">
        <v>1.8213300000000002E-2</v>
      </c>
      <c r="G138" s="5">
        <v>-6.6868999999999998E-2</v>
      </c>
      <c r="H138" s="5">
        <v>-0.13363</v>
      </c>
      <c r="I138" s="5">
        <v>-0.18254999999999999</v>
      </c>
      <c r="J138" s="5">
        <v>-0.230657</v>
      </c>
      <c r="K138" s="5">
        <v>-0.25807099999999999</v>
      </c>
      <c r="L138" s="5">
        <v>-0.26332299999999997</v>
      </c>
      <c r="M138" s="5">
        <v>-0.26116099999999998</v>
      </c>
      <c r="N138" s="5">
        <v>-0.22902700000000001</v>
      </c>
      <c r="O138" s="5">
        <v>-0.20075200000000001</v>
      </c>
      <c r="P138" s="5">
        <v>-0.17738899999999999</v>
      </c>
      <c r="Q138" s="5">
        <v>-0.16204199999999999</v>
      </c>
      <c r="R138" s="5">
        <v>-0.14888399999999999</v>
      </c>
      <c r="S138" s="5">
        <v>-0.14031199999999999</v>
      </c>
      <c r="T138" s="5">
        <v>-0.136653</v>
      </c>
      <c r="U138" s="5">
        <v>-0.135711</v>
      </c>
      <c r="V138" s="5">
        <v>-0.137124</v>
      </c>
      <c r="W138" s="5">
        <v>-0.14052100000000001</v>
      </c>
      <c r="X138" s="5">
        <v>-0.145922</v>
      </c>
      <c r="Y138" s="5">
        <v>-0.15264</v>
      </c>
      <c r="Z138" s="5">
        <v>-0.16042899999999999</v>
      </c>
      <c r="AA138" s="5">
        <v>-0.169015</v>
      </c>
      <c r="AB138" s="5">
        <v>-0.178231</v>
      </c>
      <c r="AC138" s="5">
        <v>-0.187999</v>
      </c>
      <c r="AD138" s="5">
        <v>-0.19817000000000001</v>
      </c>
    </row>
    <row r="139" spans="1:30" x14ac:dyDescent="0.35">
      <c r="A139" t="s">
        <v>235</v>
      </c>
      <c r="B139" s="5">
        <v>4.5937560000000002E-2</v>
      </c>
      <c r="C139" s="5">
        <v>4.710201E-2</v>
      </c>
      <c r="D139" s="5">
        <v>5.3727799999999999E-2</v>
      </c>
      <c r="E139" s="5">
        <v>3.2739020000000001E-2</v>
      </c>
      <c r="F139" s="5">
        <v>-7.8016149999999996E-3</v>
      </c>
      <c r="G139" s="5">
        <v>-0.100062</v>
      </c>
      <c r="H139" s="5">
        <v>-0.17146600000000001</v>
      </c>
      <c r="I139" s="5">
        <v>-0.22368399999999999</v>
      </c>
      <c r="J139" s="5">
        <v>-0.27023000000000003</v>
      </c>
      <c r="K139" s="5">
        <v>-0.29499799999999998</v>
      </c>
      <c r="L139" s="5">
        <v>-0.29682599999999998</v>
      </c>
      <c r="M139" s="5">
        <v>-0.290578</v>
      </c>
      <c r="N139" s="5">
        <v>-0.25663000000000002</v>
      </c>
      <c r="O139" s="5">
        <v>-0.22673299999999999</v>
      </c>
      <c r="P139" s="5">
        <v>-0.202067</v>
      </c>
      <c r="Q139" s="5">
        <v>-0.18561900000000001</v>
      </c>
      <c r="R139" s="5">
        <v>-0.17158399999999999</v>
      </c>
      <c r="S139" s="5">
        <v>-0.16225000000000001</v>
      </c>
      <c r="T139" s="5">
        <v>-0.15793499999999999</v>
      </c>
      <c r="U139" s="5">
        <v>-0.156414</v>
      </c>
      <c r="V139" s="5">
        <v>-0.15729799999999999</v>
      </c>
      <c r="W139" s="5">
        <v>-0.160222</v>
      </c>
      <c r="X139" s="5">
        <v>-0.165189</v>
      </c>
      <c r="Y139" s="5">
        <v>-0.17150199999999999</v>
      </c>
      <c r="Z139" s="5">
        <v>-0.17890600000000001</v>
      </c>
      <c r="AA139" s="5">
        <v>-0.187136</v>
      </c>
      <c r="AB139" s="5">
        <v>-0.19600600000000001</v>
      </c>
      <c r="AC139" s="5">
        <v>-0.20544599999999999</v>
      </c>
      <c r="AD139" s="5">
        <v>-0.21529999999999999</v>
      </c>
    </row>
    <row r="140" spans="1:30" x14ac:dyDescent="0.35">
      <c r="A140" t="s">
        <v>236</v>
      </c>
      <c r="B140" s="5">
        <v>4.2261340000000001E-2</v>
      </c>
      <c r="C140" s="5">
        <v>3.9785769999999998E-2</v>
      </c>
      <c r="D140" s="5">
        <v>4.013808E-2</v>
      </c>
      <c r="E140" s="5">
        <v>1.366147E-2</v>
      </c>
      <c r="F140" s="5">
        <v>-3.1843259999999998E-2</v>
      </c>
      <c r="G140" s="5">
        <v>-0.12647800000000001</v>
      </c>
      <c r="H140" s="5">
        <v>-0.19695299999999999</v>
      </c>
      <c r="I140" s="5">
        <v>-0.248864</v>
      </c>
      <c r="J140" s="5">
        <v>-0.29308000000000001</v>
      </c>
      <c r="K140" s="5">
        <v>-0.31578099999999998</v>
      </c>
      <c r="L140" s="5">
        <v>-0.31559599999999999</v>
      </c>
      <c r="M140" s="5">
        <v>-0.30758000000000002</v>
      </c>
      <c r="N140" s="5">
        <v>-0.27404800000000001</v>
      </c>
      <c r="O140" s="5">
        <v>-0.24446899999999999</v>
      </c>
      <c r="P140" s="5">
        <v>-0.219915</v>
      </c>
      <c r="Q140" s="5">
        <v>-0.20351900000000001</v>
      </c>
      <c r="R140" s="5">
        <v>-0.18934000000000001</v>
      </c>
      <c r="S140" s="5">
        <v>-0.17983099999999999</v>
      </c>
      <c r="T140" s="5">
        <v>-0.17533000000000001</v>
      </c>
      <c r="U140" s="5">
        <v>-0.17360400000000001</v>
      </c>
      <c r="V140" s="5">
        <v>-0.174291</v>
      </c>
      <c r="W140" s="5">
        <v>-0.17701900000000001</v>
      </c>
      <c r="X140" s="5">
        <v>-0.181808</v>
      </c>
      <c r="Y140" s="5">
        <v>-0.18795400000000001</v>
      </c>
      <c r="Z140" s="5">
        <v>-0.19520899999999999</v>
      </c>
      <c r="AA140" s="5">
        <v>-0.20330000000000001</v>
      </c>
      <c r="AB140" s="5">
        <v>-0.21205099999999999</v>
      </c>
      <c r="AC140" s="5">
        <v>-0.22137100000000001</v>
      </c>
      <c r="AD140" s="5">
        <v>-0.231125</v>
      </c>
    </row>
    <row r="141" spans="1:30" x14ac:dyDescent="0.35">
      <c r="A141" t="s">
        <v>237</v>
      </c>
      <c r="B141" s="5">
        <v>5.6594270000000002E-2</v>
      </c>
      <c r="C141" s="5">
        <v>6.2541369999999999E-2</v>
      </c>
      <c r="D141" s="5">
        <v>8.0073679999999994E-2</v>
      </c>
      <c r="E141" s="5">
        <v>6.6066990000000006E-2</v>
      </c>
      <c r="F141" s="5">
        <v>3.0550790000000001E-2</v>
      </c>
      <c r="G141" s="5">
        <v>-6.2747399999999995E-2</v>
      </c>
      <c r="H141" s="5">
        <v>-0.13956199999999999</v>
      </c>
      <c r="I141" s="5">
        <v>-0.19309699999999999</v>
      </c>
      <c r="J141" s="5">
        <v>-0.24981600000000001</v>
      </c>
      <c r="K141" s="5">
        <v>-0.28174500000000002</v>
      </c>
      <c r="L141" s="5">
        <v>-0.28839999999999999</v>
      </c>
      <c r="M141" s="5">
        <v>-0.28601500000000002</v>
      </c>
      <c r="N141" s="5">
        <v>-0.24754100000000001</v>
      </c>
      <c r="O141" s="5">
        <v>-0.214227</v>
      </c>
      <c r="P141" s="5">
        <v>-0.187169</v>
      </c>
      <c r="Q141" s="5">
        <v>-0.16937199999999999</v>
      </c>
      <c r="R141" s="5">
        <v>-0.15460599999999999</v>
      </c>
      <c r="S141" s="5">
        <v>-0.14513699999999999</v>
      </c>
      <c r="T141" s="5">
        <v>-0.141185</v>
      </c>
      <c r="U141" s="5">
        <v>-0.14039099999999999</v>
      </c>
      <c r="V141" s="5">
        <v>-0.14225499999999999</v>
      </c>
      <c r="W141" s="5">
        <v>-0.14633699999999999</v>
      </c>
      <c r="X141" s="5">
        <v>-0.15259800000000001</v>
      </c>
      <c r="Y141" s="5">
        <v>-0.160303</v>
      </c>
      <c r="Z141" s="5">
        <v>-0.169178</v>
      </c>
      <c r="AA141" s="5">
        <v>-0.17890800000000001</v>
      </c>
      <c r="AB141" s="5">
        <v>-0.18931600000000001</v>
      </c>
      <c r="AC141" s="5">
        <v>-0.20030500000000001</v>
      </c>
      <c r="AD141" s="5">
        <v>-0.21173600000000001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03FB70-9D0F-479E-B72F-CFF26671D1E8}">
  <sheetPr codeName="Sheet8">
    <tabColor theme="7" tint="-0.249977111117893"/>
  </sheetPr>
  <dimension ref="A2:AE96"/>
  <sheetViews>
    <sheetView zoomScale="130" zoomScaleNormal="130" workbookViewId="0">
      <selection activeCell="K3" sqref="K3"/>
    </sheetView>
  </sheetViews>
  <sheetFormatPr defaultRowHeight="14.5" x14ac:dyDescent="0.35"/>
  <cols>
    <col min="1" max="1" width="23.1796875" customWidth="1"/>
    <col min="2" max="5" width="16.453125" customWidth="1"/>
  </cols>
  <sheetData>
    <row r="2" spans="1:31" ht="15" thickBot="1" x14ac:dyDescent="0.4">
      <c r="A2" s="7" t="s">
        <v>67</v>
      </c>
    </row>
    <row r="3" spans="1:31" x14ac:dyDescent="0.35">
      <c r="B3" s="51"/>
      <c r="C3" s="78" t="s">
        <v>68</v>
      </c>
      <c r="D3" s="78"/>
      <c r="E3" s="78"/>
      <c r="F3" s="79"/>
    </row>
    <row r="4" spans="1:31" x14ac:dyDescent="0.35">
      <c r="A4" s="48" t="s">
        <v>69</v>
      </c>
      <c r="B4" s="52"/>
      <c r="C4" s="49">
        <v>2035</v>
      </c>
      <c r="D4" s="49">
        <v>2040</v>
      </c>
      <c r="E4" s="49">
        <v>2045</v>
      </c>
      <c r="F4" s="53">
        <v>2050</v>
      </c>
    </row>
    <row r="5" spans="1:31" x14ac:dyDescent="0.35">
      <c r="A5" t="s">
        <v>54</v>
      </c>
      <c r="B5" s="52" t="s">
        <v>70</v>
      </c>
      <c r="C5" s="50">
        <f>INDEX('Forth Pathway 2'!$B$2:$AE$14, MATCH("GDP", 'S1'!$AE$2:$AE$14, 0), MATCH(C$4, 'S1'!$B$2:$AD$2, 0))/1000</f>
        <v>432.69706924964839</v>
      </c>
      <c r="D5" s="50">
        <f>INDEX('Forth Pathway 2'!$B$2:$AE$14, MATCH("GDP", 'S1'!$AE$2:$AE$14, 0), MATCH(D$4, 'S1'!$B$2:$AD$2, 0))/1000</f>
        <v>473.60342003069968</v>
      </c>
      <c r="E5" s="50">
        <f>INDEX('Forth Pathway 2'!$B$2:$AE$14, MATCH("GDP", 'S1'!$AE$2:$AE$14, 0), MATCH(E$4, 'S1'!$B$2:$AD$2, 0))/1000</f>
        <v>515.69852293852534</v>
      </c>
      <c r="F5" s="54">
        <f>INDEX('Forth Pathway 2'!$B$2:$AE$14, MATCH("GDP", 'S1'!$AE$2:$AE$14, 0), MATCH(F$4, 'S1'!$B$2:$AD$2, 0))/1000</f>
        <v>558.73778322780925</v>
      </c>
    </row>
    <row r="6" spans="1:31" x14ac:dyDescent="0.35">
      <c r="A6" t="s">
        <v>12</v>
      </c>
      <c r="B6" s="52" t="s">
        <v>56</v>
      </c>
      <c r="C6" s="50">
        <f>INDEX('S1'!$B$2:$AE$14, MATCH("GDP", 'S1'!$AE$2:$AE$14, 0), MATCH(C$4, 'S1'!$B$2:$AD$2, 0))/1000</f>
        <v>432.71832889941186</v>
      </c>
      <c r="D6" s="50">
        <f>INDEX('S1'!$B$2:$AE$14, MATCH("GDP", 'S1'!$AE$2:$AE$14, 0), MATCH(D$4, 'S1'!$B$2:$AD$2, 0))/1000</f>
        <v>473.3313736087365</v>
      </c>
      <c r="E6" s="50">
        <f>INDEX('S1'!$B$2:$AE$14, MATCH("GDP", 'S1'!$AE$2:$AE$14, 0), MATCH(E$4, 'S1'!$B$2:$AD$2, 0))/1000</f>
        <v>515.26258976605436</v>
      </c>
      <c r="F6" s="54">
        <f>INDEX('S1'!$B$2:$AE$14, MATCH("GDP", 'S1'!$AE$2:$AE$14, 0), MATCH(F$4, 'S1'!$B$2:$AD$2, 0))/1000</f>
        <v>558.79899473644343</v>
      </c>
    </row>
    <row r="7" spans="1:31" x14ac:dyDescent="0.35">
      <c r="A7" t="s">
        <v>54</v>
      </c>
      <c r="B7" s="52" t="s">
        <v>71</v>
      </c>
      <c r="C7" s="50">
        <f>INDEX('Forth Pathway 2'!$B$2:$AE$14, MATCH("GDP", 'S1'!$AE$2:$AE$14, 0), MATCH(C$4, 'S1'!$B$2:$AD$2, 0))/1000</f>
        <v>432.69706924964839</v>
      </c>
      <c r="D7" s="50">
        <f>INDEX('Forth Pathway 2'!$B$2:$AE$14, MATCH("GDP", 'S1'!$AE$2:$AE$14, 0), MATCH(D$4, 'S1'!$B$2:$AD$2, 0))/1000</f>
        <v>473.60342003069968</v>
      </c>
      <c r="E7" s="50">
        <f>INDEX('Forth Pathway 2'!$B$2:$AE$14, MATCH("GDP", 'S1'!$AE$2:$AE$14, 0), MATCH(E$4, 'S1'!$B$2:$AD$2, 0))/1000</f>
        <v>515.69852293852534</v>
      </c>
      <c r="F7" s="54">
        <f>INDEX('Forth Pathway 2'!$B$2:$AE$14, MATCH("GDP", 'S1'!$AE$2:$AE$14, 0), MATCH(F$4, 'S1'!$B$2:$AD$2, 0))/1000</f>
        <v>558.73778322780925</v>
      </c>
    </row>
    <row r="8" spans="1:31" x14ac:dyDescent="0.35">
      <c r="A8" t="s">
        <v>24</v>
      </c>
      <c r="B8" s="52" t="s">
        <v>57</v>
      </c>
      <c r="C8" s="50">
        <f>INDEX('S7'!$B$2:$AE$14, MATCH("GDP", 'S1'!$AE$2:$AE$14, 0), MATCH(C$4, 'S1'!$B$2:$AD$2, 0))/1000</f>
        <v>432.12234584289041</v>
      </c>
      <c r="D8" s="50">
        <f>INDEX('S7'!$B$2:$AE$14, MATCH("GDP", 'S1'!$AE$2:$AE$14, 0), MATCH(D$4, 'S1'!$B$2:$AD$2, 0))/1000</f>
        <v>472.47495939032558</v>
      </c>
      <c r="E8" s="50">
        <f>INDEX('S7'!$B$2:$AE$14, MATCH("GDP", 'S1'!$AE$2:$AE$14, 0), MATCH(E$4, 'S1'!$B$2:$AD$2, 0))/1000</f>
        <v>514.22016705992701</v>
      </c>
      <c r="F8" s="54">
        <f>INDEX('S7'!$B$2:$AE$14, MATCH("GDP", 'S1'!$AE$2:$AE$14, 0), MATCH(F$4, 'S1'!$B$2:$AD$2, 0))/1000</f>
        <v>556.84470622402898</v>
      </c>
      <c r="G8" s="6">
        <f>F5-F8</f>
        <v>1.8930770037802631</v>
      </c>
    </row>
    <row r="9" spans="1:31" x14ac:dyDescent="0.35">
      <c r="A9" t="s">
        <v>28</v>
      </c>
      <c r="B9" s="52" t="s">
        <v>58</v>
      </c>
      <c r="C9" s="50">
        <f>INDEX('S9'!$B$2:$AE$14, MATCH("GDP", 'S1'!$AE$2:$AE$14, 0), MATCH(C$4, 'S1'!$B$2:$AD$2, 0))/1000</f>
        <v>430.8303522634356</v>
      </c>
      <c r="D9" s="50">
        <f>INDEX('S9'!$B$2:$AE$14, MATCH("GDP", 'S1'!$AE$2:$AE$14, 0), MATCH(D$4, 'S1'!$B$2:$AD$2, 0))/1000</f>
        <v>469.27057510106221</v>
      </c>
      <c r="E9" s="50">
        <f>INDEX('S9'!$B$2:$AE$14, MATCH("GDP", 'S1'!$AE$2:$AE$14, 0), MATCH(E$4, 'S1'!$B$2:$AD$2, 0))/1000</f>
        <v>509.81452703523092</v>
      </c>
      <c r="F9" s="54">
        <f>INDEX('S9'!$B$2:$AE$14, MATCH("GDP", 'S1'!$AE$2:$AE$14, 0), MATCH(F$4, 'S1'!$B$2:$AD$2, 0))/1000</f>
        <v>546.27032862847227</v>
      </c>
      <c r="G9" s="6">
        <f>F5-F9</f>
        <v>12.467454599336975</v>
      </c>
    </row>
    <row r="10" spans="1:31" x14ac:dyDescent="0.35">
      <c r="B10" s="52"/>
      <c r="C10" s="80" t="s">
        <v>72</v>
      </c>
      <c r="D10" s="80"/>
      <c r="E10" s="80"/>
      <c r="F10" s="81"/>
      <c r="G10" s="6"/>
    </row>
    <row r="11" spans="1:31" x14ac:dyDescent="0.35">
      <c r="B11" s="52" t="s">
        <v>56</v>
      </c>
      <c r="C11" s="56">
        <f>C6/C$5-1</f>
        <v>4.9132872104618031E-5</v>
      </c>
      <c r="D11" s="56">
        <f t="shared" ref="D11:F11" si="0">D6/D$5-1</f>
        <v>-5.7441819559822527E-4</v>
      </c>
      <c r="E11" s="56">
        <f t="shared" si="0"/>
        <v>-8.4532561774075532E-4</v>
      </c>
      <c r="F11" s="58">
        <f t="shared" si="0"/>
        <v>1.095531937729266E-4</v>
      </c>
      <c r="G11" s="6"/>
    </row>
    <row r="12" spans="1:31" x14ac:dyDescent="0.35">
      <c r="B12" s="52" t="s">
        <v>71</v>
      </c>
      <c r="C12" s="56">
        <f t="shared" ref="C12:F14" si="1">C7/C$5-1</f>
        <v>0</v>
      </c>
      <c r="D12" s="56">
        <f t="shared" si="1"/>
        <v>0</v>
      </c>
      <c r="E12" s="56">
        <f t="shared" si="1"/>
        <v>0</v>
      </c>
      <c r="F12" s="58">
        <f t="shared" si="1"/>
        <v>0</v>
      </c>
      <c r="G12" s="6"/>
    </row>
    <row r="13" spans="1:31" x14ac:dyDescent="0.35">
      <c r="B13" s="52" t="s">
        <v>57</v>
      </c>
      <c r="C13" s="56">
        <f t="shared" si="1"/>
        <v>-1.328235034627423E-3</v>
      </c>
      <c r="D13" s="56">
        <f t="shared" si="1"/>
        <v>-2.3827121862864953E-3</v>
      </c>
      <c r="E13" s="56">
        <f t="shared" si="1"/>
        <v>-2.8667056678278735E-3</v>
      </c>
      <c r="F13" s="58">
        <f t="shared" si="1"/>
        <v>-3.3881313571529903E-3</v>
      </c>
      <c r="G13" s="6"/>
    </row>
    <row r="14" spans="1:31" ht="15" thickBot="1" x14ac:dyDescent="0.4">
      <c r="B14" s="55" t="s">
        <v>58</v>
      </c>
      <c r="C14" s="57">
        <f t="shared" si="1"/>
        <v>-4.3141428932021997E-3</v>
      </c>
      <c r="D14" s="57">
        <f t="shared" si="1"/>
        <v>-9.1486774511818636E-3</v>
      </c>
      <c r="E14" s="57">
        <f t="shared" si="1"/>
        <v>-1.1409759077389947E-2</v>
      </c>
      <c r="F14" s="59">
        <f t="shared" si="1"/>
        <v>-2.2313605726308472E-2</v>
      </c>
    </row>
    <row r="16" spans="1:31" x14ac:dyDescent="0.35">
      <c r="A16" s="48" t="s">
        <v>69</v>
      </c>
      <c r="B16" s="52"/>
      <c r="C16">
        <v>2022</v>
      </c>
      <c r="D16">
        <v>2023</v>
      </c>
      <c r="E16">
        <v>2024</v>
      </c>
      <c r="F16">
        <v>2025</v>
      </c>
      <c r="G16">
        <v>2026</v>
      </c>
      <c r="H16">
        <v>2027</v>
      </c>
      <c r="I16">
        <v>2028</v>
      </c>
      <c r="J16">
        <v>2029</v>
      </c>
      <c r="K16">
        <v>2030</v>
      </c>
      <c r="L16">
        <v>2031</v>
      </c>
      <c r="M16">
        <v>2032</v>
      </c>
      <c r="N16">
        <v>2033</v>
      </c>
      <c r="O16">
        <v>2034</v>
      </c>
      <c r="P16">
        <v>2035</v>
      </c>
      <c r="Q16">
        <v>2036</v>
      </c>
      <c r="R16">
        <v>2037</v>
      </c>
      <c r="S16">
        <v>2038</v>
      </c>
      <c r="T16">
        <v>2039</v>
      </c>
      <c r="U16">
        <v>2040</v>
      </c>
      <c r="V16">
        <v>2041</v>
      </c>
      <c r="W16">
        <v>2042</v>
      </c>
      <c r="X16">
        <v>2043</v>
      </c>
      <c r="Y16">
        <v>2044</v>
      </c>
      <c r="Z16">
        <v>2045</v>
      </c>
      <c r="AA16">
        <v>2046</v>
      </c>
      <c r="AB16">
        <v>2047</v>
      </c>
      <c r="AC16">
        <v>2048</v>
      </c>
      <c r="AD16">
        <v>2049</v>
      </c>
      <c r="AE16">
        <v>2050</v>
      </c>
    </row>
    <row r="17" spans="1:31" x14ac:dyDescent="0.35">
      <c r="A17" t="s">
        <v>54</v>
      </c>
      <c r="B17" s="52" t="s">
        <v>70</v>
      </c>
      <c r="C17" s="50">
        <f>INDEX('Forth Pathway 2'!$B$2:$AE$14, MATCH("GDP", 'S1'!$AE$2:$AE$14, 0), MATCH(C$16, 'S1'!$B$2:$AD$2, 0))/1000</f>
        <v>334.3928477</v>
      </c>
      <c r="D17" s="50">
        <f>INDEX('Forth Pathway 2'!$B$2:$AE$14, MATCH("GDP", 'S1'!$AE$2:$AE$14, 0), MATCH(D$16, 'S1'!$B$2:$AD$2, 0))/1000</f>
        <v>341.45139923746331</v>
      </c>
      <c r="E17" s="50">
        <f>INDEX('Forth Pathway 2'!$B$2:$AE$14, MATCH("GDP", 'S1'!$AE$2:$AE$14, 0), MATCH(E$16, 'S1'!$B$2:$AD$2, 0))/1000</f>
        <v>348.45865851513503</v>
      </c>
      <c r="F17" s="50">
        <f>INDEX('Forth Pathway 2'!$B$2:$AE$14, MATCH("GDP", 'S1'!$AE$2:$AE$14, 0), MATCH(F$16, 'S1'!$B$2:$AD$2, 0))/1000</f>
        <v>355.55122780193034</v>
      </c>
      <c r="G17" s="50">
        <f>INDEX('Forth Pathway 2'!$B$2:$AE$14, MATCH("GDP", 'S1'!$AE$2:$AE$14, 0), MATCH(G$16, 'S1'!$B$2:$AD$2, 0))/1000</f>
        <v>362.65116250791988</v>
      </c>
      <c r="H17" s="50">
        <f>INDEX('Forth Pathway 2'!$B$2:$AE$14, MATCH("GDP", 'S1'!$AE$2:$AE$14, 0), MATCH(H$16, 'S1'!$B$2:$AD$2, 0))/1000</f>
        <v>369.9443513697646</v>
      </c>
      <c r="I17" s="50">
        <f>INDEX('Forth Pathway 2'!$B$2:$AE$14, MATCH("GDP", 'S1'!$AE$2:$AE$14, 0), MATCH(I$16, 'S1'!$B$2:$AD$2, 0))/1000</f>
        <v>377.48969092956253</v>
      </c>
      <c r="J17" s="50">
        <f>INDEX('Forth Pathway 2'!$B$2:$AE$14, MATCH("GDP", 'S1'!$AE$2:$AE$14, 0), MATCH(J$16, 'S1'!$B$2:$AD$2, 0))/1000</f>
        <v>385.15680388041977</v>
      </c>
      <c r="K17" s="50">
        <f>INDEX('Forth Pathway 2'!$B$2:$AE$14, MATCH("GDP", 'S1'!$AE$2:$AE$14, 0), MATCH(K$16, 'S1'!$B$2:$AD$2, 0))/1000</f>
        <v>392.94229698284153</v>
      </c>
      <c r="L17" s="50">
        <f>INDEX('Forth Pathway 2'!$B$2:$AE$14, MATCH("GDP", 'S1'!$AE$2:$AE$14, 0), MATCH(L$16, 'S1'!$B$2:$AD$2, 0))/1000</f>
        <v>400.71593155624191</v>
      </c>
      <c r="M17" s="50">
        <f>INDEX('Forth Pathway 2'!$B$2:$AE$14, MATCH("GDP", 'S1'!$AE$2:$AE$14, 0), MATCH(M$16, 'S1'!$B$2:$AD$2, 0))/1000</f>
        <v>408.64634055944606</v>
      </c>
      <c r="N17" s="50">
        <f>INDEX('Forth Pathway 2'!$B$2:$AE$14, MATCH("GDP", 'S1'!$AE$2:$AE$14, 0), MATCH(N$16, 'S1'!$B$2:$AD$2, 0))/1000</f>
        <v>416.62356820603623</v>
      </c>
      <c r="O17" s="50">
        <f>INDEX('Forth Pathway 2'!$B$2:$AE$14, MATCH("GDP", 'S1'!$AE$2:$AE$14, 0), MATCH(O$16, 'S1'!$B$2:$AD$2, 0))/1000</f>
        <v>424.64305304237229</v>
      </c>
      <c r="P17" s="50">
        <f>INDEX('Forth Pathway 2'!$B$2:$AE$14, MATCH("GDP", 'S1'!$AE$2:$AE$14, 0), MATCH(P$16, 'S1'!$B$2:$AD$2, 0))/1000</f>
        <v>432.69706924964839</v>
      </c>
      <c r="Q17" s="50">
        <f>INDEX('Forth Pathway 2'!$B$2:$AE$14, MATCH("GDP", 'S1'!$AE$2:$AE$14, 0), MATCH(Q$16, 'S1'!$B$2:$AD$2, 0))/1000</f>
        <v>440.8108105337505</v>
      </c>
      <c r="R17" s="50">
        <f>INDEX('Forth Pathway 2'!$B$2:$AE$14, MATCH("GDP", 'S1'!$AE$2:$AE$14, 0), MATCH(R$16, 'S1'!$B$2:$AD$2, 0))/1000</f>
        <v>448.93101147248444</v>
      </c>
      <c r="S17" s="50">
        <f>INDEX('Forth Pathway 2'!$B$2:$AE$14, MATCH("GDP", 'S1'!$AE$2:$AE$14, 0), MATCH(S$16, 'S1'!$B$2:$AD$2, 0))/1000</f>
        <v>457.12003227577759</v>
      </c>
      <c r="T17" s="50">
        <f>INDEX('Forth Pathway 2'!$B$2:$AE$14, MATCH("GDP", 'S1'!$AE$2:$AE$14, 0), MATCH(T$16, 'S1'!$B$2:$AD$2, 0))/1000</f>
        <v>465.34403487033393</v>
      </c>
      <c r="U17" s="50">
        <f>INDEX('Forth Pathway 2'!$B$2:$AE$14, MATCH("GDP", 'S1'!$AE$2:$AE$14, 0), MATCH(U$16, 'S1'!$B$2:$AD$2, 0))/1000</f>
        <v>473.60342003069968</v>
      </c>
      <c r="V17" s="50">
        <f>INDEX('Forth Pathway 2'!$B$2:$AE$14, MATCH("GDP", 'S1'!$AE$2:$AE$14, 0), MATCH(V$16, 'S1'!$B$2:$AD$2, 0))/1000</f>
        <v>481.93429440869556</v>
      </c>
      <c r="W17" s="50">
        <f>INDEX('Forth Pathway 2'!$B$2:$AE$14, MATCH("GDP", 'S1'!$AE$2:$AE$14, 0), MATCH(W$16, 'S1'!$B$2:$AD$2, 0))/1000</f>
        <v>490.308260735229</v>
      </c>
      <c r="X17" s="50">
        <f>INDEX('Forth Pathway 2'!$B$2:$AE$14, MATCH("GDP", 'S1'!$AE$2:$AE$14, 0), MATCH(X$16, 'S1'!$B$2:$AD$2, 0))/1000</f>
        <v>498.72879365288503</v>
      </c>
      <c r="Y17" s="50">
        <f>INDEX('Forth Pathway 2'!$B$2:$AE$14, MATCH("GDP", 'S1'!$AE$2:$AE$14, 0), MATCH(Y$16, 'S1'!$B$2:$AD$2, 0))/1000</f>
        <v>507.18970883604874</v>
      </c>
      <c r="Z17" s="50">
        <f>INDEX('Forth Pathway 2'!$B$2:$AE$14, MATCH("GDP", 'S1'!$AE$2:$AE$14, 0), MATCH(Z$16, 'S1'!$B$2:$AD$2, 0))/1000</f>
        <v>515.69852293852534</v>
      </c>
      <c r="AA17" s="50">
        <f>INDEX('Forth Pathway 2'!$B$2:$AE$14, MATCH("GDP", 'S1'!$AE$2:$AE$14, 0), MATCH(AA$16, 'S1'!$B$2:$AD$2, 0))/1000</f>
        <v>524.25164751619627</v>
      </c>
      <c r="AB17" s="50">
        <f>INDEX('Forth Pathway 2'!$B$2:$AE$14, MATCH("GDP", 'S1'!$AE$2:$AE$14, 0), MATCH(AB$16, 'S1'!$B$2:$AD$2, 0))/1000</f>
        <v>532.83713545570083</v>
      </c>
      <c r="AC17" s="50">
        <f>INDEX('Forth Pathway 2'!$B$2:$AE$14, MATCH("GDP", 'S1'!$AE$2:$AE$14, 0), MATCH(AC$16, 'S1'!$B$2:$AD$2, 0))/1000</f>
        <v>541.43721833767063</v>
      </c>
      <c r="AD17" s="50">
        <f>INDEX('Forth Pathway 2'!$B$2:$AE$14, MATCH("GDP", 'S1'!$AE$2:$AE$14, 0), MATCH(AD$16, 'S1'!$B$2:$AD$2, 0))/1000</f>
        <v>550.07157102466567</v>
      </c>
      <c r="AE17" s="50">
        <f>INDEX('Forth Pathway 2'!$B$2:$AE$14, MATCH("GDP", 'S1'!$AE$2:$AE$14, 0), MATCH(AE$16, 'S1'!$B$2:$AD$2, 0))/1000</f>
        <v>558.73778322780925</v>
      </c>
    </row>
    <row r="18" spans="1:31" x14ac:dyDescent="0.35">
      <c r="A18" t="s">
        <v>12</v>
      </c>
      <c r="B18" s="52" t="s">
        <v>56</v>
      </c>
      <c r="C18" s="56">
        <f>(INDEX('S1'!$B$2:$AE$14, MATCH("GDP", 'S1'!$AE$2:$AE$14, 0), MATCH(C$16, 'S1'!$B$2:$AD$2, 0))/1000)/C17-1</f>
        <v>0</v>
      </c>
      <c r="D18" s="56">
        <f>(INDEX('S1'!$B$2:$AE$14, MATCH("GDP", 'S1'!$AE$2:$AE$14, 0), MATCH(D$16, 'S1'!$B$2:$AD$2, 0))/1000)/D17-1</f>
        <v>-1.215973107981938E-6</v>
      </c>
      <c r="E18" s="56">
        <f>(INDEX('S1'!$B$2:$AE$14, MATCH("GDP", 'S1'!$AE$2:$AE$14, 0), MATCH(E$16, 'S1'!$B$2:$AD$2, 0))/1000)/E17-1</f>
        <v>-2.4222956603869861E-6</v>
      </c>
      <c r="F18" s="56">
        <f>(INDEX('S1'!$B$2:$AE$14, MATCH("GDP", 'S1'!$AE$2:$AE$14, 0), MATCH(F$16, 'S1'!$B$2:$AD$2, 0))/1000)/F17-1</f>
        <v>-3.1511548329588024E-6</v>
      </c>
      <c r="G18" s="56">
        <f>(INDEX('S1'!$B$2:$AE$14, MATCH("GDP", 'S1'!$AE$2:$AE$14, 0), MATCH(G$16, 'S1'!$B$2:$AD$2, 0))/1000)/G17-1</f>
        <v>-3.7137647300733434E-6</v>
      </c>
      <c r="H18" s="56">
        <f>(INDEX('S1'!$B$2:$AE$14, MATCH("GDP", 'S1'!$AE$2:$AE$14, 0), MATCH(H$16, 'S1'!$B$2:$AD$2, 0))/1000)/H17-1</f>
        <v>-3.0087585475291334E-6</v>
      </c>
      <c r="I18" s="56">
        <f>(INDEX('S1'!$B$2:$AE$14, MATCH("GDP", 'S1'!$AE$2:$AE$14, 0), MATCH(I$16, 'S1'!$B$2:$AD$2, 0))/1000)/I17-1</f>
        <v>-2.6346062109716684E-6</v>
      </c>
      <c r="J18" s="56">
        <f>(INDEX('S1'!$B$2:$AE$14, MATCH("GDP", 'S1'!$AE$2:$AE$14, 0), MATCH(J$16, 'S1'!$B$2:$AD$2, 0))/1000)/J17-1</f>
        <v>-2.3217623030813428E-6</v>
      </c>
      <c r="K18" s="56">
        <f>(INDEX('S1'!$B$2:$AE$14, MATCH("GDP", 'S1'!$AE$2:$AE$14, 0), MATCH(K$16, 'S1'!$B$2:$AD$2, 0))/1000)/K17-1</f>
        <v>-1.5331597434942168E-6</v>
      </c>
      <c r="L18" s="56">
        <f>(INDEX('S1'!$B$2:$AE$14, MATCH("GDP", 'S1'!$AE$2:$AE$14, 0), MATCH(L$16, 'S1'!$B$2:$AD$2, 0))/1000)/L17-1</f>
        <v>1.4408999407544698E-4</v>
      </c>
      <c r="M18" s="56">
        <f>(INDEX('S1'!$B$2:$AE$14, MATCH("GDP", 'S1'!$AE$2:$AE$14, 0), MATCH(M$16, 'S1'!$B$2:$AD$2, 0))/1000)/M17-1</f>
        <v>1.4141446008975045E-4</v>
      </c>
      <c r="N18" s="56">
        <f>(INDEX('S1'!$B$2:$AE$14, MATCH("GDP", 'S1'!$AE$2:$AE$14, 0), MATCH(N$16, 'S1'!$B$2:$AD$2, 0))/1000)/N17-1</f>
        <v>1.5747456139214577E-4</v>
      </c>
      <c r="O18" s="56">
        <f>(INDEX('S1'!$B$2:$AE$14, MATCH("GDP", 'S1'!$AE$2:$AE$14, 0), MATCH(O$16, 'S1'!$B$2:$AD$2, 0))/1000)/O17-1</f>
        <v>1.1409548751162291E-4</v>
      </c>
      <c r="P18" s="56">
        <f>(INDEX('S1'!$B$2:$AE$14, MATCH("GDP", 'S1'!$AE$2:$AE$14, 0), MATCH(P$16, 'S1'!$B$2:$AD$2, 0))/1000)/P17-1</f>
        <v>4.9132872104618031E-5</v>
      </c>
      <c r="Q18" s="56">
        <f>(INDEX('S1'!$B$2:$AE$14, MATCH("GDP", 'S1'!$AE$2:$AE$14, 0), MATCH(Q$16, 'S1'!$B$2:$AD$2, 0))/1000)/Q17-1</f>
        <v>-1.1090131043234308E-4</v>
      </c>
      <c r="R18" s="56">
        <f>(INDEX('S1'!$B$2:$AE$14, MATCH("GDP", 'S1'!$AE$2:$AE$14, 0), MATCH(R$16, 'S1'!$B$2:$AD$2, 0))/1000)/R17-1</f>
        <v>-2.474462545409839E-4</v>
      </c>
      <c r="S18" s="56">
        <f>(INDEX('S1'!$B$2:$AE$14, MATCH("GDP", 'S1'!$AE$2:$AE$14, 0), MATCH(S$16, 'S1'!$B$2:$AD$2, 0))/1000)/S17-1</f>
        <v>-3.786311283074939E-4</v>
      </c>
      <c r="T18" s="56">
        <f>(INDEX('S1'!$B$2:$AE$14, MATCH("GDP", 'S1'!$AE$2:$AE$14, 0), MATCH(T$16, 'S1'!$B$2:$AD$2, 0))/1000)/T17-1</f>
        <v>-4.9007985245452801E-4</v>
      </c>
      <c r="U18" s="56">
        <f>(INDEX('S1'!$B$2:$AE$14, MATCH("GDP", 'S1'!$AE$2:$AE$14, 0), MATCH(U$16, 'S1'!$B$2:$AD$2, 0))/1000)/U17-1</f>
        <v>-5.7441819559822527E-4</v>
      </c>
      <c r="V18" s="56">
        <f>(INDEX('S1'!$B$2:$AE$14, MATCH("GDP", 'S1'!$AE$2:$AE$14, 0), MATCH(V$16, 'S1'!$B$2:$AD$2, 0))/1000)/V17-1</f>
        <v>-7.0679374833404474E-4</v>
      </c>
      <c r="W18" s="56">
        <f>(INDEX('S1'!$B$2:$AE$14, MATCH("GDP", 'S1'!$AE$2:$AE$14, 0), MATCH(W$16, 'S1'!$B$2:$AD$2, 0))/1000)/W17-1</f>
        <v>-8.0465786347516666E-4</v>
      </c>
      <c r="X18" s="56">
        <f>(INDEX('S1'!$B$2:$AE$14, MATCH("GDP", 'S1'!$AE$2:$AE$14, 0), MATCH(X$16, 'S1'!$B$2:$AD$2, 0))/1000)/X17-1</f>
        <v>-8.6280966374252532E-4</v>
      </c>
      <c r="Y18" s="56">
        <f>(INDEX('S1'!$B$2:$AE$14, MATCH("GDP", 'S1'!$AE$2:$AE$14, 0), MATCH(Y$16, 'S1'!$B$2:$AD$2, 0))/1000)/Y17-1</f>
        <v>-8.7808311745518619E-4</v>
      </c>
      <c r="Z18" s="56">
        <f>(INDEX('S1'!$B$2:$AE$14, MATCH("GDP", 'S1'!$AE$2:$AE$14, 0), MATCH(Z$16, 'S1'!$B$2:$AD$2, 0))/1000)/Z17-1</f>
        <v>-8.4532561774075532E-4</v>
      </c>
      <c r="AA18" s="56">
        <f>(INDEX('S1'!$B$2:$AE$14, MATCH("GDP", 'S1'!$AE$2:$AE$14, 0), MATCH(AA$16, 'S1'!$B$2:$AD$2, 0))/1000)/AA17-1</f>
        <v>-7.8264387370396982E-4</v>
      </c>
      <c r="AB18" s="56">
        <f>(INDEX('S1'!$B$2:$AE$14, MATCH("GDP", 'S1'!$AE$2:$AE$14, 0), MATCH(AB$16, 'S1'!$B$2:$AD$2, 0))/1000)/AB17-1</f>
        <v>-6.6210559016433024E-4</v>
      </c>
      <c r="AC18" s="56">
        <f>(INDEX('S1'!$B$2:$AE$14, MATCH("GDP", 'S1'!$AE$2:$AE$14, 0), MATCH(AC$16, 'S1'!$B$2:$AD$2, 0))/1000)/AC17-1</f>
        <v>-4.7778560861067021E-4</v>
      </c>
      <c r="AD18" s="56">
        <f>(INDEX('S1'!$B$2:$AE$14, MATCH("GDP", 'S1'!$AE$2:$AE$14, 0), MATCH(AD$16, 'S1'!$B$2:$AD$2, 0))/1000)/AD17-1</f>
        <v>-2.227214362620078E-4</v>
      </c>
      <c r="AE18" s="56">
        <f>(INDEX('S1'!$B$2:$AE$14, MATCH("GDP", 'S1'!$AE$2:$AE$14, 0), MATCH(AE$16, 'S1'!$B$2:$AD$2, 0))/1000)/AE17-1</f>
        <v>1.095531937729266E-4</v>
      </c>
    </row>
    <row r="19" spans="1:31" x14ac:dyDescent="0.35">
      <c r="A19" t="s">
        <v>54</v>
      </c>
      <c r="B19" s="52" t="s">
        <v>71</v>
      </c>
      <c r="C19" s="56">
        <f>(INDEX('Forth Pathway 2'!$B$2:$AE$14, MATCH("GDP", 'S1'!$AE$2:$AE$14, 0), MATCH(C$16, 'S1'!$B$2:$AD$2, 0))/1000)/C17-1</f>
        <v>0</v>
      </c>
      <c r="D19" s="56">
        <f>(INDEX('Forth Pathway 2'!$B$2:$AE$14, MATCH("GDP", 'S1'!$AE$2:$AE$14, 0), MATCH(D$16, 'S1'!$B$2:$AD$2, 0))/1000)/D17-1</f>
        <v>0</v>
      </c>
      <c r="E19" s="56">
        <f>(INDEX('Forth Pathway 2'!$B$2:$AE$14, MATCH("GDP", 'S1'!$AE$2:$AE$14, 0), MATCH(E$16, 'S1'!$B$2:$AD$2, 0))/1000)/E17-1</f>
        <v>0</v>
      </c>
      <c r="F19" s="56">
        <f>(INDEX('Forth Pathway 2'!$B$2:$AE$14, MATCH("GDP", 'S1'!$AE$2:$AE$14, 0), MATCH(F$16, 'S1'!$B$2:$AD$2, 0))/1000)/F17-1</f>
        <v>0</v>
      </c>
      <c r="G19" s="56">
        <f>(INDEX('Forth Pathway 2'!$B$2:$AE$14, MATCH("GDP", 'S1'!$AE$2:$AE$14, 0), MATCH(G$16, 'S1'!$B$2:$AD$2, 0))/1000)/G17-1</f>
        <v>0</v>
      </c>
      <c r="H19" s="56">
        <f>(INDEX('Forth Pathway 2'!$B$2:$AE$14, MATCH("GDP", 'S1'!$AE$2:$AE$14, 0), MATCH(H$16, 'S1'!$B$2:$AD$2, 0))/1000)/H17-1</f>
        <v>0</v>
      </c>
      <c r="I19" s="56">
        <f>(INDEX('Forth Pathway 2'!$B$2:$AE$14, MATCH("GDP", 'S1'!$AE$2:$AE$14, 0), MATCH(I$16, 'S1'!$B$2:$AD$2, 0))/1000)/I17-1</f>
        <v>0</v>
      </c>
      <c r="J19" s="56">
        <f>(INDEX('Forth Pathway 2'!$B$2:$AE$14, MATCH("GDP", 'S1'!$AE$2:$AE$14, 0), MATCH(J$16, 'S1'!$B$2:$AD$2, 0))/1000)/J17-1</f>
        <v>0</v>
      </c>
      <c r="K19" s="56">
        <f>(INDEX('Forth Pathway 2'!$B$2:$AE$14, MATCH("GDP", 'S1'!$AE$2:$AE$14, 0), MATCH(K$16, 'S1'!$B$2:$AD$2, 0))/1000)/K17-1</f>
        <v>0</v>
      </c>
      <c r="L19" s="56">
        <f>(INDEX('Forth Pathway 2'!$B$2:$AE$14, MATCH("GDP", 'S1'!$AE$2:$AE$14, 0), MATCH(L$16, 'S1'!$B$2:$AD$2, 0))/1000)/L17-1</f>
        <v>0</v>
      </c>
      <c r="M19" s="56">
        <f>(INDEX('Forth Pathway 2'!$B$2:$AE$14, MATCH("GDP", 'S1'!$AE$2:$AE$14, 0), MATCH(M$16, 'S1'!$B$2:$AD$2, 0))/1000)/M17-1</f>
        <v>0</v>
      </c>
      <c r="N19" s="56">
        <f>(INDEX('Forth Pathway 2'!$B$2:$AE$14, MATCH("GDP", 'S1'!$AE$2:$AE$14, 0), MATCH(N$16, 'S1'!$B$2:$AD$2, 0))/1000)/N17-1</f>
        <v>0</v>
      </c>
      <c r="O19" s="56">
        <f>(INDEX('Forth Pathway 2'!$B$2:$AE$14, MATCH("GDP", 'S1'!$AE$2:$AE$14, 0), MATCH(O$16, 'S1'!$B$2:$AD$2, 0))/1000)/O17-1</f>
        <v>0</v>
      </c>
      <c r="P19" s="56">
        <f>(INDEX('Forth Pathway 2'!$B$2:$AE$14, MATCH("GDP", 'S1'!$AE$2:$AE$14, 0), MATCH(P$16, 'S1'!$B$2:$AD$2, 0))/1000)/P17-1</f>
        <v>0</v>
      </c>
      <c r="Q19" s="56">
        <f>(INDEX('Forth Pathway 2'!$B$2:$AE$14, MATCH("GDP", 'S1'!$AE$2:$AE$14, 0), MATCH(Q$16, 'S1'!$B$2:$AD$2, 0))/1000)/Q17-1</f>
        <v>0</v>
      </c>
      <c r="R19" s="56">
        <f>(INDEX('Forth Pathway 2'!$B$2:$AE$14, MATCH("GDP", 'S1'!$AE$2:$AE$14, 0), MATCH(R$16, 'S1'!$B$2:$AD$2, 0))/1000)/R17-1</f>
        <v>0</v>
      </c>
      <c r="S19" s="56">
        <f>(INDEX('Forth Pathway 2'!$B$2:$AE$14, MATCH("GDP", 'S1'!$AE$2:$AE$14, 0), MATCH(S$16, 'S1'!$B$2:$AD$2, 0))/1000)/S17-1</f>
        <v>0</v>
      </c>
      <c r="T19" s="56">
        <f>(INDEX('Forth Pathway 2'!$B$2:$AE$14, MATCH("GDP", 'S1'!$AE$2:$AE$14, 0), MATCH(T$16, 'S1'!$B$2:$AD$2, 0))/1000)/T17-1</f>
        <v>0</v>
      </c>
      <c r="U19" s="56">
        <f>(INDEX('Forth Pathway 2'!$B$2:$AE$14, MATCH("GDP", 'S1'!$AE$2:$AE$14, 0), MATCH(U$16, 'S1'!$B$2:$AD$2, 0))/1000)/U17-1</f>
        <v>0</v>
      </c>
      <c r="V19" s="56">
        <f>(INDEX('Forth Pathway 2'!$B$2:$AE$14, MATCH("GDP", 'S1'!$AE$2:$AE$14, 0), MATCH(V$16, 'S1'!$B$2:$AD$2, 0))/1000)/V17-1</f>
        <v>0</v>
      </c>
      <c r="W19" s="56">
        <f>(INDEX('Forth Pathway 2'!$B$2:$AE$14, MATCH("GDP", 'S1'!$AE$2:$AE$14, 0), MATCH(W$16, 'S1'!$B$2:$AD$2, 0))/1000)/W17-1</f>
        <v>0</v>
      </c>
      <c r="X19" s="56">
        <f>(INDEX('Forth Pathway 2'!$B$2:$AE$14, MATCH("GDP", 'S1'!$AE$2:$AE$14, 0), MATCH(X$16, 'S1'!$B$2:$AD$2, 0))/1000)/X17-1</f>
        <v>0</v>
      </c>
      <c r="Y19" s="56">
        <f>(INDEX('Forth Pathway 2'!$B$2:$AE$14, MATCH("GDP", 'S1'!$AE$2:$AE$14, 0), MATCH(Y$16, 'S1'!$B$2:$AD$2, 0))/1000)/Y17-1</f>
        <v>0</v>
      </c>
      <c r="Z19" s="56">
        <f>(INDEX('Forth Pathway 2'!$B$2:$AE$14, MATCH("GDP", 'S1'!$AE$2:$AE$14, 0), MATCH(Z$16, 'S1'!$B$2:$AD$2, 0))/1000)/Z17-1</f>
        <v>0</v>
      </c>
      <c r="AA19" s="56">
        <f>(INDEX('Forth Pathway 2'!$B$2:$AE$14, MATCH("GDP", 'S1'!$AE$2:$AE$14, 0), MATCH(AA$16, 'S1'!$B$2:$AD$2, 0))/1000)/AA17-1</f>
        <v>0</v>
      </c>
      <c r="AB19" s="56">
        <f>(INDEX('Forth Pathway 2'!$B$2:$AE$14, MATCH("GDP", 'S1'!$AE$2:$AE$14, 0), MATCH(AB$16, 'S1'!$B$2:$AD$2, 0))/1000)/AB17-1</f>
        <v>0</v>
      </c>
      <c r="AC19" s="56">
        <f>(INDEX('Forth Pathway 2'!$B$2:$AE$14, MATCH("GDP", 'S1'!$AE$2:$AE$14, 0), MATCH(AC$16, 'S1'!$B$2:$AD$2, 0))/1000)/AC17-1</f>
        <v>0</v>
      </c>
      <c r="AD19" s="56">
        <f>(INDEX('Forth Pathway 2'!$B$2:$AE$14, MATCH("GDP", 'S1'!$AE$2:$AE$14, 0), MATCH(AD$16, 'S1'!$B$2:$AD$2, 0))/1000)/AD17-1</f>
        <v>0</v>
      </c>
      <c r="AE19" s="56">
        <f>(INDEX('Forth Pathway 2'!$B$2:$AE$14, MATCH("GDP", 'S1'!$AE$2:$AE$14, 0), MATCH(AE$16, 'S1'!$B$2:$AD$2, 0))/1000)/AE17-1</f>
        <v>0</v>
      </c>
    </row>
    <row r="20" spans="1:31" x14ac:dyDescent="0.35">
      <c r="A20" t="s">
        <v>24</v>
      </c>
      <c r="B20" s="52" t="s">
        <v>57</v>
      </c>
      <c r="C20" s="56">
        <f>(INDEX('S7'!$B$2:$AE$14, MATCH("GDP", 'S1'!$AE$2:$AE$14, 0), MATCH(C$16, 'S1'!$B$2:$AD$2, 0))/1000)/C17-1</f>
        <v>0</v>
      </c>
      <c r="D20" s="56">
        <f>(INDEX('S7'!$B$2:$AE$14, MATCH("GDP", 'S1'!$AE$2:$AE$14, 0), MATCH(D$16, 'S1'!$B$2:$AD$2, 0))/1000)/D17-1</f>
        <v>-1.215973107981938E-6</v>
      </c>
      <c r="E20" s="56">
        <f>(INDEX('S7'!$B$2:$AE$14, MATCH("GDP", 'S1'!$AE$2:$AE$14, 0), MATCH(E$16, 'S1'!$B$2:$AD$2, 0))/1000)/E17-1</f>
        <v>-2.4222956603869861E-6</v>
      </c>
      <c r="F20" s="56">
        <f>(INDEX('S7'!$B$2:$AE$14, MATCH("GDP", 'S1'!$AE$2:$AE$14, 0), MATCH(F$16, 'S1'!$B$2:$AD$2, 0))/1000)/F17-1</f>
        <v>-3.1511548329588024E-6</v>
      </c>
      <c r="G20" s="56">
        <f>(INDEX('S7'!$B$2:$AE$14, MATCH("GDP", 'S1'!$AE$2:$AE$14, 0), MATCH(G$16, 'S1'!$B$2:$AD$2, 0))/1000)/G17-1</f>
        <v>-3.7137647300733434E-6</v>
      </c>
      <c r="H20" s="56">
        <f>(INDEX('S7'!$B$2:$AE$14, MATCH("GDP", 'S1'!$AE$2:$AE$14, 0), MATCH(H$16, 'S1'!$B$2:$AD$2, 0))/1000)/H17-1</f>
        <v>-3.0087585475291334E-6</v>
      </c>
      <c r="I20" s="56">
        <f>(INDEX('S7'!$B$2:$AE$14, MATCH("GDP", 'S1'!$AE$2:$AE$14, 0), MATCH(I$16, 'S1'!$B$2:$AD$2, 0))/1000)/I17-1</f>
        <v>-2.6346062109716684E-6</v>
      </c>
      <c r="J20" s="56">
        <f>(INDEX('S7'!$B$2:$AE$14, MATCH("GDP", 'S1'!$AE$2:$AE$14, 0), MATCH(J$16, 'S1'!$B$2:$AD$2, 0))/1000)/J17-1</f>
        <v>-2.3217623030813428E-6</v>
      </c>
      <c r="K20" s="56">
        <f>(INDEX('S7'!$B$2:$AE$14, MATCH("GDP", 'S1'!$AE$2:$AE$14, 0), MATCH(K$16, 'S1'!$B$2:$AD$2, 0))/1000)/K17-1</f>
        <v>-1.5331597434942168E-6</v>
      </c>
      <c r="L20" s="56">
        <f>(INDEX('S7'!$B$2:$AE$14, MATCH("GDP", 'S1'!$AE$2:$AE$14, 0), MATCH(L$16, 'S1'!$B$2:$AD$2, 0))/1000)/L17-1</f>
        <v>-1.0081450439103357E-4</v>
      </c>
      <c r="M20" s="56">
        <f>(INDEX('S7'!$B$2:$AE$14, MATCH("GDP", 'S1'!$AE$2:$AE$14, 0), MATCH(M$16, 'S1'!$B$2:$AD$2, 0))/1000)/M17-1</f>
        <v>-4.1663586139117914E-4</v>
      </c>
      <c r="N20" s="56">
        <f>(INDEX('S7'!$B$2:$AE$14, MATCH("GDP", 'S1'!$AE$2:$AE$14, 0), MATCH(N$16, 'S1'!$B$2:$AD$2, 0))/1000)/N17-1</f>
        <v>-7.4725372081552166E-4</v>
      </c>
      <c r="O20" s="56">
        <f>(INDEX('S7'!$B$2:$AE$14, MATCH("GDP", 'S1'!$AE$2:$AE$14, 0), MATCH(O$16, 'S1'!$B$2:$AD$2, 0))/1000)/O17-1</f>
        <v>-1.0420646027368141E-3</v>
      </c>
      <c r="P20" s="56">
        <f>(INDEX('S7'!$B$2:$AE$14, MATCH("GDP", 'S1'!$AE$2:$AE$14, 0), MATCH(P$16, 'S1'!$B$2:$AD$2, 0))/1000)/P17-1</f>
        <v>-1.328235034627423E-3</v>
      </c>
      <c r="Q20" s="56">
        <f>(INDEX('S7'!$B$2:$AE$14, MATCH("GDP", 'S1'!$AE$2:$AE$14, 0), MATCH(Q$16, 'S1'!$B$2:$AD$2, 0))/1000)/Q17-1</f>
        <v>-1.595128748921093E-3</v>
      </c>
      <c r="R20" s="56">
        <f>(INDEX('S7'!$B$2:$AE$14, MATCH("GDP", 'S1'!$AE$2:$AE$14, 0), MATCH(R$16, 'S1'!$B$2:$AD$2, 0))/1000)/R17-1</f>
        <v>-1.8345780757599295E-3</v>
      </c>
      <c r="S20" s="56">
        <f>(INDEX('S7'!$B$2:$AE$14, MATCH("GDP", 'S1'!$AE$2:$AE$14, 0), MATCH(S$16, 'S1'!$B$2:$AD$2, 0))/1000)/S17-1</f>
        <v>-2.0452629819992518E-3</v>
      </c>
      <c r="T20" s="56">
        <f>(INDEX('S7'!$B$2:$AE$14, MATCH("GDP", 'S1'!$AE$2:$AE$14, 0), MATCH(T$16, 'S1'!$B$2:$AD$2, 0))/1000)/T17-1</f>
        <v>-2.2297703784762701E-3</v>
      </c>
      <c r="U20" s="56">
        <f>(INDEX('S7'!$B$2:$AE$14, MATCH("GDP", 'S1'!$AE$2:$AE$14, 0), MATCH(U$16, 'S1'!$B$2:$AD$2, 0))/1000)/U17-1</f>
        <v>-2.3827121862864953E-3</v>
      </c>
      <c r="V20" s="56">
        <f>(INDEX('S7'!$B$2:$AE$14, MATCH("GDP", 'S1'!$AE$2:$AE$14, 0), MATCH(V$16, 'S1'!$B$2:$AD$2, 0))/1000)/V17-1</f>
        <v>-2.5170076372690309E-3</v>
      </c>
      <c r="W20" s="56">
        <f>(INDEX('S7'!$B$2:$AE$14, MATCH("GDP", 'S1'!$AE$2:$AE$14, 0), MATCH(W$16, 'S1'!$B$2:$AD$2, 0))/1000)/W17-1</f>
        <v>-2.6281010131959937E-3</v>
      </c>
      <c r="X20" s="56">
        <f>(INDEX('S7'!$B$2:$AE$14, MATCH("GDP", 'S1'!$AE$2:$AE$14, 0), MATCH(X$16, 'S1'!$B$2:$AD$2, 0))/1000)/X17-1</f>
        <v>-2.7203706341315526E-3</v>
      </c>
      <c r="Y20" s="56">
        <f>(INDEX('S7'!$B$2:$AE$14, MATCH("GDP", 'S1'!$AE$2:$AE$14, 0), MATCH(Y$16, 'S1'!$B$2:$AD$2, 0))/1000)/Y17-1</f>
        <v>-2.7978759526822161E-3</v>
      </c>
      <c r="Z20" s="56">
        <f>(INDEX('S7'!$B$2:$AE$14, MATCH("GDP", 'S1'!$AE$2:$AE$14, 0), MATCH(Z$16, 'S1'!$B$2:$AD$2, 0))/1000)/Z17-1</f>
        <v>-2.8667056678278735E-3</v>
      </c>
      <c r="AA20" s="56">
        <f>(INDEX('S7'!$B$2:$AE$14, MATCH("GDP", 'S1'!$AE$2:$AE$14, 0), MATCH(AA$16, 'S1'!$B$2:$AD$2, 0))/1000)/AA17-1</f>
        <v>-2.9356075562048112E-3</v>
      </c>
      <c r="AB20" s="56">
        <f>(INDEX('S7'!$B$2:$AE$14, MATCH("GDP", 'S1'!$AE$2:$AE$14, 0), MATCH(AB$16, 'S1'!$B$2:$AD$2, 0))/1000)/AB17-1</f>
        <v>-3.0108277152680607E-3</v>
      </c>
      <c r="AC20" s="56">
        <f>(INDEX('S7'!$B$2:$AE$14, MATCH("GDP", 'S1'!$AE$2:$AE$14, 0), MATCH(AC$16, 'S1'!$B$2:$AD$2, 0))/1000)/AC17-1</f>
        <v>-3.1021859259794393E-3</v>
      </c>
      <c r="AD20" s="56">
        <f>(INDEX('S7'!$B$2:$AE$14, MATCH("GDP", 'S1'!$AE$2:$AE$14, 0), MATCH(AD$16, 'S1'!$B$2:$AD$2, 0))/1000)/AD17-1</f>
        <v>-3.2222730819987389E-3</v>
      </c>
      <c r="AE20" s="56">
        <f>(INDEX('S7'!$B$2:$AE$14, MATCH("GDP", 'S1'!$AE$2:$AE$14, 0), MATCH(AE$16, 'S1'!$B$2:$AD$2, 0))/1000)/AE17-1</f>
        <v>-3.3881313571529903E-3</v>
      </c>
    </row>
    <row r="21" spans="1:31" ht="15" thickBot="1" x14ac:dyDescent="0.4">
      <c r="A21" t="s">
        <v>28</v>
      </c>
      <c r="B21" s="55" t="s">
        <v>58</v>
      </c>
      <c r="C21" s="57">
        <f>(INDEX('S9'!$B$2:$AE$14, MATCH("GDP", 'S1'!$AE$2:$AE$14, 0), MATCH(C$16, 'S1'!$B$2:$AD$2, 0))/1000)/C17-1</f>
        <v>0</v>
      </c>
      <c r="D21" s="57">
        <f>(INDEX('S9'!$B$2:$AE$14, MATCH("GDP", 'S1'!$AE$2:$AE$14, 0), MATCH(D$16, 'S1'!$B$2:$AD$2, 0))/1000)/D17-1</f>
        <v>-1.215973107981938E-6</v>
      </c>
      <c r="E21" s="57">
        <f>(INDEX('S9'!$B$2:$AE$14, MATCH("GDP", 'S1'!$AE$2:$AE$14, 0), MATCH(E$16, 'S1'!$B$2:$AD$2, 0))/1000)/E17-1</f>
        <v>-2.4222956603869861E-6</v>
      </c>
      <c r="F21" s="57">
        <f>(INDEX('S9'!$B$2:$AE$14, MATCH("GDP", 'S1'!$AE$2:$AE$14, 0), MATCH(F$16, 'S1'!$B$2:$AD$2, 0))/1000)/F17-1</f>
        <v>-3.1511548329588024E-6</v>
      </c>
      <c r="G21" s="57">
        <f>(INDEX('S9'!$B$2:$AE$14, MATCH("GDP", 'S1'!$AE$2:$AE$14, 0), MATCH(G$16, 'S1'!$B$2:$AD$2, 0))/1000)/G17-1</f>
        <v>-3.7137647300733434E-6</v>
      </c>
      <c r="H21" s="57">
        <f>(INDEX('S9'!$B$2:$AE$14, MATCH("GDP", 'S1'!$AE$2:$AE$14, 0), MATCH(H$16, 'S1'!$B$2:$AD$2, 0))/1000)/H17-1</f>
        <v>-3.0087585475291334E-6</v>
      </c>
      <c r="I21" s="57">
        <f>(INDEX('S9'!$B$2:$AE$14, MATCH("GDP", 'S1'!$AE$2:$AE$14, 0), MATCH(I$16, 'S1'!$B$2:$AD$2, 0))/1000)/I17-1</f>
        <v>-2.6346062109716684E-6</v>
      </c>
      <c r="J21" s="57">
        <f>(INDEX('S9'!$B$2:$AE$14, MATCH("GDP", 'S1'!$AE$2:$AE$14, 0), MATCH(J$16, 'S1'!$B$2:$AD$2, 0))/1000)/J17-1</f>
        <v>-2.3217623030813428E-6</v>
      </c>
      <c r="K21" s="57">
        <f>(INDEX('S9'!$B$2:$AE$14, MATCH("GDP", 'S1'!$AE$2:$AE$14, 0), MATCH(K$16, 'S1'!$B$2:$AD$2, 0))/1000)/K17-1</f>
        <v>-1.5331597434942168E-6</v>
      </c>
      <c r="L21" s="57">
        <f>(INDEX('S9'!$B$2:$AE$14, MATCH("GDP", 'S1'!$AE$2:$AE$14, 0), MATCH(L$16, 'S1'!$B$2:$AD$2, 0))/1000)/L17-1</f>
        <v>-5.2118604509909794E-4</v>
      </c>
      <c r="M21" s="57">
        <f>(INDEX('S9'!$B$2:$AE$14, MATCH("GDP", 'S1'!$AE$2:$AE$14, 0), MATCH(M$16, 'S1'!$B$2:$AD$2, 0))/1000)/M17-1</f>
        <v>-1.3843114125380307E-3</v>
      </c>
      <c r="N21" s="57">
        <f>(INDEX('S9'!$B$2:$AE$14, MATCH("GDP", 'S1'!$AE$2:$AE$14, 0), MATCH(N$16, 'S1'!$B$2:$AD$2, 0))/1000)/N17-1</f>
        <v>-2.3429283950436863E-3</v>
      </c>
      <c r="O21" s="57">
        <f>(INDEX('S9'!$B$2:$AE$14, MATCH("GDP", 'S1'!$AE$2:$AE$14, 0), MATCH(O$16, 'S1'!$B$2:$AD$2, 0))/1000)/O17-1</f>
        <v>-3.3099413817198053E-3</v>
      </c>
      <c r="P21" s="57">
        <f>(INDEX('S9'!$B$2:$AE$14, MATCH("GDP", 'S1'!$AE$2:$AE$14, 0), MATCH(P$16, 'S1'!$B$2:$AD$2, 0))/1000)/P17-1</f>
        <v>-4.3141428932021997E-3</v>
      </c>
      <c r="Q21" s="57">
        <f>(INDEX('S9'!$B$2:$AE$14, MATCH("GDP", 'S1'!$AE$2:$AE$14, 0), MATCH(Q$16, 'S1'!$B$2:$AD$2, 0))/1000)/Q17-1</f>
        <v>-5.3610306689988452E-3</v>
      </c>
      <c r="R21" s="57">
        <f>(INDEX('S9'!$B$2:$AE$14, MATCH("GDP", 'S1'!$AE$2:$AE$14, 0), MATCH(R$16, 'S1'!$B$2:$AD$2, 0))/1000)/R17-1</f>
        <v>-6.3756637111997971E-3</v>
      </c>
      <c r="S21" s="57">
        <f>(INDEX('S9'!$B$2:$AE$14, MATCH("GDP", 'S1'!$AE$2:$AE$14, 0), MATCH(S$16, 'S1'!$B$2:$AD$2, 0))/1000)/S17-1</f>
        <v>-7.3547443681236668E-3</v>
      </c>
      <c r="T21" s="57">
        <f>(INDEX('S9'!$B$2:$AE$14, MATCH("GDP", 'S1'!$AE$2:$AE$14, 0), MATCH(T$16, 'S1'!$B$2:$AD$2, 0))/1000)/T17-1</f>
        <v>-8.2878257177437797E-3</v>
      </c>
      <c r="U21" s="57">
        <f>(INDEX('S9'!$B$2:$AE$14, MATCH("GDP", 'S1'!$AE$2:$AE$14, 0), MATCH(U$16, 'S1'!$B$2:$AD$2, 0))/1000)/U17-1</f>
        <v>-9.1486774511818636E-3</v>
      </c>
      <c r="V21" s="57">
        <f>(INDEX('S9'!$B$2:$AE$14, MATCH("GDP", 'S1'!$AE$2:$AE$14, 0), MATCH(V$16, 'S1'!$B$2:$AD$2, 0))/1000)/V17-1</f>
        <v>-9.997045933966775E-3</v>
      </c>
      <c r="W21" s="57">
        <f>(INDEX('S9'!$B$2:$AE$14, MATCH("GDP", 'S1'!$AE$2:$AE$14, 0), MATCH(W$16, 'S1'!$B$2:$AD$2, 0))/1000)/W17-1</f>
        <v>-1.0721183178984739E-2</v>
      </c>
      <c r="X21" s="57">
        <f>(INDEX('S9'!$B$2:$AE$14, MATCH("GDP", 'S1'!$AE$2:$AE$14, 0), MATCH(X$16, 'S1'!$B$2:$AD$2, 0))/1000)/X17-1</f>
        <v>-1.1264884356364746E-2</v>
      </c>
      <c r="Y21" s="57">
        <f>(INDEX('S9'!$B$2:$AE$14, MATCH("GDP", 'S1'!$AE$2:$AE$14, 0), MATCH(Y$16, 'S1'!$B$2:$AD$2, 0))/1000)/Y17-1</f>
        <v>-1.1537413516990114E-2</v>
      </c>
      <c r="Z21" s="57">
        <f>(INDEX('S9'!$B$2:$AE$14, MATCH("GDP", 'S1'!$AE$2:$AE$14, 0), MATCH(Z$16, 'S1'!$B$2:$AD$2, 0))/1000)/Z17-1</f>
        <v>-1.1409759077389947E-2</v>
      </c>
      <c r="AA21" s="57">
        <f>(INDEX('S9'!$B$2:$AE$14, MATCH("GDP", 'S1'!$AE$2:$AE$14, 0), MATCH(AA$16, 'S1'!$B$2:$AD$2, 0))/1000)/AA17-1</f>
        <v>-1.0797942434508934E-2</v>
      </c>
      <c r="AB21" s="57">
        <f>(INDEX('S9'!$B$2:$AE$14, MATCH("GDP", 'S1'!$AE$2:$AE$14, 0), MATCH(AB$16, 'S1'!$B$2:$AD$2, 0))/1000)/AB17-1</f>
        <v>-9.8404905297923007E-3</v>
      </c>
      <c r="AC21" s="57">
        <f>(INDEX('S9'!$B$2:$AE$14, MATCH("GDP", 'S1'!$AE$2:$AE$14, 0), MATCH(AC$16, 'S1'!$B$2:$AD$2, 0))/1000)/AC17-1</f>
        <v>-9.697432634224179E-3</v>
      </c>
      <c r="AD21" s="57">
        <f>(INDEX('S9'!$B$2:$AE$14, MATCH("GDP", 'S1'!$AE$2:$AE$14, 0), MATCH(AD$16, 'S1'!$B$2:$AD$2, 0))/1000)/AD17-1</f>
        <v>-1.6045354548556157E-2</v>
      </c>
      <c r="AE21" s="57">
        <f>(INDEX('S9'!$B$2:$AE$14, MATCH("GDP", 'S1'!$AE$2:$AE$14, 0), MATCH(AE$16, 'S1'!$B$2:$AD$2, 0))/1000)/AE17-1</f>
        <v>-2.2313605726308472E-2</v>
      </c>
    </row>
    <row r="28" spans="1:31" x14ac:dyDescent="0.35">
      <c r="B28" s="68" t="s">
        <v>73</v>
      </c>
      <c r="C28" s="68" t="s">
        <v>74</v>
      </c>
      <c r="D28" t="s">
        <v>75</v>
      </c>
      <c r="E28" t="s">
        <v>76</v>
      </c>
    </row>
    <row r="29" spans="1:31" x14ac:dyDescent="0.35">
      <c r="B29" t="s">
        <v>56</v>
      </c>
      <c r="C29" t="s">
        <v>71</v>
      </c>
      <c r="D29" t="s">
        <v>58</v>
      </c>
      <c r="E29" t="s">
        <v>77</v>
      </c>
    </row>
    <row r="30" spans="1:31" x14ac:dyDescent="0.35">
      <c r="A30" t="s">
        <v>78</v>
      </c>
      <c r="B30" s="47">
        <v>5.837966711030651E-3</v>
      </c>
      <c r="C30" s="47">
        <v>2.9189833555152145E-3</v>
      </c>
      <c r="D30" s="75">
        <v>-4.9571135861143922E-3</v>
      </c>
      <c r="E30" s="47">
        <v>-2.6386422469096948E-2</v>
      </c>
    </row>
    <row r="31" spans="1:31" x14ac:dyDescent="0.35">
      <c r="A31" t="s">
        <v>79</v>
      </c>
      <c r="B31" s="47">
        <v>-1.0207248969941185E-3</v>
      </c>
      <c r="C31" s="47">
        <v>-5.1036244849700374E-4</v>
      </c>
      <c r="D31" s="75">
        <v>-5.6658528275527198E-3</v>
      </c>
      <c r="E31" s="47">
        <v>-2.8411565301504682E-2</v>
      </c>
    </row>
    <row r="32" spans="1:31" x14ac:dyDescent="0.35">
      <c r="A32" t="s">
        <v>80</v>
      </c>
      <c r="B32" s="47">
        <v>2.3550293986200899E-3</v>
      </c>
      <c r="C32" s="47">
        <v>1.1775146993100449E-3</v>
      </c>
      <c r="D32" s="75">
        <v>-8.3641510872636271E-3</v>
      </c>
      <c r="E32" s="47">
        <v>-4.1171504498725642E-2</v>
      </c>
    </row>
    <row r="33" spans="1:11" x14ac:dyDescent="0.35">
      <c r="A33" t="s">
        <v>81</v>
      </c>
      <c r="B33" s="47">
        <v>1.1336472734122971E-2</v>
      </c>
      <c r="C33" s="47">
        <v>5.6682363670614855E-3</v>
      </c>
      <c r="D33" s="75">
        <v>1.1928658085350152E-2</v>
      </c>
      <c r="E33" s="47">
        <v>4.1806646487099863E-2</v>
      </c>
    </row>
    <row r="34" spans="1:11" x14ac:dyDescent="0.35">
      <c r="A34" t="s">
        <v>82</v>
      </c>
      <c r="B34" s="47">
        <v>-3.3919322606479341E-4</v>
      </c>
      <c r="C34" s="47">
        <v>-1.6959661303228568E-4</v>
      </c>
      <c r="D34" s="75">
        <v>-1.3982240512366406E-2</v>
      </c>
      <c r="E34" s="47">
        <v>-6.0896252553305219E-2</v>
      </c>
    </row>
    <row r="35" spans="1:11" x14ac:dyDescent="0.35">
      <c r="A35" t="s">
        <v>83</v>
      </c>
      <c r="B35" s="47">
        <v>1.2061743595084273E-3</v>
      </c>
      <c r="C35" s="47">
        <v>6.0308717975421366E-4</v>
      </c>
      <c r="D35" s="75">
        <v>-8.4008421448877879E-3</v>
      </c>
      <c r="E35" s="47">
        <v>-3.9058576906335074E-2</v>
      </c>
    </row>
    <row r="36" spans="1:11" x14ac:dyDescent="0.35">
      <c r="A36" t="s">
        <v>84</v>
      </c>
      <c r="B36" s="47">
        <v>2.544931944244988E-3</v>
      </c>
      <c r="C36" s="47">
        <v>1.272465972122383E-3</v>
      </c>
      <c r="D36" s="75">
        <v>-9.6559224867180937E-3</v>
      </c>
      <c r="E36" s="47">
        <v>-4.326467530796374E-2</v>
      </c>
    </row>
    <row r="37" spans="1:11" x14ac:dyDescent="0.35">
      <c r="A37" t="s">
        <v>85</v>
      </c>
      <c r="B37" s="47">
        <v>2.9751294374324999E-3</v>
      </c>
      <c r="C37" s="47">
        <v>1.48756471871625E-3</v>
      </c>
      <c r="D37" s="75">
        <v>-8.257209879870997E-3</v>
      </c>
      <c r="E37" s="47">
        <v>-4.1509713058247799E-2</v>
      </c>
    </row>
    <row r="38" spans="1:11" x14ac:dyDescent="0.35">
      <c r="A38" t="s">
        <v>86</v>
      </c>
      <c r="B38" s="47">
        <v>1.0968510405928722E-3</v>
      </c>
      <c r="C38" s="47">
        <v>5.4842552029632508E-4</v>
      </c>
      <c r="D38" s="75">
        <v>-2.9416898873670938E-3</v>
      </c>
      <c r="E38" s="47">
        <v>-1.6648627735237009E-2</v>
      </c>
    </row>
    <row r="39" spans="1:11" x14ac:dyDescent="0.35">
      <c r="A39" t="s">
        <v>87</v>
      </c>
      <c r="B39" s="47">
        <v>-3.0400042739542332E-4</v>
      </c>
      <c r="C39" s="47">
        <v>-1.5200021369776717E-4</v>
      </c>
      <c r="D39" s="75">
        <v>-1.132367682431612E-2</v>
      </c>
      <c r="E39" s="47">
        <v>-4.9708856192291928E-2</v>
      </c>
    </row>
    <row r="40" spans="1:11" x14ac:dyDescent="0.35">
      <c r="A40" t="s">
        <v>88</v>
      </c>
      <c r="B40" s="47">
        <v>-1.7370151437406944E-3</v>
      </c>
      <c r="C40" s="47">
        <v>-8.6850757187029171E-4</v>
      </c>
      <c r="D40" s="75">
        <v>-7.3185025721179686E-3</v>
      </c>
      <c r="E40" s="47">
        <v>-3.534663984341091E-2</v>
      </c>
    </row>
    <row r="41" spans="1:11" x14ac:dyDescent="0.35">
      <c r="A41" t="s">
        <v>89</v>
      </c>
      <c r="B41" s="47">
        <v>1.3502311420285906E-3</v>
      </c>
      <c r="C41" s="47">
        <v>6.7511557101407327E-4</v>
      </c>
      <c r="D41" s="75">
        <v>-5.0716195791435936E-3</v>
      </c>
      <c r="E41" s="47">
        <v>-2.1046131743756136E-2</v>
      </c>
    </row>
    <row r="42" spans="1:11" x14ac:dyDescent="0.35">
      <c r="A42" t="s">
        <v>90</v>
      </c>
      <c r="B42" s="47">
        <v>9.5122364501754042E-4</v>
      </c>
      <c r="C42" s="47">
        <v>4.7561182250888123E-4</v>
      </c>
      <c r="D42" s="75">
        <v>-8.0681720965343207E-3</v>
      </c>
      <c r="E42" s="47">
        <v>-4.0635445983873031E-2</v>
      </c>
    </row>
    <row r="43" spans="1:11" x14ac:dyDescent="0.35">
      <c r="A43" t="s">
        <v>91</v>
      </c>
      <c r="B43" s="47">
        <v>2.276358128085354E-3</v>
      </c>
      <c r="C43" s="47">
        <v>1.138179064042566E-3</v>
      </c>
      <c r="D43" s="75">
        <v>-1.0743760534146274E-2</v>
      </c>
      <c r="E43" s="47">
        <v>-5.170178632568545E-2</v>
      </c>
    </row>
    <row r="44" spans="1:11" x14ac:dyDescent="0.35">
      <c r="A44" t="s">
        <v>92</v>
      </c>
      <c r="B44" s="47">
        <v>8.1213051921036339E-4</v>
      </c>
      <c r="C44" s="47">
        <v>4.0606525960518169E-4</v>
      </c>
      <c r="D44" s="75">
        <v>-7.7582729677593276E-3</v>
      </c>
      <c r="E44" s="47">
        <v>-3.9418032958629778E-2</v>
      </c>
    </row>
    <row r="45" spans="1:11" x14ac:dyDescent="0.35">
      <c r="A45" t="s">
        <v>93</v>
      </c>
      <c r="B45" s="47">
        <v>9.0702647059111019E-3</v>
      </c>
      <c r="C45" s="47">
        <v>4.5351323529554399E-3</v>
      </c>
      <c r="D45" s="75">
        <v>-4.6044140751821949E-3</v>
      </c>
      <c r="E45" s="47">
        <v>-3.093244037430809E-2</v>
      </c>
    </row>
    <row r="48" spans="1:11" ht="15" thickBot="1" x14ac:dyDescent="0.4">
      <c r="A48" s="7" t="s">
        <v>94</v>
      </c>
      <c r="J48" s="48" t="s">
        <v>69</v>
      </c>
      <c r="K48" s="52"/>
    </row>
    <row r="49" spans="1:11" x14ac:dyDescent="0.35">
      <c r="B49" s="51"/>
      <c r="C49" s="78" t="s">
        <v>95</v>
      </c>
      <c r="D49" s="78"/>
      <c r="E49" s="78"/>
      <c r="F49" s="79"/>
      <c r="J49" t="s">
        <v>54</v>
      </c>
      <c r="K49" s="52" t="s">
        <v>70</v>
      </c>
    </row>
    <row r="50" spans="1:11" x14ac:dyDescent="0.35">
      <c r="A50" s="48" t="s">
        <v>69</v>
      </c>
      <c r="B50" s="52"/>
      <c r="C50" s="49">
        <v>2035</v>
      </c>
      <c r="D50" s="49">
        <v>2040</v>
      </c>
      <c r="E50" s="49">
        <v>2045</v>
      </c>
      <c r="F50" s="53">
        <v>2050</v>
      </c>
      <c r="J50" t="s">
        <v>12</v>
      </c>
      <c r="K50" s="52" t="s">
        <v>56</v>
      </c>
    </row>
    <row r="51" spans="1:11" x14ac:dyDescent="0.35">
      <c r="A51" t="s">
        <v>54</v>
      </c>
      <c r="B51" s="52" t="s">
        <v>70</v>
      </c>
      <c r="C51" s="50">
        <f>INDEX('Forth Pathway 2'!$B$2:$AE$14, MATCH("Emp", 'S1'!$AE$2:$AE$14, 0), MATCH(C$4, 'S1'!$B$2:$AD$2, 0))/1000</f>
        <v>3.1965937180594124</v>
      </c>
      <c r="D51" s="50">
        <f>INDEX('Forth Pathway 2'!$B$2:$AE$14, MATCH("Emp", 'S1'!$AE$2:$AE$14, 0), MATCH(D$4, 'S1'!$B$2:$AD$2, 0))/1000</f>
        <v>3.2892217623680655</v>
      </c>
      <c r="E51" s="50">
        <f>INDEX('Forth Pathway 2'!$B$2:$AE$14, MATCH("Emp", 'S1'!$AE$2:$AE$14, 0), MATCH(E$4, 'S1'!$B$2:$AD$2, 0))/1000</f>
        <v>3.3710470923896123</v>
      </c>
      <c r="F51" s="50">
        <f>INDEX('Forth Pathway 2'!$B$2:$AE$14, MATCH("Emp", 'S1'!$AE$2:$AE$14, 0), MATCH(F$4, 'S1'!$B$2:$AD$2, 0))/1000</f>
        <v>3.4422849314808066</v>
      </c>
      <c r="J51" t="s">
        <v>96</v>
      </c>
      <c r="K51" s="52" t="s">
        <v>71</v>
      </c>
    </row>
    <row r="52" spans="1:11" x14ac:dyDescent="0.35">
      <c r="A52" t="s">
        <v>12</v>
      </c>
      <c r="B52" s="52" t="s">
        <v>56</v>
      </c>
      <c r="C52" s="56">
        <f>(INDEX('S1'!$B$2:$AE$14, MATCH("Emp", 'S1'!$AE$2:$AE$14, 0), MATCH(C$4, 'S1'!$B$2:$AD$2, 0))/1000)/C51-1</f>
        <v>3.1838305830445002E-4</v>
      </c>
      <c r="D52" s="56">
        <f>(INDEX('S1'!$B$2:$AE$14, MATCH("Emp", 'S1'!$AE$2:$AE$14, 0), MATCH(D$4, 'S1'!$B$2:$AD$2, 0))/1000)/D51-1</f>
        <v>-4.8962309838196383E-5</v>
      </c>
      <c r="E52" s="56">
        <f>(INDEX('S1'!$B$2:$AE$14, MATCH("Emp", 'S1'!$AE$2:$AE$14, 0), MATCH(E$4, 'S1'!$B$2:$AD$2, 0))/1000)/E51-1</f>
        <v>6.6107448138064129E-5</v>
      </c>
      <c r="F52" s="56">
        <f>(INDEX('S1'!$B$2:$AE$14, MATCH("Emp", 'S1'!$AE$2:$AE$14, 0), MATCH(F$4, 'S1'!$B$2:$AD$2, 0))/1000)/F51-1</f>
        <v>9.9030360504004378E-4</v>
      </c>
      <c r="J52" t="s">
        <v>54</v>
      </c>
      <c r="K52" s="52" t="s">
        <v>57</v>
      </c>
    </row>
    <row r="53" spans="1:11" x14ac:dyDescent="0.35">
      <c r="A53" t="s">
        <v>54</v>
      </c>
      <c r="B53" s="52" t="s">
        <v>71</v>
      </c>
      <c r="C53" s="56">
        <f>(INDEX('Forth Pathway 2'!$B$2:$AE$14, MATCH("Emp", 'S1'!$AE$2:$AE$14, 0), MATCH(C$4, 'S1'!$B$2:$AD$2, 0))/1000)/C51-1</f>
        <v>0</v>
      </c>
      <c r="D53" s="56">
        <f>(INDEX('Forth Pathway 2'!$B$2:$AE$14, MATCH("Emp", 'S1'!$AE$2:$AE$14, 0), MATCH(D$4, 'S1'!$B$2:$AD$2, 0))/1000)/D51-1</f>
        <v>0</v>
      </c>
      <c r="E53" s="56">
        <f>(INDEX('Forth Pathway 2'!$B$2:$AE$14, MATCH("Emp", 'S1'!$AE$2:$AE$14, 0), MATCH(E$4, 'S1'!$B$2:$AD$2, 0))/1000)/E51-1</f>
        <v>0</v>
      </c>
      <c r="F53" s="56">
        <f>(INDEX('Forth Pathway 2'!$B$2:$AE$14, MATCH("Emp", 'S1'!$AE$2:$AE$14, 0), MATCH(F$4, 'S1'!$B$2:$AD$2, 0))/1000)/F51-1</f>
        <v>0</v>
      </c>
      <c r="J53" t="s">
        <v>24</v>
      </c>
      <c r="K53" s="52" t="s">
        <v>58</v>
      </c>
    </row>
    <row r="54" spans="1:11" ht="15" thickBot="1" x14ac:dyDescent="0.4">
      <c r="A54" t="s">
        <v>24</v>
      </c>
      <c r="B54" s="52" t="s">
        <v>57</v>
      </c>
      <c r="C54" s="56">
        <f>(INDEX('S7'!$B$2:$AE$14, MATCH("Emp", 'S1'!$AE$2:$AE$14, 0), MATCH(C$4, 'S1'!$B$2:$AD$2, 0))/1000)/C51-1</f>
        <v>-1.6010299703429487E-3</v>
      </c>
      <c r="D54" s="56">
        <f>(INDEX('S7'!$B$2:$AE$14, MATCH("Emp", 'S1'!$AE$2:$AE$14, 0), MATCH(D$4, 'S1'!$B$2:$AD$2, 0))/1000)/D51-1</f>
        <v>-1.7834050185890904E-3</v>
      </c>
      <c r="E54" s="56">
        <f>(INDEX('S7'!$B$2:$AE$14, MATCH("Emp", 'S1'!$AE$2:$AE$14, 0), MATCH(E$4, 'S1'!$B$2:$AD$2, 0))/1000)/E51-1</f>
        <v>-1.3395959291300219E-3</v>
      </c>
      <c r="F54" s="56">
        <f>(INDEX('S7'!$B$2:$AE$14, MATCH("Emp", 'S1'!$AE$2:$AE$14, 0), MATCH(F$4, 'S1'!$B$2:$AD$2, 0))/1000)/F51-1</f>
        <v>-9.8749093978600655E-4</v>
      </c>
      <c r="J54" t="s">
        <v>28</v>
      </c>
      <c r="K54" s="55" t="s">
        <v>77</v>
      </c>
    </row>
    <row r="55" spans="1:11" ht="15" thickBot="1" x14ac:dyDescent="0.4">
      <c r="A55" t="s">
        <v>28</v>
      </c>
      <c r="B55" s="55" t="s">
        <v>58</v>
      </c>
      <c r="C55" s="57">
        <f>(INDEX('S9'!$B$2:$AE$14, MATCH("Emp", 'S1'!$AE$2:$AE$14, 0), MATCH(C$4, 'S1'!$B$2:$AD$2, 0))/1000)/C51-1</f>
        <v>-4.1725183431080559E-3</v>
      </c>
      <c r="D55" s="57">
        <f>(INDEX('S9'!$B$2:$AE$14, MATCH("Emp", 'S1'!$AE$2:$AE$14, 0), MATCH(D$4, 'S1'!$B$2:$AD$2, 0))/1000)/D51-1</f>
        <v>-5.9597726393993966E-3</v>
      </c>
      <c r="E55" s="57">
        <f>(INDEX('S9'!$B$2:$AE$14, MATCH("Emp", 'S1'!$AE$2:$AE$14, 0), MATCH(E$4, 'S1'!$B$2:$AD$2, 0))/1000)/E51-1</f>
        <v>-5.516832994253873E-3</v>
      </c>
      <c r="F55" s="57">
        <f>(INDEX('S9'!$B$2:$AE$14, MATCH("Emp", 'S1'!$AE$2:$AE$14, 0), MATCH(F$4, 'S1'!$B$2:$AD$2, 0))/1000)/F51-1</f>
        <v>-1.6414037804522996E-2</v>
      </c>
    </row>
    <row r="58" spans="1:11" ht="15" thickBot="1" x14ac:dyDescent="0.4">
      <c r="A58" s="7" t="s">
        <v>97</v>
      </c>
    </row>
    <row r="59" spans="1:11" x14ac:dyDescent="0.35">
      <c r="B59" s="51"/>
      <c r="C59" s="78" t="s">
        <v>98</v>
      </c>
      <c r="D59" s="78"/>
      <c r="E59" s="78"/>
      <c r="F59" s="79"/>
    </row>
    <row r="60" spans="1:11" x14ac:dyDescent="0.35">
      <c r="A60" s="48" t="s">
        <v>69</v>
      </c>
      <c r="B60" s="52"/>
      <c r="C60" s="49">
        <v>2035</v>
      </c>
      <c r="D60" s="49">
        <v>2040</v>
      </c>
      <c r="E60" s="49">
        <v>2045</v>
      </c>
      <c r="F60" s="53">
        <v>2050</v>
      </c>
    </row>
    <row r="61" spans="1:11" x14ac:dyDescent="0.35">
      <c r="A61" t="s">
        <v>12</v>
      </c>
      <c r="B61" s="52" t="s">
        <v>56</v>
      </c>
      <c r="C61" s="56" t="e">
        <f>(INDEX('S1'!$B$2:$AE$14, MATCH("Wages", 'S1'!$AE$2:$AE$14, 0), MATCH(C$4, 'S1'!$B$2:$AD$2, 0))/1000)/#REF!-1</f>
        <v>#REF!</v>
      </c>
      <c r="D61" s="56" t="e">
        <f>(INDEX('S1'!$B$2:$AE$14, MATCH("Wages", 'S1'!$AE$2:$AE$14, 0), MATCH(D$4, 'S1'!$B$2:$AD$2, 0))/1000)/#REF!-1</f>
        <v>#REF!</v>
      </c>
      <c r="E61" s="56" t="e">
        <f>(INDEX('S1'!$B$2:$AE$14, MATCH("Wages", 'S1'!$AE$2:$AE$14, 0), MATCH(E$4, 'S1'!$B$2:$AD$2, 0))/1000)/#REF!-1</f>
        <v>#REF!</v>
      </c>
      <c r="F61" s="56" t="e">
        <f>(INDEX('S1'!$B$2:$AE$14, MATCH("Wages", 'S1'!$AE$2:$AE$14, 0), MATCH(F$4, 'S1'!$B$2:$AD$2, 0))/1000)/#REF!-1</f>
        <v>#REF!</v>
      </c>
    </row>
    <row r="62" spans="1:11" x14ac:dyDescent="0.35">
      <c r="A62" t="s">
        <v>54</v>
      </c>
      <c r="B62" s="52" t="s">
        <v>71</v>
      </c>
      <c r="C62" s="56" t="e">
        <f>(INDEX('Forth Pathway 2'!$B$2:$AE$14, MATCH("Wages", 'S1'!$AE$2:$AE$14, 0), MATCH(C$4, 'S1'!$B$2:$AD$2, 0))/1000)/#REF!-1</f>
        <v>#REF!</v>
      </c>
      <c r="D62" s="56" t="e">
        <f>(INDEX('Forth Pathway 2'!$B$2:$AE$14, MATCH("Wages", 'S1'!$AE$2:$AE$14, 0), MATCH(D$4, 'S1'!$B$2:$AD$2, 0))/1000)/#REF!-1</f>
        <v>#REF!</v>
      </c>
      <c r="E62" s="56" t="e">
        <f>(INDEX('Forth Pathway 2'!$B$2:$AE$14, MATCH("Wages", 'S1'!$AE$2:$AE$14, 0), MATCH(E$4, 'S1'!$B$2:$AD$2, 0))/1000)/#REF!-1</f>
        <v>#REF!</v>
      </c>
      <c r="F62" s="56" t="e">
        <f>(INDEX('Forth Pathway 2'!$B$2:$AE$14, MATCH("Wages", 'S1'!$AE$2:$AE$14, 0), MATCH(F$4, 'S1'!$B$2:$AD$2, 0))/1000)/#REF!-1</f>
        <v>#REF!</v>
      </c>
    </row>
    <row r="63" spans="1:11" x14ac:dyDescent="0.35">
      <c r="A63" t="s">
        <v>24</v>
      </c>
      <c r="B63" s="52" t="s">
        <v>57</v>
      </c>
      <c r="C63" s="56" t="e">
        <f>(INDEX('S7'!$B$2:$AE$14, MATCH("Wages", 'S1'!$AE$2:$AE$14, 0), MATCH(C$4, 'S1'!$B$2:$AD$2, 0))/1000)/#REF!-1</f>
        <v>#REF!</v>
      </c>
      <c r="D63" s="56" t="e">
        <f>(INDEX('S7'!$B$2:$AE$14, MATCH("Wages", 'S1'!$AE$2:$AE$14, 0), MATCH(D$4, 'S1'!$B$2:$AD$2, 0))/1000)/#REF!-1</f>
        <v>#REF!</v>
      </c>
      <c r="E63" s="56" t="e">
        <f>(INDEX('S7'!$B$2:$AE$14, MATCH("Wages", 'S1'!$AE$2:$AE$14, 0), MATCH(E$4, 'S1'!$B$2:$AD$2, 0))/1000)/#REF!-1</f>
        <v>#REF!</v>
      </c>
      <c r="F63" s="56" t="e">
        <f>(INDEX('S7'!$B$2:$AE$14, MATCH("Wages", 'S1'!$AE$2:$AE$14, 0), MATCH(F$4, 'S1'!$B$2:$AD$2, 0))/1000)/#REF!-1</f>
        <v>#REF!</v>
      </c>
    </row>
    <row r="64" spans="1:11" ht="15" thickBot="1" x14ac:dyDescent="0.4">
      <c r="A64" t="s">
        <v>28</v>
      </c>
      <c r="B64" s="55" t="s">
        <v>58</v>
      </c>
      <c r="C64" s="57" t="e">
        <f>(INDEX('S9'!$B$2:$AE$14, MATCH("Wages", 'S1'!$AE$2:$AE$14, 0), MATCH(C$4, 'S1'!$B$2:$AD$2, 0))/1000)/#REF!-1</f>
        <v>#REF!</v>
      </c>
      <c r="D64" s="57" t="e">
        <f>(INDEX('S9'!$B$2:$AE$14, MATCH("Wages", 'S1'!$AE$2:$AE$14, 0), MATCH(D$4, 'S1'!$B$2:$AD$2, 0))/1000)/#REF!-1</f>
        <v>#REF!</v>
      </c>
      <c r="E64" s="57" t="e">
        <f>(INDEX('S9'!$B$2:$AE$14, MATCH("Wages", 'S1'!$AE$2:$AE$14, 0), MATCH(E$4, 'S1'!$B$2:$AD$2, 0))/1000)/#REF!-1</f>
        <v>#REF!</v>
      </c>
      <c r="F64" s="57" t="e">
        <f>(INDEX('S9'!$B$2:$AE$14, MATCH("Wages", 'S1'!$AE$2:$AE$14, 0), MATCH(F$4, 'S1'!$B$2:$AD$2, 0))/1000)/#REF!-1</f>
        <v>#REF!</v>
      </c>
    </row>
    <row r="67" spans="1:30" x14ac:dyDescent="0.35">
      <c r="A67" s="7" t="s">
        <v>99</v>
      </c>
    </row>
    <row r="68" spans="1:30" x14ac:dyDescent="0.35">
      <c r="B68">
        <v>2022</v>
      </c>
      <c r="C68">
        <v>2023</v>
      </c>
      <c r="D68">
        <v>2024</v>
      </c>
      <c r="E68">
        <v>2025</v>
      </c>
      <c r="F68">
        <v>2026</v>
      </c>
      <c r="G68">
        <v>2027</v>
      </c>
      <c r="H68">
        <v>2028</v>
      </c>
      <c r="I68">
        <v>2029</v>
      </c>
      <c r="J68">
        <v>2030</v>
      </c>
      <c r="K68">
        <v>2031</v>
      </c>
      <c r="L68">
        <v>2032</v>
      </c>
      <c r="M68">
        <v>2033</v>
      </c>
      <c r="N68">
        <v>2034</v>
      </c>
      <c r="O68">
        <v>2035</v>
      </c>
      <c r="P68">
        <v>2036</v>
      </c>
      <c r="Q68">
        <v>2037</v>
      </c>
      <c r="R68">
        <v>2038</v>
      </c>
      <c r="S68">
        <v>2039</v>
      </c>
      <c r="T68">
        <v>2040</v>
      </c>
      <c r="U68">
        <v>2041</v>
      </c>
      <c r="V68">
        <v>2042</v>
      </c>
      <c r="W68">
        <v>2043</v>
      </c>
      <c r="X68">
        <v>2044</v>
      </c>
      <c r="Y68">
        <v>2045</v>
      </c>
      <c r="Z68">
        <v>2046</v>
      </c>
      <c r="AA68">
        <v>2047</v>
      </c>
      <c r="AB68">
        <v>2048</v>
      </c>
      <c r="AC68">
        <v>2049</v>
      </c>
      <c r="AD68">
        <v>2050</v>
      </c>
    </row>
    <row r="69" spans="1:30" x14ac:dyDescent="0.35">
      <c r="A69" t="s">
        <v>100</v>
      </c>
      <c r="B69">
        <v>334.3928477</v>
      </c>
      <c r="C69">
        <v>341.45098404174416</v>
      </c>
      <c r="D69">
        <v>348.45781444523868</v>
      </c>
      <c r="E69">
        <v>355.5501074049605</v>
      </c>
      <c r="F69">
        <v>362.64981570682323</v>
      </c>
      <c r="G69">
        <v>369.9432382965353</v>
      </c>
      <c r="H69">
        <v>377.48869639287824</v>
      </c>
      <c r="I69">
        <v>385.15590963787173</v>
      </c>
      <c r="J69">
        <v>392.94169453953026</v>
      </c>
      <c r="K69">
        <v>400.77367071244578</v>
      </c>
      <c r="L69">
        <v>408.70412906106395</v>
      </c>
      <c r="M69">
        <v>416.6891758197051</v>
      </c>
      <c r="N69">
        <v>424.69150289852757</v>
      </c>
      <c r="O69">
        <v>432.71832889941186</v>
      </c>
      <c r="P69">
        <v>440.76192403720955</v>
      </c>
      <c r="Q69">
        <v>448.81992517514828</v>
      </c>
      <c r="R69">
        <v>456.94695240218505</v>
      </c>
      <c r="S69">
        <v>465.11597913438408</v>
      </c>
      <c r="T69">
        <v>473.3313736087365</v>
      </c>
      <c r="U69">
        <v>481.59366626229973</v>
      </c>
      <c r="V69">
        <v>489.91373033770157</v>
      </c>
      <c r="W69">
        <v>498.29848563013468</v>
      </c>
      <c r="X69">
        <v>506.7443541153728</v>
      </c>
      <c r="Y69">
        <v>515.26258976605436</v>
      </c>
      <c r="Z69">
        <v>523.84134517598852</v>
      </c>
      <c r="AA69">
        <v>532.48434100966847</v>
      </c>
      <c r="AB69">
        <v>541.17852742678269</v>
      </c>
      <c r="AC69">
        <v>549.94905829432014</v>
      </c>
      <c r="AD69">
        <v>558.79899473644343</v>
      </c>
    </row>
    <row r="70" spans="1:30" x14ac:dyDescent="0.35">
      <c r="A70" t="s">
        <v>101</v>
      </c>
      <c r="B70">
        <v>334.3928477</v>
      </c>
      <c r="C70">
        <v>341.45119163960368</v>
      </c>
      <c r="D70">
        <v>348.45823648018683</v>
      </c>
      <c r="E70">
        <v>355.55066760344539</v>
      </c>
      <c r="F70">
        <v>362.65048910737153</v>
      </c>
      <c r="G70">
        <v>369.94379483314992</v>
      </c>
      <c r="H70">
        <v>377.48919366122038</v>
      </c>
      <c r="I70">
        <v>385.15635675914575</v>
      </c>
      <c r="J70">
        <v>392.94199576118586</v>
      </c>
      <c r="K70">
        <v>400.74480113434385</v>
      </c>
      <c r="L70">
        <v>408.67523481025501</v>
      </c>
      <c r="M70">
        <v>416.65637201287069</v>
      </c>
      <c r="N70">
        <v>424.66727797044996</v>
      </c>
      <c r="O70">
        <v>432.70769907453013</v>
      </c>
      <c r="P70">
        <v>440.78636728548003</v>
      </c>
      <c r="Q70">
        <v>448.87546832381639</v>
      </c>
      <c r="R70">
        <v>457.03349233898138</v>
      </c>
      <c r="S70">
        <v>465.230007002359</v>
      </c>
      <c r="T70">
        <v>473.46739681971809</v>
      </c>
      <c r="U70">
        <v>481.76398033549765</v>
      </c>
      <c r="V70">
        <v>490.11099553646534</v>
      </c>
      <c r="W70">
        <v>498.51363964150988</v>
      </c>
      <c r="X70">
        <v>506.96703147571083</v>
      </c>
      <c r="Y70">
        <v>515.48055635228991</v>
      </c>
      <c r="Z70">
        <v>524.04649634609245</v>
      </c>
      <c r="AA70">
        <v>532.66073823268459</v>
      </c>
      <c r="AB70">
        <v>541.30787288222666</v>
      </c>
      <c r="AC70">
        <v>550.01031465949291</v>
      </c>
      <c r="AD70">
        <v>558.76838898212623</v>
      </c>
    </row>
    <row r="71" spans="1:30" x14ac:dyDescent="0.35">
      <c r="A71" t="s">
        <v>102</v>
      </c>
      <c r="B71">
        <v>334.3928477</v>
      </c>
      <c r="C71">
        <v>341.45139923746331</v>
      </c>
      <c r="D71">
        <v>348.45865851513503</v>
      </c>
      <c r="E71">
        <v>355.55122780193034</v>
      </c>
      <c r="F71">
        <v>362.65116250791988</v>
      </c>
      <c r="G71">
        <v>369.9443513697646</v>
      </c>
      <c r="H71">
        <v>377.48969092956253</v>
      </c>
      <c r="I71">
        <v>385.15680388041977</v>
      </c>
      <c r="J71">
        <v>392.94229698284153</v>
      </c>
      <c r="K71">
        <v>400.71593155624191</v>
      </c>
      <c r="L71">
        <v>408.64634055944606</v>
      </c>
      <c r="M71">
        <v>416.62356820603623</v>
      </c>
      <c r="N71">
        <v>424.64305304237229</v>
      </c>
      <c r="O71">
        <v>432.69706924964839</v>
      </c>
      <c r="P71">
        <v>440.8108105337505</v>
      </c>
      <c r="Q71">
        <v>448.93101147248444</v>
      </c>
      <c r="R71">
        <v>457.12003227577759</v>
      </c>
      <c r="S71">
        <v>465.34403487033393</v>
      </c>
      <c r="T71">
        <v>473.60342003069968</v>
      </c>
      <c r="U71">
        <v>481.93429440869556</v>
      </c>
      <c r="V71">
        <v>490.308260735229</v>
      </c>
      <c r="W71">
        <v>498.72879365288503</v>
      </c>
      <c r="X71">
        <v>507.18970883604874</v>
      </c>
      <c r="Y71">
        <v>515.69852293852534</v>
      </c>
      <c r="Z71">
        <v>524.25164751619627</v>
      </c>
      <c r="AA71">
        <v>532.83713545570083</v>
      </c>
      <c r="AB71">
        <v>541.43721833767063</v>
      </c>
      <c r="AC71">
        <v>550.07157102466567</v>
      </c>
      <c r="AD71">
        <v>558.73778322780925</v>
      </c>
    </row>
    <row r="72" spans="1:30" x14ac:dyDescent="0.35">
      <c r="A72" t="s">
        <v>103</v>
      </c>
      <c r="B72">
        <v>334.3928477</v>
      </c>
      <c r="C72">
        <v>341.45098404174416</v>
      </c>
      <c r="D72">
        <v>348.45781444523868</v>
      </c>
      <c r="E72">
        <v>355.5501074049605</v>
      </c>
      <c r="F72">
        <v>362.64981570682323</v>
      </c>
      <c r="G72">
        <v>369.9432382965353</v>
      </c>
      <c r="H72">
        <v>377.48869639287824</v>
      </c>
      <c r="I72">
        <v>385.15590963787173</v>
      </c>
      <c r="J72">
        <v>392.94169453953026</v>
      </c>
      <c r="K72">
        <v>400.5070840046659</v>
      </c>
      <c r="L72">
        <v>408.0806467665177</v>
      </c>
      <c r="M72">
        <v>415.64744901804187</v>
      </c>
      <c r="N72">
        <v>423.23750942864751</v>
      </c>
      <c r="O72">
        <v>430.8303522634356</v>
      </c>
      <c r="P72">
        <v>438.44761025925283</v>
      </c>
      <c r="Q72">
        <v>446.06877831380712</v>
      </c>
      <c r="R72">
        <v>453.75803129284083</v>
      </c>
      <c r="S72">
        <v>461.48734461053692</v>
      </c>
      <c r="T72">
        <v>469.27057510106221</v>
      </c>
      <c r="U72">
        <v>477.11637513033799</v>
      </c>
      <c r="V72">
        <v>485.05157605771717</v>
      </c>
      <c r="W72">
        <v>493.11067146719597</v>
      </c>
      <c r="X72">
        <v>501.33805143364543</v>
      </c>
      <c r="Y72">
        <v>509.81452703523092</v>
      </c>
      <c r="Z72">
        <v>518.5908084051199</v>
      </c>
      <c r="AA72">
        <v>527.59375667032737</v>
      </c>
      <c r="AB72">
        <v>536.18666738717934</v>
      </c>
      <c r="AC72">
        <v>541.24547764049362</v>
      </c>
      <c r="AD72">
        <v>546.27032862847227</v>
      </c>
    </row>
    <row r="82" spans="1:31" x14ac:dyDescent="0.35">
      <c r="A82" s="48" t="s">
        <v>69</v>
      </c>
      <c r="B82" s="52"/>
      <c r="C82">
        <v>2022</v>
      </c>
      <c r="D82">
        <v>2023</v>
      </c>
      <c r="E82">
        <v>2024</v>
      </c>
      <c r="F82">
        <v>2025</v>
      </c>
      <c r="G82">
        <v>2026</v>
      </c>
      <c r="H82">
        <v>2027</v>
      </c>
      <c r="I82">
        <v>2028</v>
      </c>
      <c r="J82">
        <v>2029</v>
      </c>
      <c r="K82">
        <v>2030</v>
      </c>
      <c r="L82">
        <v>2031</v>
      </c>
      <c r="M82">
        <v>2032</v>
      </c>
      <c r="N82">
        <v>2033</v>
      </c>
      <c r="O82">
        <v>2034</v>
      </c>
      <c r="P82">
        <v>2035</v>
      </c>
      <c r="Q82">
        <v>2036</v>
      </c>
      <c r="R82">
        <v>2037</v>
      </c>
      <c r="S82">
        <v>2038</v>
      </c>
      <c r="T82">
        <v>2039</v>
      </c>
      <c r="U82">
        <v>2040</v>
      </c>
      <c r="V82">
        <v>2041</v>
      </c>
      <c r="W82">
        <v>2042</v>
      </c>
      <c r="X82">
        <v>2043</v>
      </c>
      <c r="Y82">
        <v>2044</v>
      </c>
      <c r="Z82">
        <v>2045</v>
      </c>
      <c r="AA82">
        <v>2046</v>
      </c>
      <c r="AB82">
        <v>2047</v>
      </c>
      <c r="AC82">
        <v>2048</v>
      </c>
      <c r="AD82">
        <v>2049</v>
      </c>
      <c r="AE82">
        <v>2050</v>
      </c>
    </row>
    <row r="83" spans="1:31" x14ac:dyDescent="0.35">
      <c r="A83" t="s">
        <v>54</v>
      </c>
      <c r="B83" s="52" t="s">
        <v>70</v>
      </c>
      <c r="C83">
        <v>334.3928477</v>
      </c>
      <c r="D83">
        <v>341.45139923746331</v>
      </c>
      <c r="E83">
        <v>348.45865851513503</v>
      </c>
      <c r="F83">
        <v>355.55122780193034</v>
      </c>
      <c r="G83">
        <v>362.65116250791988</v>
      </c>
      <c r="H83">
        <v>369.9443513697646</v>
      </c>
      <c r="I83">
        <v>377.48969092956253</v>
      </c>
      <c r="J83">
        <v>385.15680388041977</v>
      </c>
      <c r="K83">
        <v>392.94229698284153</v>
      </c>
      <c r="L83">
        <v>400.71593155624191</v>
      </c>
      <c r="M83">
        <v>408.64634055944606</v>
      </c>
      <c r="N83">
        <v>416.62356820603623</v>
      </c>
      <c r="O83">
        <v>424.64305304237229</v>
      </c>
      <c r="P83">
        <v>432.69706924964839</v>
      </c>
      <c r="Q83">
        <v>440.8108105337505</v>
      </c>
      <c r="R83">
        <v>448.93101147248444</v>
      </c>
      <c r="S83">
        <v>457.12003227577759</v>
      </c>
      <c r="T83">
        <v>465.34403487033393</v>
      </c>
      <c r="U83">
        <v>473.60342003069968</v>
      </c>
      <c r="V83">
        <v>481.93429440869556</v>
      </c>
      <c r="W83">
        <v>490.308260735229</v>
      </c>
      <c r="X83">
        <v>498.72879365288503</v>
      </c>
      <c r="Y83">
        <v>507.18970883604874</v>
      </c>
      <c r="Z83">
        <v>515.69852293852534</v>
      </c>
      <c r="AA83">
        <v>524.25164751619627</v>
      </c>
      <c r="AB83">
        <v>532.83713545570083</v>
      </c>
      <c r="AC83">
        <v>541.43721833767063</v>
      </c>
      <c r="AD83">
        <v>550.07157102466567</v>
      </c>
      <c r="AE83">
        <v>558.73778322780925</v>
      </c>
    </row>
    <row r="84" spans="1:31" x14ac:dyDescent="0.35">
      <c r="A84" t="s">
        <v>12</v>
      </c>
      <c r="B84" s="52" t="s">
        <v>56</v>
      </c>
      <c r="C84">
        <v>334.3928477</v>
      </c>
      <c r="D84">
        <v>341.45098404174416</v>
      </c>
      <c r="E84">
        <v>348.45781444523868</v>
      </c>
      <c r="F84">
        <v>355.5501074049605</v>
      </c>
      <c r="G84">
        <v>362.64981570682323</v>
      </c>
      <c r="H84">
        <v>369.9432382965353</v>
      </c>
      <c r="I84">
        <v>377.48869639287824</v>
      </c>
      <c r="J84">
        <v>385.15590963787173</v>
      </c>
      <c r="K84">
        <v>392.94169453953026</v>
      </c>
      <c r="L84">
        <v>400.77367071244578</v>
      </c>
      <c r="M84">
        <v>408.70412906106395</v>
      </c>
      <c r="N84">
        <v>416.6891758197051</v>
      </c>
      <c r="O84">
        <v>424.69150289852757</v>
      </c>
      <c r="P84">
        <v>432.71832889941186</v>
      </c>
      <c r="Q84">
        <v>440.76192403720955</v>
      </c>
      <c r="R84">
        <v>448.81992517514828</v>
      </c>
      <c r="S84">
        <v>456.94695240218505</v>
      </c>
      <c r="T84">
        <v>465.11597913438408</v>
      </c>
      <c r="U84">
        <v>473.3313736087365</v>
      </c>
      <c r="V84">
        <v>481.59366626229973</v>
      </c>
      <c r="W84">
        <v>489.91373033770157</v>
      </c>
      <c r="X84">
        <v>498.29848563013468</v>
      </c>
      <c r="Y84">
        <v>506.7443541153728</v>
      </c>
      <c r="Z84">
        <v>515.26258976605436</v>
      </c>
      <c r="AA84">
        <v>523.84134517598852</v>
      </c>
      <c r="AB84">
        <v>532.48434100966847</v>
      </c>
      <c r="AC84">
        <v>541.17852742678269</v>
      </c>
      <c r="AD84">
        <v>549.94905829432014</v>
      </c>
      <c r="AE84">
        <v>558.79899473644343</v>
      </c>
    </row>
    <row r="85" spans="1:31" x14ac:dyDescent="0.35">
      <c r="A85" t="s">
        <v>96</v>
      </c>
      <c r="B85" s="52" t="s">
        <v>71</v>
      </c>
      <c r="C85">
        <f>AVERAGE(C83:C84)</f>
        <v>334.3928477</v>
      </c>
      <c r="D85">
        <f t="shared" ref="D85:AE85" si="2">AVERAGE(D83:D84)</f>
        <v>341.45119163960373</v>
      </c>
      <c r="E85">
        <f t="shared" si="2"/>
        <v>348.45823648018688</v>
      </c>
      <c r="F85">
        <f t="shared" si="2"/>
        <v>355.55066760344539</v>
      </c>
      <c r="G85">
        <f t="shared" si="2"/>
        <v>362.65048910737153</v>
      </c>
      <c r="H85">
        <f t="shared" si="2"/>
        <v>369.94379483314992</v>
      </c>
      <c r="I85">
        <f t="shared" si="2"/>
        <v>377.48919366122038</v>
      </c>
      <c r="J85">
        <f t="shared" si="2"/>
        <v>385.15635675914575</v>
      </c>
      <c r="K85">
        <f t="shared" si="2"/>
        <v>392.94199576118592</v>
      </c>
      <c r="L85">
        <f t="shared" si="2"/>
        <v>400.74480113434385</v>
      </c>
      <c r="M85">
        <f t="shared" si="2"/>
        <v>408.67523481025501</v>
      </c>
      <c r="N85">
        <f t="shared" si="2"/>
        <v>416.65637201287063</v>
      </c>
      <c r="O85">
        <f t="shared" si="2"/>
        <v>424.66727797044996</v>
      </c>
      <c r="P85">
        <f t="shared" si="2"/>
        <v>432.70769907453013</v>
      </c>
      <c r="Q85">
        <f t="shared" si="2"/>
        <v>440.78636728548003</v>
      </c>
      <c r="R85">
        <f t="shared" si="2"/>
        <v>448.87546832381634</v>
      </c>
      <c r="S85">
        <f t="shared" si="2"/>
        <v>457.03349233898132</v>
      </c>
      <c r="T85">
        <f t="shared" si="2"/>
        <v>465.230007002359</v>
      </c>
      <c r="U85">
        <f t="shared" si="2"/>
        <v>473.46739681971809</v>
      </c>
      <c r="V85">
        <f t="shared" si="2"/>
        <v>481.76398033549765</v>
      </c>
      <c r="W85">
        <f t="shared" si="2"/>
        <v>490.11099553646528</v>
      </c>
      <c r="X85">
        <f t="shared" si="2"/>
        <v>498.51363964150983</v>
      </c>
      <c r="Y85">
        <f t="shared" si="2"/>
        <v>506.96703147571077</v>
      </c>
      <c r="Z85">
        <f t="shared" si="2"/>
        <v>515.4805563522898</v>
      </c>
      <c r="AA85">
        <f t="shared" si="2"/>
        <v>524.04649634609245</v>
      </c>
      <c r="AB85">
        <f t="shared" si="2"/>
        <v>532.66073823268471</v>
      </c>
      <c r="AC85">
        <f t="shared" si="2"/>
        <v>541.30787288222666</v>
      </c>
      <c r="AD85">
        <f t="shared" si="2"/>
        <v>550.01031465949291</v>
      </c>
      <c r="AE85">
        <f t="shared" si="2"/>
        <v>558.76838898212634</v>
      </c>
    </row>
    <row r="86" spans="1:31" x14ac:dyDescent="0.35">
      <c r="A86" t="s">
        <v>54</v>
      </c>
      <c r="B86" s="52" t="s">
        <v>57</v>
      </c>
      <c r="C86" s="73">
        <f>C83</f>
        <v>334.3928477</v>
      </c>
      <c r="D86" s="73">
        <f>(INDEX('S1'!$B$2:$AE$14,MATCH("GDP",'S1'!$AE$2:$AE$14,0),MATCH(D$16,'S1'!$B$2:$AD$2,0)))/1000</f>
        <v>341.45098404174416</v>
      </c>
      <c r="E86" s="73">
        <f>(INDEX('S1'!$B$2:$AE$14,MATCH("GDP",'S1'!$AE$2:$AE$14,0),MATCH(E$16,'S1'!$B$2:$AD$2,0)))/1000</f>
        <v>348.45781444523868</v>
      </c>
      <c r="F86" s="73">
        <f>(INDEX('S1'!$B$2:$AE$14,MATCH("GDP",'S1'!$AE$2:$AE$14,0),MATCH(F$16,'S1'!$B$2:$AD$2,0)))/1000</f>
        <v>355.5501074049605</v>
      </c>
      <c r="G86" s="73">
        <f>(INDEX('S1'!$B$2:$AE$14,MATCH("GDP",'S1'!$AE$2:$AE$14,0),MATCH(G$16,'S1'!$B$2:$AD$2,0)))/1000</f>
        <v>362.64981570682323</v>
      </c>
      <c r="H86" s="73">
        <f>(INDEX('S1'!$B$2:$AE$14,MATCH("GDP",'S1'!$AE$2:$AE$14,0),MATCH(H$16,'S1'!$B$2:$AD$2,0)))/1000</f>
        <v>369.9432382965353</v>
      </c>
      <c r="I86" s="73">
        <f>(INDEX('S1'!$B$2:$AE$14,MATCH("GDP",'S1'!$AE$2:$AE$14,0),MATCH(I$16,'S1'!$B$2:$AD$2,0)))/1000</f>
        <v>377.48869639287824</v>
      </c>
      <c r="J86" s="73">
        <f>(INDEX('S1'!$B$2:$AE$14,MATCH("GDP",'S1'!$AE$2:$AE$14,0),MATCH(J$16,'S1'!$B$2:$AD$2,0)))/1000</f>
        <v>385.15590963787173</v>
      </c>
      <c r="K86" s="73">
        <f>(INDEX('S1'!$B$2:$AE$14,MATCH("GDP",'S1'!$AE$2:$AE$14,0),MATCH(K$16,'S1'!$B$2:$AD$2,0)))/1000</f>
        <v>392.94169453953026</v>
      </c>
      <c r="L86" s="73">
        <f>(INDEX('S1'!$B$2:$AE$14,MATCH("GDP",'S1'!$AE$2:$AE$14,0),MATCH(L$16,'S1'!$B$2:$AD$2,0)))/1000</f>
        <v>400.77367071244578</v>
      </c>
      <c r="M86" s="73">
        <f>(INDEX('S1'!$B$2:$AE$14,MATCH("GDP",'S1'!$AE$2:$AE$14,0),MATCH(M$16,'S1'!$B$2:$AD$2,0)))/1000</f>
        <v>408.70412906106395</v>
      </c>
      <c r="N86" s="73">
        <f>(INDEX('S1'!$B$2:$AE$14,MATCH("GDP",'S1'!$AE$2:$AE$14,0),MATCH(N$16,'S1'!$B$2:$AD$2,0)))/1000</f>
        <v>416.6891758197051</v>
      </c>
      <c r="O86" s="73">
        <f>(INDEX('S1'!$B$2:$AE$14,MATCH("GDP",'S1'!$AE$2:$AE$14,0),MATCH(O$16,'S1'!$B$2:$AD$2,0)))/1000</f>
        <v>424.69150289852757</v>
      </c>
      <c r="P86" s="73">
        <f>(INDEX('S1'!$B$2:$AE$14,MATCH("GDP",'S1'!$AE$2:$AE$14,0),MATCH(P$16,'S1'!$B$2:$AD$2,0)))/1000</f>
        <v>432.71832889941186</v>
      </c>
      <c r="Q86" s="73">
        <f>(INDEX('S1'!$B$2:$AE$14,MATCH("GDP",'S1'!$AE$2:$AE$14,0),MATCH(Q$16,'S1'!$B$2:$AD$2,0)))/1000</f>
        <v>440.76192403720955</v>
      </c>
      <c r="R86" s="73">
        <f>(INDEX('S1'!$B$2:$AE$14,MATCH("GDP",'S1'!$AE$2:$AE$14,0),MATCH(R$16,'S1'!$B$2:$AD$2,0)))/1000</f>
        <v>448.81992517514828</v>
      </c>
      <c r="S86" s="73">
        <f>(INDEX('S1'!$B$2:$AE$14,MATCH("GDP",'S1'!$AE$2:$AE$14,0),MATCH(S$16,'S1'!$B$2:$AD$2,0)))/1000</f>
        <v>456.94695240218505</v>
      </c>
      <c r="T86" s="73">
        <f>(INDEX('S1'!$B$2:$AE$14,MATCH("GDP",'S1'!$AE$2:$AE$14,0),MATCH(T$16,'S1'!$B$2:$AD$2,0)))/1000</f>
        <v>465.11597913438408</v>
      </c>
      <c r="U86" s="73">
        <f>(INDEX('S1'!$B$2:$AE$14,MATCH("GDP",'S1'!$AE$2:$AE$14,0),MATCH(U$16,'S1'!$B$2:$AD$2,0)))/1000</f>
        <v>473.3313736087365</v>
      </c>
      <c r="V86" s="73">
        <f>(INDEX('S1'!$B$2:$AE$14,MATCH("GDP",'S1'!$AE$2:$AE$14,0),MATCH(V$16,'S1'!$B$2:$AD$2,0)))/1000</f>
        <v>481.59366626229973</v>
      </c>
      <c r="W86" s="73">
        <f>(INDEX('S1'!$B$2:$AE$14,MATCH("GDP",'S1'!$AE$2:$AE$14,0),MATCH(W$16,'S1'!$B$2:$AD$2,0)))/1000</f>
        <v>489.91373033770157</v>
      </c>
      <c r="X86" s="73">
        <f>(INDEX('S1'!$B$2:$AE$14,MATCH("GDP",'S1'!$AE$2:$AE$14,0),MATCH(X$16,'S1'!$B$2:$AD$2,0)))/1000</f>
        <v>498.29848563013468</v>
      </c>
      <c r="Y86" s="73">
        <f>(INDEX('S1'!$B$2:$AE$14,MATCH("GDP",'S1'!$AE$2:$AE$14,0),MATCH(Y$16,'S1'!$B$2:$AD$2,0)))/1000</f>
        <v>506.7443541153728</v>
      </c>
      <c r="Z86" s="73">
        <f>(INDEX('S1'!$B$2:$AE$14,MATCH("GDP",'S1'!$AE$2:$AE$14,0),MATCH(Z$16,'S1'!$B$2:$AD$2,0)))/1000</f>
        <v>515.26258976605436</v>
      </c>
      <c r="AA86" s="73">
        <f>(INDEX('S1'!$B$2:$AE$14,MATCH("GDP",'S1'!$AE$2:$AE$14,0),MATCH(AA$16,'S1'!$B$2:$AD$2,0)))/1000</f>
        <v>523.84134517598852</v>
      </c>
      <c r="AB86" s="73">
        <f>(INDEX('S1'!$B$2:$AE$14,MATCH("GDP",'S1'!$AE$2:$AE$14,0),MATCH(AB$16,'S1'!$B$2:$AD$2,0)))/1000</f>
        <v>532.48434100966847</v>
      </c>
      <c r="AC86" s="73">
        <f>(INDEX('S1'!$B$2:$AE$14,MATCH("GDP",'S1'!$AE$2:$AE$14,0),MATCH(AC$16,'S1'!$B$2:$AD$2,0)))/1000</f>
        <v>541.17852742678269</v>
      </c>
      <c r="AD86" s="73">
        <f>(INDEX('S1'!$B$2:$AE$14,MATCH("GDP",'S1'!$AE$2:$AE$14,0),MATCH(AD$16,'S1'!$B$2:$AD$2,0)))/1000</f>
        <v>549.94905829432014</v>
      </c>
      <c r="AE86" s="73">
        <f>(INDEX('S1'!$B$2:$AE$14,MATCH("GDP",'S1'!$AE$2:$AE$14,0),MATCH(AE$16,'S1'!$B$2:$AD$2,0)))/1000</f>
        <v>558.79899473644343</v>
      </c>
    </row>
    <row r="87" spans="1:31" x14ac:dyDescent="0.35">
      <c r="A87" t="s">
        <v>24</v>
      </c>
      <c r="B87" s="52" t="s">
        <v>58</v>
      </c>
      <c r="C87">
        <v>334.3928477</v>
      </c>
      <c r="D87">
        <v>341.45098404174416</v>
      </c>
      <c r="E87">
        <v>348.45781444523868</v>
      </c>
      <c r="F87">
        <v>355.5501074049605</v>
      </c>
      <c r="G87">
        <v>362.64981570682323</v>
      </c>
      <c r="H87">
        <v>369.9432382965353</v>
      </c>
      <c r="I87">
        <v>377.48869639287824</v>
      </c>
      <c r="J87">
        <v>385.15590963787173</v>
      </c>
      <c r="K87">
        <v>392.94169453953026</v>
      </c>
      <c r="L87">
        <v>400.67553357820049</v>
      </c>
      <c r="M87">
        <v>408.47608383934272</v>
      </c>
      <c r="N87">
        <v>416.31224469451485</v>
      </c>
      <c r="O87">
        <v>424.20054754799872</v>
      </c>
      <c r="P87">
        <v>432.12234584289041</v>
      </c>
      <c r="Q87">
        <v>440.10766053703293</v>
      </c>
      <c r="R87">
        <v>448.1074124813083</v>
      </c>
      <c r="S87">
        <v>456.18510159543365</v>
      </c>
      <c r="T87">
        <v>464.30642452557942</v>
      </c>
      <c r="U87">
        <v>472.47495939032558</v>
      </c>
      <c r="V87">
        <v>480.721262109007</v>
      </c>
      <c r="W87">
        <v>489.01968109841238</v>
      </c>
      <c r="X87">
        <v>497.37206648823587</v>
      </c>
      <c r="Y87">
        <v>505.77065494624844</v>
      </c>
      <c r="Z87">
        <v>514.22016705992701</v>
      </c>
      <c r="AA87">
        <v>522.7126504183949</v>
      </c>
      <c r="AB87">
        <v>531.23285464054675</v>
      </c>
      <c r="AC87">
        <v>539.75757941914208</v>
      </c>
      <c r="AD87">
        <v>548.29909020818013</v>
      </c>
      <c r="AE87">
        <v>556.84470622402898</v>
      </c>
    </row>
    <row r="88" spans="1:31" ht="15" thickBot="1" x14ac:dyDescent="0.4">
      <c r="A88" t="s">
        <v>28</v>
      </c>
      <c r="B88" s="55" t="s">
        <v>77</v>
      </c>
      <c r="C88">
        <v>334.3928477</v>
      </c>
      <c r="D88">
        <v>341.45098404174416</v>
      </c>
      <c r="E88">
        <v>348.45781444523868</v>
      </c>
      <c r="F88">
        <v>355.5501074049605</v>
      </c>
      <c r="G88">
        <v>362.64981570682323</v>
      </c>
      <c r="H88">
        <v>369.9432382965353</v>
      </c>
      <c r="I88">
        <v>377.48869639287824</v>
      </c>
      <c r="J88">
        <v>385.15590963787173</v>
      </c>
      <c r="K88">
        <v>392.94169453953026</v>
      </c>
      <c r="L88">
        <v>400.5070840046659</v>
      </c>
      <c r="M88">
        <v>408.0806467665177</v>
      </c>
      <c r="N88">
        <v>415.64744901804187</v>
      </c>
      <c r="O88">
        <v>423.23750942864751</v>
      </c>
      <c r="P88">
        <v>430.8303522634356</v>
      </c>
      <c r="Q88">
        <v>438.44761025925283</v>
      </c>
      <c r="R88">
        <v>446.06877831380712</v>
      </c>
      <c r="S88">
        <v>453.75803129284083</v>
      </c>
      <c r="T88">
        <v>461.48734461053692</v>
      </c>
      <c r="U88">
        <v>469.27057510106221</v>
      </c>
      <c r="V88">
        <v>477.11637513033799</v>
      </c>
      <c r="W88">
        <v>485.05157605771717</v>
      </c>
      <c r="X88">
        <v>493.11067146719597</v>
      </c>
      <c r="Y88">
        <v>501.33805143364543</v>
      </c>
      <c r="Z88">
        <v>509.81452703523092</v>
      </c>
      <c r="AA88">
        <v>518.5908084051199</v>
      </c>
      <c r="AB88">
        <v>527.59375667032737</v>
      </c>
      <c r="AC88">
        <v>536.18666738717934</v>
      </c>
      <c r="AD88">
        <v>541.24547764049362</v>
      </c>
      <c r="AE88">
        <v>546.27032862847227</v>
      </c>
    </row>
    <row r="92" spans="1:31" x14ac:dyDescent="0.35">
      <c r="A92" t="s">
        <v>104</v>
      </c>
      <c r="C92">
        <v>2022</v>
      </c>
      <c r="D92">
        <v>2023</v>
      </c>
      <c r="E92">
        <v>2024</v>
      </c>
      <c r="F92">
        <v>2025</v>
      </c>
      <c r="G92">
        <v>2026</v>
      </c>
      <c r="H92">
        <v>2027</v>
      </c>
      <c r="I92">
        <v>2028</v>
      </c>
      <c r="J92">
        <v>2029</v>
      </c>
      <c r="K92">
        <v>2030</v>
      </c>
      <c r="L92">
        <v>2031</v>
      </c>
      <c r="M92">
        <v>2032</v>
      </c>
      <c r="N92">
        <v>2033</v>
      </c>
      <c r="O92">
        <v>2034</v>
      </c>
      <c r="P92">
        <v>2035</v>
      </c>
      <c r="Q92">
        <v>2036</v>
      </c>
      <c r="R92">
        <v>2037</v>
      </c>
      <c r="S92">
        <v>2038</v>
      </c>
      <c r="T92">
        <v>2039</v>
      </c>
      <c r="U92">
        <v>2040</v>
      </c>
      <c r="V92">
        <v>2041</v>
      </c>
      <c r="W92">
        <v>2042</v>
      </c>
      <c r="X92">
        <v>2043</v>
      </c>
      <c r="Y92">
        <v>2044</v>
      </c>
      <c r="Z92">
        <v>2045</v>
      </c>
      <c r="AA92">
        <v>2046</v>
      </c>
      <c r="AB92">
        <v>2047</v>
      </c>
      <c r="AC92">
        <v>2048</v>
      </c>
      <c r="AD92">
        <v>2049</v>
      </c>
      <c r="AE92">
        <v>2050</v>
      </c>
    </row>
    <row r="93" spans="1:31" x14ac:dyDescent="0.35">
      <c r="B93" t="s">
        <v>54</v>
      </c>
      <c r="C93">
        <f t="shared" ref="C93:AE93" si="3">C83/1000</f>
        <v>0.3343928477</v>
      </c>
      <c r="D93">
        <f t="shared" si="3"/>
        <v>0.34145139923746332</v>
      </c>
      <c r="E93">
        <f t="shared" si="3"/>
        <v>0.34845865851513502</v>
      </c>
      <c r="F93">
        <f t="shared" si="3"/>
        <v>0.35555122780193033</v>
      </c>
      <c r="G93">
        <f t="shared" si="3"/>
        <v>0.3626511625079199</v>
      </c>
      <c r="H93">
        <f t="shared" si="3"/>
        <v>0.36994435136976461</v>
      </c>
      <c r="I93">
        <f t="shared" si="3"/>
        <v>0.37748969092956253</v>
      </c>
      <c r="J93">
        <f t="shared" si="3"/>
        <v>0.38515680388041978</v>
      </c>
      <c r="K93">
        <f t="shared" si="3"/>
        <v>0.3929422969828415</v>
      </c>
      <c r="L93">
        <f t="shared" si="3"/>
        <v>0.40071593155624191</v>
      </c>
      <c r="M93">
        <f t="shared" si="3"/>
        <v>0.40864634055944604</v>
      </c>
      <c r="N93">
        <f t="shared" si="3"/>
        <v>0.41662356820603624</v>
      </c>
      <c r="O93">
        <f t="shared" si="3"/>
        <v>0.42464305304237226</v>
      </c>
      <c r="P93">
        <f t="shared" si="3"/>
        <v>0.4326970692496484</v>
      </c>
      <c r="Q93">
        <f t="shared" si="3"/>
        <v>0.44081081053375049</v>
      </c>
      <c r="R93">
        <f t="shared" si="3"/>
        <v>0.44893101147248443</v>
      </c>
      <c r="S93">
        <f t="shared" si="3"/>
        <v>0.45712003227577758</v>
      </c>
      <c r="T93">
        <f t="shared" si="3"/>
        <v>0.46534403487033393</v>
      </c>
      <c r="U93">
        <f t="shared" si="3"/>
        <v>0.47360342003069966</v>
      </c>
      <c r="V93">
        <f t="shared" si="3"/>
        <v>0.48193429440869556</v>
      </c>
      <c r="W93">
        <f t="shared" si="3"/>
        <v>0.49030826073522898</v>
      </c>
      <c r="X93">
        <f t="shared" si="3"/>
        <v>0.49872879365288503</v>
      </c>
      <c r="Y93">
        <f t="shared" si="3"/>
        <v>0.50718970883604875</v>
      </c>
      <c r="Z93">
        <f t="shared" si="3"/>
        <v>0.51569852293852536</v>
      </c>
      <c r="AA93">
        <f t="shared" si="3"/>
        <v>0.52425164751619624</v>
      </c>
      <c r="AB93">
        <f t="shared" si="3"/>
        <v>0.53283713545570088</v>
      </c>
      <c r="AC93">
        <f t="shared" si="3"/>
        <v>0.54143721833767067</v>
      </c>
      <c r="AD93">
        <f t="shared" si="3"/>
        <v>0.55007157102466564</v>
      </c>
      <c r="AE93">
        <f t="shared" si="3"/>
        <v>0.5587377832278092</v>
      </c>
    </row>
    <row r="94" spans="1:31" x14ac:dyDescent="0.35">
      <c r="B94" t="s">
        <v>12</v>
      </c>
      <c r="C94">
        <f t="shared" ref="C94:R94" si="4">C84/1000</f>
        <v>0.3343928477</v>
      </c>
      <c r="D94">
        <f t="shared" si="4"/>
        <v>0.34145098404174418</v>
      </c>
      <c r="E94">
        <f t="shared" si="4"/>
        <v>0.34845781444523866</v>
      </c>
      <c r="F94">
        <f t="shared" si="4"/>
        <v>0.35555010740496051</v>
      </c>
      <c r="G94">
        <f t="shared" si="4"/>
        <v>0.36264981570682325</v>
      </c>
      <c r="H94">
        <f t="shared" si="4"/>
        <v>0.3699432382965353</v>
      </c>
      <c r="I94">
        <f t="shared" si="4"/>
        <v>0.37748869639287824</v>
      </c>
      <c r="J94">
        <f t="shared" si="4"/>
        <v>0.38515590963787172</v>
      </c>
      <c r="K94">
        <f t="shared" si="4"/>
        <v>0.39294169453953026</v>
      </c>
      <c r="L94">
        <f t="shared" si="4"/>
        <v>0.4007736707124458</v>
      </c>
      <c r="M94">
        <f t="shared" si="4"/>
        <v>0.40870412906106396</v>
      </c>
      <c r="N94">
        <f t="shared" si="4"/>
        <v>0.4166891758197051</v>
      </c>
      <c r="O94">
        <f t="shared" si="4"/>
        <v>0.42469150289852758</v>
      </c>
      <c r="P94">
        <f t="shared" si="4"/>
        <v>0.43271832889941186</v>
      </c>
      <c r="Q94">
        <f t="shared" si="4"/>
        <v>0.44076192403720954</v>
      </c>
      <c r="R94">
        <f t="shared" si="4"/>
        <v>0.44881992517514829</v>
      </c>
      <c r="S94">
        <f t="shared" ref="S94:AE94" si="5">S84/1000</f>
        <v>0.45694695240218502</v>
      </c>
      <c r="T94">
        <f t="shared" si="5"/>
        <v>0.46511597913438407</v>
      </c>
      <c r="U94">
        <f t="shared" si="5"/>
        <v>0.47333137360873651</v>
      </c>
      <c r="V94">
        <f t="shared" si="5"/>
        <v>0.48159366626229971</v>
      </c>
      <c r="W94">
        <f t="shared" si="5"/>
        <v>0.48991373033770158</v>
      </c>
      <c r="X94">
        <f t="shared" si="5"/>
        <v>0.49829848563013468</v>
      </c>
      <c r="Y94">
        <f t="shared" si="5"/>
        <v>0.50674435411537277</v>
      </c>
      <c r="Z94">
        <f t="shared" si="5"/>
        <v>0.51526258976605432</v>
      </c>
      <c r="AA94">
        <f t="shared" si="5"/>
        <v>0.52384134517598857</v>
      </c>
      <c r="AB94">
        <f t="shared" si="5"/>
        <v>0.53248434100966846</v>
      </c>
      <c r="AC94">
        <f t="shared" si="5"/>
        <v>0.54117852742678274</v>
      </c>
      <c r="AD94">
        <f t="shared" si="5"/>
        <v>0.54994905829432017</v>
      </c>
      <c r="AE94">
        <f t="shared" si="5"/>
        <v>0.55879899473644346</v>
      </c>
    </row>
    <row r="95" spans="1:31" x14ac:dyDescent="0.35">
      <c r="B95" t="s">
        <v>24</v>
      </c>
      <c r="C95" s="74">
        <f>C87/1000</f>
        <v>0.3343928477</v>
      </c>
      <c r="D95" s="74">
        <f t="shared" ref="D95:AE95" si="6">D87/1000</f>
        <v>0.34145098404174418</v>
      </c>
      <c r="E95" s="74">
        <f t="shared" si="6"/>
        <v>0.34845781444523866</v>
      </c>
      <c r="F95" s="74">
        <f t="shared" si="6"/>
        <v>0.35555010740496051</v>
      </c>
      <c r="G95" s="74">
        <f t="shared" si="6"/>
        <v>0.36264981570682325</v>
      </c>
      <c r="H95" s="74">
        <f t="shared" si="6"/>
        <v>0.3699432382965353</v>
      </c>
      <c r="I95" s="74">
        <f t="shared" si="6"/>
        <v>0.37748869639287824</v>
      </c>
      <c r="J95" s="74">
        <f t="shared" si="6"/>
        <v>0.38515590963787172</v>
      </c>
      <c r="K95" s="74">
        <f t="shared" si="6"/>
        <v>0.39294169453953026</v>
      </c>
      <c r="L95" s="74">
        <f t="shared" si="6"/>
        <v>0.40067553357820046</v>
      </c>
      <c r="M95" s="74">
        <f t="shared" si="6"/>
        <v>0.4084760838393427</v>
      </c>
      <c r="N95" s="74">
        <f t="shared" si="6"/>
        <v>0.41631224469451483</v>
      </c>
      <c r="O95" s="74">
        <f t="shared" si="6"/>
        <v>0.42420054754799874</v>
      </c>
      <c r="P95" s="74">
        <f t="shared" si="6"/>
        <v>0.43212234584289039</v>
      </c>
      <c r="Q95" s="74">
        <f t="shared" si="6"/>
        <v>0.44010766053703293</v>
      </c>
      <c r="R95" s="74">
        <f t="shared" si="6"/>
        <v>0.44810741248130831</v>
      </c>
      <c r="S95" s="74">
        <f t="shared" si="6"/>
        <v>0.45618510159543363</v>
      </c>
      <c r="T95" s="74">
        <f t="shared" si="6"/>
        <v>0.46430642452557941</v>
      </c>
      <c r="U95" s="74">
        <f t="shared" si="6"/>
        <v>0.47247495939032558</v>
      </c>
      <c r="V95" s="74">
        <f t="shared" si="6"/>
        <v>0.48072126210900701</v>
      </c>
      <c r="W95" s="74">
        <f t="shared" si="6"/>
        <v>0.48901968109841237</v>
      </c>
      <c r="X95" s="74">
        <f t="shared" si="6"/>
        <v>0.4973720664882359</v>
      </c>
      <c r="Y95" s="74">
        <f t="shared" si="6"/>
        <v>0.5057706549462484</v>
      </c>
      <c r="Z95" s="74">
        <f t="shared" si="6"/>
        <v>0.51422016705992701</v>
      </c>
      <c r="AA95" s="74">
        <f t="shared" si="6"/>
        <v>0.52271265041839488</v>
      </c>
      <c r="AB95" s="74">
        <f t="shared" si="6"/>
        <v>0.5312328546405467</v>
      </c>
      <c r="AC95" s="74">
        <f t="shared" si="6"/>
        <v>0.53975757941914204</v>
      </c>
      <c r="AD95" s="74">
        <f t="shared" si="6"/>
        <v>0.54829909020818013</v>
      </c>
      <c r="AE95" s="74">
        <f t="shared" si="6"/>
        <v>0.55684470622402893</v>
      </c>
    </row>
    <row r="96" spans="1:31" x14ac:dyDescent="0.35">
      <c r="B96" t="s">
        <v>28</v>
      </c>
      <c r="C96">
        <f>C88/1000</f>
        <v>0.3343928477</v>
      </c>
      <c r="D96">
        <f t="shared" ref="D96:AE96" si="7">D88/1000</f>
        <v>0.34145098404174418</v>
      </c>
      <c r="E96">
        <f t="shared" si="7"/>
        <v>0.34845781444523866</v>
      </c>
      <c r="F96">
        <f t="shared" si="7"/>
        <v>0.35555010740496051</v>
      </c>
      <c r="G96">
        <f t="shared" si="7"/>
        <v>0.36264981570682325</v>
      </c>
      <c r="H96">
        <f t="shared" si="7"/>
        <v>0.3699432382965353</v>
      </c>
      <c r="I96">
        <f t="shared" si="7"/>
        <v>0.37748869639287824</v>
      </c>
      <c r="J96">
        <f t="shared" si="7"/>
        <v>0.38515590963787172</v>
      </c>
      <c r="K96">
        <f t="shared" si="7"/>
        <v>0.39294169453953026</v>
      </c>
      <c r="L96">
        <f t="shared" si="7"/>
        <v>0.40050708400466589</v>
      </c>
      <c r="M96">
        <f t="shared" si="7"/>
        <v>0.40808064676651773</v>
      </c>
      <c r="N96">
        <f t="shared" si="7"/>
        <v>0.41564744901804185</v>
      </c>
      <c r="O96">
        <f t="shared" si="7"/>
        <v>0.42323750942864752</v>
      </c>
      <c r="P96">
        <f t="shared" si="7"/>
        <v>0.43083035226343558</v>
      </c>
      <c r="Q96">
        <f t="shared" si="7"/>
        <v>0.43844761025925283</v>
      </c>
      <c r="R96">
        <f t="shared" si="7"/>
        <v>0.44606877831380709</v>
      </c>
      <c r="S96">
        <f t="shared" si="7"/>
        <v>0.45375803129284081</v>
      </c>
      <c r="T96">
        <f t="shared" si="7"/>
        <v>0.46148734461053692</v>
      </c>
      <c r="U96">
        <f t="shared" si="7"/>
        <v>0.46927057510106218</v>
      </c>
      <c r="V96">
        <f t="shared" si="7"/>
        <v>0.477116375130338</v>
      </c>
      <c r="W96">
        <f t="shared" si="7"/>
        <v>0.48505157605771715</v>
      </c>
      <c r="X96">
        <f t="shared" si="7"/>
        <v>0.49311067146719595</v>
      </c>
      <c r="Y96">
        <f t="shared" si="7"/>
        <v>0.5013380514336454</v>
      </c>
      <c r="Z96">
        <f t="shared" si="7"/>
        <v>0.50981452703523089</v>
      </c>
      <c r="AA96">
        <f t="shared" si="7"/>
        <v>0.51859080840511995</v>
      </c>
      <c r="AB96">
        <f t="shared" si="7"/>
        <v>0.52759375667032737</v>
      </c>
      <c r="AC96">
        <f t="shared" si="7"/>
        <v>0.53618666738717935</v>
      </c>
      <c r="AD96">
        <f t="shared" si="7"/>
        <v>0.54124547764049358</v>
      </c>
      <c r="AE96">
        <f t="shared" si="7"/>
        <v>0.54627032862847225</v>
      </c>
    </row>
  </sheetData>
  <mergeCells count="4">
    <mergeCell ref="C3:F3"/>
    <mergeCell ref="C49:F49"/>
    <mergeCell ref="C10:F10"/>
    <mergeCell ref="C59:F59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0BBA0-D7B4-4CA1-94B5-F593D175B4C5}">
  <sheetPr codeName="Sheet7">
    <tabColor rgb="FFFFC000"/>
  </sheetPr>
  <dimension ref="A1:BL85"/>
  <sheetViews>
    <sheetView topLeftCell="A29" workbookViewId="0">
      <selection activeCell="L37" sqref="L37"/>
    </sheetView>
  </sheetViews>
  <sheetFormatPr defaultRowHeight="14.5" x14ac:dyDescent="0.35"/>
  <cols>
    <col min="1" max="1" width="69.54296875" bestFit="1" customWidth="1"/>
    <col min="3" max="3" width="11.453125" bestFit="1" customWidth="1"/>
    <col min="4" max="4" width="10.1796875" bestFit="1" customWidth="1"/>
    <col min="10" max="10" width="14" bestFit="1" customWidth="1"/>
  </cols>
  <sheetData>
    <row r="1" spans="1:30" ht="17.5" thickBot="1" x14ac:dyDescent="0.45">
      <c r="A1" s="8" t="s">
        <v>448</v>
      </c>
      <c r="B1" s="1">
        <v>2022</v>
      </c>
      <c r="C1" s="2">
        <v>2023</v>
      </c>
      <c r="D1" s="1">
        <v>2024</v>
      </c>
      <c r="E1" s="2">
        <v>2025</v>
      </c>
      <c r="F1" s="1">
        <v>2026</v>
      </c>
      <c r="G1" s="2">
        <v>2027</v>
      </c>
      <c r="H1" s="1">
        <v>2028</v>
      </c>
      <c r="I1" s="2">
        <v>2029</v>
      </c>
      <c r="J1" s="1">
        <v>2030</v>
      </c>
      <c r="K1" s="2">
        <v>2031</v>
      </c>
      <c r="L1" s="1">
        <v>2032</v>
      </c>
      <c r="M1" s="2">
        <v>2033</v>
      </c>
      <c r="N1" s="1">
        <v>2034</v>
      </c>
      <c r="O1" s="2">
        <v>2035</v>
      </c>
      <c r="P1" s="1">
        <v>2036</v>
      </c>
      <c r="Q1" s="2">
        <v>2037</v>
      </c>
      <c r="R1" s="1">
        <v>2038</v>
      </c>
      <c r="S1" s="2">
        <v>2039</v>
      </c>
      <c r="T1" s="1">
        <v>2040</v>
      </c>
      <c r="U1" s="2">
        <v>2041</v>
      </c>
      <c r="V1" s="1">
        <v>2042</v>
      </c>
      <c r="W1" s="2">
        <v>2043</v>
      </c>
      <c r="X1" s="1">
        <v>2044</v>
      </c>
      <c r="Y1" s="2">
        <v>2045</v>
      </c>
      <c r="Z1" s="1">
        <v>2046</v>
      </c>
      <c r="AA1" s="2">
        <v>2047</v>
      </c>
      <c r="AB1" s="1">
        <v>2048</v>
      </c>
      <c r="AC1" s="2">
        <v>2049</v>
      </c>
      <c r="AD1" s="1">
        <v>2050</v>
      </c>
    </row>
    <row r="2" spans="1:30" ht="15" thickTop="1" x14ac:dyDescent="0.35">
      <c r="A2" s="4" t="s">
        <v>239</v>
      </c>
      <c r="B2" s="9">
        <v>0</v>
      </c>
      <c r="C2" s="9">
        <v>-1.1191953654663296</v>
      </c>
      <c r="D2" s="9">
        <v>-2.6955918505412098</v>
      </c>
      <c r="E2" s="9">
        <v>-4.2460404701144618</v>
      </c>
      <c r="F2" s="9">
        <v>-10.373955692411197</v>
      </c>
      <c r="G2" s="9">
        <v>-11.950087908138139</v>
      </c>
      <c r="H2" s="9">
        <v>-13.052334827868828</v>
      </c>
      <c r="I2" s="9">
        <v>-14.081431774996075</v>
      </c>
      <c r="J2" s="9">
        <v>-14.287810735431989</v>
      </c>
      <c r="K2" s="9">
        <v>-14.441940631760003</v>
      </c>
      <c r="L2" s="9">
        <v>-14.536877802154768</v>
      </c>
      <c r="M2" s="9">
        <v>-14.584198056332404</v>
      </c>
      <c r="N2" s="9">
        <v>-15.157750611102749</v>
      </c>
      <c r="O2" s="9">
        <v>-15.742328884005618</v>
      </c>
      <c r="P2" s="9">
        <v>-16.335458694331091</v>
      </c>
      <c r="Q2" s="9">
        <v>-16.940333772183902</v>
      </c>
      <c r="R2" s="9">
        <v>-17.547875696538465</v>
      </c>
      <c r="S2" s="9">
        <v>-18.164184378328006</v>
      </c>
      <c r="T2" s="9">
        <v>-18.792009636118848</v>
      </c>
      <c r="U2" s="9">
        <v>-19.430656806390299</v>
      </c>
      <c r="V2" s="9">
        <v>-20.081333558001315</v>
      </c>
      <c r="W2" s="9">
        <v>-20.746460759063812</v>
      </c>
      <c r="X2" s="9">
        <v>-21.431024135001678</v>
      </c>
      <c r="Y2" s="9">
        <v>-22.136785397393524</v>
      </c>
      <c r="Z2" s="9">
        <v>-22.867708026730682</v>
      </c>
      <c r="AA2" s="9">
        <v>-23.627262637548263</v>
      </c>
      <c r="AB2" s="9">
        <v>-24.422369437876366</v>
      </c>
      <c r="AC2" s="9">
        <v>-25.256728201572471</v>
      </c>
      <c r="AD2" s="9">
        <v>-26.138773364149621</v>
      </c>
    </row>
    <row r="3" spans="1:30" x14ac:dyDescent="0.35">
      <c r="A3" s="4" t="s">
        <v>240</v>
      </c>
      <c r="B3" s="9">
        <v>0</v>
      </c>
      <c r="C3" s="9">
        <v>-0.80269172055619931</v>
      </c>
      <c r="D3" s="9">
        <v>-1.9182506251563081</v>
      </c>
      <c r="E3" s="9">
        <v>-3.1219515961048327</v>
      </c>
      <c r="F3" s="9">
        <v>-9.1817954595927898</v>
      </c>
      <c r="G3" s="9">
        <v>-10.624500017600667</v>
      </c>
      <c r="H3" s="9">
        <v>-11.707424567748566</v>
      </c>
      <c r="I3" s="9">
        <v>-12.717334278122209</v>
      </c>
      <c r="J3" s="9">
        <v>-13.024317691472547</v>
      </c>
      <c r="K3" s="9">
        <v>-13.293564600094737</v>
      </c>
      <c r="L3" s="9">
        <v>-13.51912203334979</v>
      </c>
      <c r="M3" s="9">
        <v>-13.718676661822533</v>
      </c>
      <c r="N3" s="9">
        <v>-14.286264798130956</v>
      </c>
      <c r="O3" s="9">
        <v>-14.866076154985032</v>
      </c>
      <c r="P3" s="9">
        <v>-15.456375873280544</v>
      </c>
      <c r="Q3" s="9">
        <v>-16.060044731765132</v>
      </c>
      <c r="R3" s="9">
        <v>-16.667696391729368</v>
      </c>
      <c r="S3" s="9">
        <v>-17.286052218710239</v>
      </c>
      <c r="T3" s="9">
        <v>-17.916984046954799</v>
      </c>
      <c r="U3" s="9">
        <v>-18.560579770930367</v>
      </c>
      <c r="V3" s="9">
        <v>-19.217715805277003</v>
      </c>
      <c r="W3" s="9">
        <v>-19.891862758276783</v>
      </c>
      <c r="X3" s="9">
        <v>-20.587314324091967</v>
      </c>
      <c r="Y3" s="9">
        <v>-21.306071194263556</v>
      </c>
      <c r="Z3" s="9">
        <v>-22.053235434995582</v>
      </c>
      <c r="AA3" s="9">
        <v>-22.832417346622599</v>
      </c>
      <c r="AB3" s="9">
        <v>-23.650467906711782</v>
      </c>
      <c r="AC3" s="9">
        <v>-24.513541358688968</v>
      </c>
      <c r="AD3" s="9">
        <v>-25.430040548552931</v>
      </c>
    </row>
    <row r="4" spans="1:30" x14ac:dyDescent="0.35">
      <c r="A4" s="4" t="s">
        <v>241</v>
      </c>
      <c r="B4" s="9">
        <v>0</v>
      </c>
      <c r="C4" s="9">
        <v>-1.2016036106621846</v>
      </c>
      <c r="D4" s="9">
        <v>-2.6177437718627448</v>
      </c>
      <c r="E4" s="9">
        <v>-4.0664563589608811</v>
      </c>
      <c r="F4" s="9">
        <v>-14.679918202281939</v>
      </c>
      <c r="G4" s="9">
        <v>-16.462623239528408</v>
      </c>
      <c r="H4" s="9">
        <v>-18.030696487423832</v>
      </c>
      <c r="I4" s="9">
        <v>-19.50675075530178</v>
      </c>
      <c r="J4" s="9">
        <v>-20.218069866726349</v>
      </c>
      <c r="K4" s="9">
        <v>-20.893947096027762</v>
      </c>
      <c r="L4" s="9">
        <v>-21.534619760138298</v>
      </c>
      <c r="M4" s="9">
        <v>-22.153942485278595</v>
      </c>
      <c r="N4" s="9">
        <v>-22.968274433214667</v>
      </c>
      <c r="O4" s="9">
        <v>-23.776825174411631</v>
      </c>
      <c r="P4" s="9">
        <v>-24.579120612929088</v>
      </c>
      <c r="Q4" s="9">
        <v>-25.378192553649527</v>
      </c>
      <c r="R4" s="9">
        <v>-26.167684059231899</v>
      </c>
      <c r="S4" s="9">
        <v>-26.953532855626371</v>
      </c>
      <c r="T4" s="9">
        <v>-27.738002342690272</v>
      </c>
      <c r="U4" s="9">
        <v>-28.519990577626118</v>
      </c>
      <c r="V4" s="9">
        <v>-29.300759938466964</v>
      </c>
      <c r="W4" s="9">
        <v>-30.08291762628021</v>
      </c>
      <c r="X4" s="9">
        <v>-30.869265400984062</v>
      </c>
      <c r="Y4" s="9">
        <v>-31.660642477089816</v>
      </c>
      <c r="Z4" s="9">
        <v>-32.459694042605641</v>
      </c>
      <c r="AA4" s="9">
        <v>-33.267785755690632</v>
      </c>
      <c r="AB4" s="9">
        <v>-34.087812473452395</v>
      </c>
      <c r="AC4" s="9">
        <v>-34.922842266269839</v>
      </c>
      <c r="AD4" s="9">
        <v>-35.775433764666758</v>
      </c>
    </row>
    <row r="5" spans="1:30" x14ac:dyDescent="0.35">
      <c r="A5" s="4" t="s">
        <v>242</v>
      </c>
      <c r="B5" s="9">
        <v>0</v>
      </c>
      <c r="C5" s="9">
        <v>-1.5365724452103668</v>
      </c>
      <c r="D5" s="9">
        <v>-3.0393460099631784</v>
      </c>
      <c r="E5" s="9">
        <v>-4.5067068707889071</v>
      </c>
      <c r="F5" s="9">
        <v>-21.294358140204647</v>
      </c>
      <c r="G5" s="9">
        <v>-22.233524738299035</v>
      </c>
      <c r="H5" s="9">
        <v>-23.156386253141388</v>
      </c>
      <c r="I5" s="9">
        <v>-24.060849160410861</v>
      </c>
      <c r="J5" s="9">
        <v>-24.949911680726558</v>
      </c>
      <c r="K5" s="9">
        <v>-25.820882854863925</v>
      </c>
      <c r="L5" s="9">
        <v>-26.673663829388435</v>
      </c>
      <c r="M5" s="9">
        <v>-27.513875697207894</v>
      </c>
      <c r="N5" s="9">
        <v>-28.338931168777439</v>
      </c>
      <c r="O5" s="9">
        <v>-29.146234066190363</v>
      </c>
      <c r="P5" s="9">
        <v>-29.94149020868786</v>
      </c>
      <c r="Q5" s="9">
        <v>-30.720277569085255</v>
      </c>
      <c r="R5" s="9">
        <v>-31.483764193400845</v>
      </c>
      <c r="S5" s="9">
        <v>-32.236811975651953</v>
      </c>
      <c r="T5" s="9">
        <v>-32.974169812807261</v>
      </c>
      <c r="U5" s="9">
        <v>-33.699877441586587</v>
      </c>
      <c r="V5" s="9">
        <v>-34.413330803888414</v>
      </c>
      <c r="W5" s="9">
        <v>-35.112052897428157</v>
      </c>
      <c r="X5" s="9">
        <v>-35.803136729390253</v>
      </c>
      <c r="Y5" s="9">
        <v>-36.480175445707694</v>
      </c>
      <c r="Z5" s="9">
        <v>-37.146636566447199</v>
      </c>
      <c r="AA5" s="9">
        <v>-37.798991567131637</v>
      </c>
      <c r="AB5" s="9">
        <v>-38.441539437421753</v>
      </c>
      <c r="AC5" s="9">
        <v>-39.076832450283661</v>
      </c>
      <c r="AD5" s="9">
        <v>-39.699445478842186</v>
      </c>
    </row>
    <row r="6" spans="1:30" x14ac:dyDescent="0.35">
      <c r="A6" s="4" t="s">
        <v>243</v>
      </c>
      <c r="B6" s="9">
        <v>0</v>
      </c>
      <c r="C6" s="9">
        <v>-1.120506915337864</v>
      </c>
      <c r="D6" s="9">
        <v>-2.5168808047722662</v>
      </c>
      <c r="E6" s="9">
        <v>-3.9623331950344274</v>
      </c>
      <c r="F6" s="9">
        <v>-13.132751046814979</v>
      </c>
      <c r="G6" s="9">
        <v>-15.127091032482729</v>
      </c>
      <c r="H6" s="9">
        <v>-16.856604255704177</v>
      </c>
      <c r="I6" s="9">
        <v>-18.473886652234384</v>
      </c>
      <c r="J6" s="9">
        <v>-19.155083913654074</v>
      </c>
      <c r="K6" s="9">
        <v>-19.79724067645062</v>
      </c>
      <c r="L6" s="9">
        <v>-20.400765100102891</v>
      </c>
      <c r="M6" s="9">
        <v>-20.981292092209475</v>
      </c>
      <c r="N6" s="9">
        <v>-21.80272825457039</v>
      </c>
      <c r="O6" s="9">
        <v>-22.620504534928138</v>
      </c>
      <c r="P6" s="9">
        <v>-23.432711732360904</v>
      </c>
      <c r="Q6" s="9">
        <v>-24.244005396101056</v>
      </c>
      <c r="R6" s="9">
        <v>-25.046341190204316</v>
      </c>
      <c r="S6" s="9">
        <v>-25.845848848606877</v>
      </c>
      <c r="T6" s="9">
        <v>-26.646374823920663</v>
      </c>
      <c r="U6" s="9">
        <v>-27.445664350302998</v>
      </c>
      <c r="V6" s="9">
        <v>-28.245332574366611</v>
      </c>
      <c r="W6" s="9">
        <v>-29.049029622760166</v>
      </c>
      <c r="X6" s="9">
        <v>-29.858611756142796</v>
      </c>
      <c r="Y6" s="9">
        <v>-30.676371144993048</v>
      </c>
      <c r="Z6" s="9">
        <v>-31.504785542568897</v>
      </c>
      <c r="AA6" s="9">
        <v>-32.346212042155791</v>
      </c>
      <c r="AB6" s="9">
        <v>-33.203215237925455</v>
      </c>
      <c r="AC6" s="9">
        <v>-34.078994525027404</v>
      </c>
      <c r="AD6" s="9">
        <v>-34.977790907642991</v>
      </c>
    </row>
    <row r="7" spans="1:30" x14ac:dyDescent="0.35">
      <c r="A7" s="4" t="s">
        <v>244</v>
      </c>
      <c r="B7" s="9">
        <v>0</v>
      </c>
      <c r="C7" s="9">
        <v>-0.39802712182184208</v>
      </c>
      <c r="D7" s="9">
        <v>-1.2011590546260151</v>
      </c>
      <c r="E7" s="9">
        <v>-2.1430576362230096</v>
      </c>
      <c r="F7" s="9">
        <v>-3.418624299160185</v>
      </c>
      <c r="G7" s="9">
        <v>-4.4325889997256942</v>
      </c>
      <c r="H7" s="9">
        <v>-4.9184734467998963</v>
      </c>
      <c r="I7" s="9">
        <v>-5.3344983582606407</v>
      </c>
      <c r="J7" s="9">
        <v>-5.0971662644296938</v>
      </c>
      <c r="K7" s="9">
        <v>-4.8013246971260459</v>
      </c>
      <c r="L7" s="9">
        <v>-4.4320139181353149</v>
      </c>
      <c r="M7" s="9">
        <v>-4.0089986706673688</v>
      </c>
      <c r="N7" s="9">
        <v>-4.1314222838776944</v>
      </c>
      <c r="O7" s="9">
        <v>-4.2668865251496015</v>
      </c>
      <c r="P7" s="9">
        <v>-4.4108451317920911</v>
      </c>
      <c r="Q7" s="9">
        <v>-4.5644117568286857</v>
      </c>
      <c r="R7" s="9">
        <v>-4.7126627413472226</v>
      </c>
      <c r="S7" s="9">
        <v>-4.8609991996281572</v>
      </c>
      <c r="T7" s="9">
        <v>-5.0079611884097144</v>
      </c>
      <c r="U7" s="9">
        <v>-5.1519388348488455</v>
      </c>
      <c r="V7" s="9">
        <v>-5.2890520002842232</v>
      </c>
      <c r="W7" s="9">
        <v>-5.4193974315971847</v>
      </c>
      <c r="X7" s="9">
        <v>-5.5432692928062579</v>
      </c>
      <c r="Y7" s="9">
        <v>-5.6571908335104926</v>
      </c>
      <c r="Z7" s="9">
        <v>-5.7611003604495412</v>
      </c>
      <c r="AA7" s="9">
        <v>-5.8507833386825876</v>
      </c>
      <c r="AB7" s="9">
        <v>-5.9255304814634435</v>
      </c>
      <c r="AC7" s="9">
        <v>-5.9783170764265749</v>
      </c>
      <c r="AD7" s="9">
        <v>-6.0049268900411539</v>
      </c>
    </row>
    <row r="8" spans="1:30" x14ac:dyDescent="0.35">
      <c r="A8" s="4" t="s">
        <v>245</v>
      </c>
      <c r="B8" s="9">
        <v>0</v>
      </c>
      <c r="C8" s="9">
        <v>-7.7242294145576738</v>
      </c>
      <c r="D8" s="9">
        <v>-18.630973854236437</v>
      </c>
      <c r="E8" s="9">
        <v>-26.881230499683685</v>
      </c>
      <c r="F8" s="9">
        <v>-33.950967667059473</v>
      </c>
      <c r="G8" s="9">
        <v>-37.697109786897606</v>
      </c>
      <c r="H8" s="9">
        <v>-38.705224422486225</v>
      </c>
      <c r="I8" s="9">
        <v>-39.627799127043424</v>
      </c>
      <c r="J8" s="9">
        <v>-37.517363295569488</v>
      </c>
      <c r="K8" s="9">
        <v>-35.165562796776491</v>
      </c>
      <c r="L8" s="9">
        <v>-32.55979657218937</v>
      </c>
      <c r="M8" s="9">
        <v>-29.621313866285075</v>
      </c>
      <c r="N8" s="9">
        <v>-30.007331431998445</v>
      </c>
      <c r="O8" s="9">
        <v>-30.380720210224545</v>
      </c>
      <c r="P8" s="9">
        <v>-30.727881002738432</v>
      </c>
      <c r="Q8" s="9">
        <v>-31.059355751407672</v>
      </c>
      <c r="R8" s="9">
        <v>-31.37032240198176</v>
      </c>
      <c r="S8" s="9">
        <v>-31.659876645679233</v>
      </c>
      <c r="T8" s="9">
        <v>-31.943836264821901</v>
      </c>
      <c r="U8" s="9">
        <v>-32.211515554724215</v>
      </c>
      <c r="V8" s="9">
        <v>-32.470153275405153</v>
      </c>
      <c r="W8" s="9">
        <v>-32.709330358836645</v>
      </c>
      <c r="X8" s="9">
        <v>-32.944221028058216</v>
      </c>
      <c r="Y8" s="9">
        <v>-33.17498726368251</v>
      </c>
      <c r="Z8" s="9">
        <v>-33.393974415004507</v>
      </c>
      <c r="AA8" s="9">
        <v>-33.605409287512181</v>
      </c>
      <c r="AB8" s="9">
        <v>-33.819893692765476</v>
      </c>
      <c r="AC8" s="9">
        <v>-34.016852331402966</v>
      </c>
      <c r="AD8" s="9">
        <v>-34.210706888265207</v>
      </c>
    </row>
    <row r="9" spans="1:30" x14ac:dyDescent="0.35">
      <c r="A9" s="4" t="s">
        <v>246</v>
      </c>
      <c r="B9" s="9">
        <v>0</v>
      </c>
      <c r="C9" s="9">
        <v>-4.4148109412706846</v>
      </c>
      <c r="D9" s="9">
        <v>-7.0795948911675382</v>
      </c>
      <c r="E9" s="9">
        <v>-9.733814292647704</v>
      </c>
      <c r="F9" s="9">
        <v>-11.979982218165583</v>
      </c>
      <c r="G9" s="9">
        <v>-30.375218040678018</v>
      </c>
      <c r="H9" s="9">
        <v>-32.445874536895225</v>
      </c>
      <c r="I9" s="9">
        <v>-34.04704740105764</v>
      </c>
      <c r="J9" s="9">
        <v>-36.763032562458214</v>
      </c>
      <c r="K9" s="9">
        <v>-38.802372748517044</v>
      </c>
      <c r="L9" s="9">
        <v>-40.445708183278796</v>
      </c>
      <c r="M9" s="9">
        <v>-42.388278971189877</v>
      </c>
      <c r="N9" s="9">
        <v>-44.234574267064623</v>
      </c>
      <c r="O9" s="9">
        <v>-46.2141172681726</v>
      </c>
      <c r="P9" s="9">
        <v>-47.611709473891366</v>
      </c>
      <c r="Q9" s="9">
        <v>-48.906284660851234</v>
      </c>
      <c r="R9" s="9">
        <v>-50.270330994058355</v>
      </c>
      <c r="S9" s="9">
        <v>-51.346819052151595</v>
      </c>
      <c r="T9" s="9">
        <v>-53.593307653240004</v>
      </c>
      <c r="U9" s="9">
        <v>-54.87714228548532</v>
      </c>
      <c r="V9" s="9">
        <v>-56.075059802436186</v>
      </c>
      <c r="W9" s="9">
        <v>-57.003814583537292</v>
      </c>
      <c r="X9" s="9">
        <v>-58.040371555642515</v>
      </c>
      <c r="Y9" s="9">
        <v>-58.987482969319167</v>
      </c>
      <c r="Z9" s="9">
        <v>-59.966932175918288</v>
      </c>
      <c r="AA9" s="9">
        <v>-60.877139855779618</v>
      </c>
      <c r="AB9" s="9">
        <v>-61.736251321848286</v>
      </c>
      <c r="AC9" s="9">
        <v>-62.537971762919916</v>
      </c>
      <c r="AD9" s="9">
        <v>-63.279800202689586</v>
      </c>
    </row>
    <row r="10" spans="1:30" x14ac:dyDescent="0.35">
      <c r="A10" s="4" t="s">
        <v>247</v>
      </c>
      <c r="B10" s="9">
        <v>0</v>
      </c>
      <c r="C10" s="9">
        <v>-1.602308526694332</v>
      </c>
      <c r="D10" s="9">
        <v>-2.9678590911496077</v>
      </c>
      <c r="E10" s="9">
        <v>-3.6880493577548275</v>
      </c>
      <c r="F10" s="9">
        <v>-3.9994838009768472</v>
      </c>
      <c r="G10" s="9">
        <v>-4.1775563376887526</v>
      </c>
      <c r="H10" s="9">
        <v>-3.9112655846606614</v>
      </c>
      <c r="I10" s="9">
        <v>-3.9583110467006986</v>
      </c>
      <c r="J10" s="9">
        <v>-3.8269534124146798</v>
      </c>
      <c r="K10" s="9">
        <v>-3.8091019782721856</v>
      </c>
      <c r="L10" s="9">
        <v>-3.470450148798454</v>
      </c>
      <c r="M10" s="9">
        <v>-3.701411318377084</v>
      </c>
      <c r="N10" s="9">
        <v>-3.6425566488182985</v>
      </c>
      <c r="O10" s="9">
        <v>-3.5263673103817874</v>
      </c>
      <c r="P10" s="9">
        <v>-3.3657256464195</v>
      </c>
      <c r="Q10" s="9">
        <v>-3.5159020218400072</v>
      </c>
      <c r="R10" s="9">
        <v>-3.2991323811440241</v>
      </c>
      <c r="S10" s="9">
        <v>-3.0851389557116113</v>
      </c>
      <c r="T10" s="9">
        <v>-2.868448139737295</v>
      </c>
      <c r="U10" s="9">
        <v>-2.664626738996021</v>
      </c>
      <c r="V10" s="9">
        <v>-2.4614435104313666</v>
      </c>
      <c r="W10" s="9">
        <v>-2.2618052188378535</v>
      </c>
      <c r="X10" s="9">
        <v>-2.061743970955594</v>
      </c>
      <c r="Y10" s="9">
        <v>-1.8715922879691032</v>
      </c>
      <c r="Z10" s="9">
        <v>-1.6814807656459552</v>
      </c>
      <c r="AA10" s="9">
        <v>-1.4953965721789109</v>
      </c>
      <c r="AB10" s="9">
        <v>-1.3085217953336539</v>
      </c>
      <c r="AC10" s="9">
        <v>-1.131593120523956</v>
      </c>
      <c r="AD10" s="9">
        <v>-0.95290175237275321</v>
      </c>
    </row>
    <row r="11" spans="1:30" x14ac:dyDescent="0.35">
      <c r="A11" s="4" t="s">
        <v>248</v>
      </c>
      <c r="B11" s="9">
        <v>0</v>
      </c>
      <c r="C11" s="9">
        <v>-4.2318545731219261</v>
      </c>
      <c r="D11" s="9">
        <v>-9.8952086356347468</v>
      </c>
      <c r="E11" s="9">
        <v>-14.164105770692485</v>
      </c>
      <c r="F11" s="9">
        <v>-17.677942359376377</v>
      </c>
      <c r="G11" s="9">
        <v>-19.383911641090805</v>
      </c>
      <c r="H11" s="9">
        <v>-19.569789363743546</v>
      </c>
      <c r="I11" s="9">
        <v>-19.797361347551952</v>
      </c>
      <c r="J11" s="9">
        <v>-18.599414396994636</v>
      </c>
      <c r="K11" s="9">
        <v>-17.270132096228142</v>
      </c>
      <c r="L11" s="9">
        <v>-15.734250780410981</v>
      </c>
      <c r="M11" s="9">
        <v>-14.05823164104101</v>
      </c>
      <c r="N11" s="9">
        <v>-14.126877745470436</v>
      </c>
      <c r="O11" s="9">
        <v>-14.220224847898358</v>
      </c>
      <c r="P11" s="9">
        <v>-14.316155378480998</v>
      </c>
      <c r="Q11" s="9">
        <v>-14.457191669431589</v>
      </c>
      <c r="R11" s="9">
        <v>-14.595686268165213</v>
      </c>
      <c r="S11" s="9">
        <v>-14.698586937718495</v>
      </c>
      <c r="T11" s="9">
        <v>-14.820463770626606</v>
      </c>
      <c r="U11" s="9">
        <v>-14.965146969033643</v>
      </c>
      <c r="V11" s="9">
        <v>-15.091388916039493</v>
      </c>
      <c r="W11" s="9">
        <v>-15.235862846442668</v>
      </c>
      <c r="X11" s="9">
        <v>-15.346498131957743</v>
      </c>
      <c r="Y11" s="9">
        <v>-15.495345663325347</v>
      </c>
      <c r="Z11" s="9">
        <v>-15.626494424824443</v>
      </c>
      <c r="AA11" s="9">
        <v>-15.760039847819199</v>
      </c>
      <c r="AB11" s="9">
        <v>-15.89600504019111</v>
      </c>
      <c r="AC11" s="9">
        <v>-16.015027988598529</v>
      </c>
      <c r="AD11" s="9">
        <v>-16.1560314829498</v>
      </c>
    </row>
    <row r="12" spans="1:30" x14ac:dyDescent="0.35">
      <c r="A12" s="4" t="s">
        <v>249</v>
      </c>
      <c r="B12" s="9">
        <v>0</v>
      </c>
      <c r="C12" s="9">
        <v>-1.4214177889882951</v>
      </c>
      <c r="D12" s="9">
        <v>-2.5895438070578867</v>
      </c>
      <c r="E12" s="9">
        <v>-3.0714801422314046</v>
      </c>
      <c r="F12" s="9">
        <v>-3.095166069462552</v>
      </c>
      <c r="G12" s="9">
        <v>-3.0188211445563029</v>
      </c>
      <c r="H12" s="9">
        <v>-2.4679742572499288</v>
      </c>
      <c r="I12" s="9">
        <v>-2.2855662393848748</v>
      </c>
      <c r="J12" s="9">
        <v>-1.7981314042847296</v>
      </c>
      <c r="K12" s="9">
        <v>-1.475036041739316</v>
      </c>
      <c r="L12" s="9">
        <v>-0.77932856099246417</v>
      </c>
      <c r="M12" s="9">
        <v>-0.76460776489004789</v>
      </c>
      <c r="N12" s="9">
        <v>-0.3760208924363409</v>
      </c>
      <c r="O12" s="9">
        <v>8.2159289633387547E-2</v>
      </c>
      <c r="P12" s="9">
        <v>0.7172557977134788</v>
      </c>
      <c r="Q12" s="9">
        <v>1.1567533433941055</v>
      </c>
      <c r="R12" s="9">
        <v>1.689082018935173</v>
      </c>
      <c r="S12" s="9">
        <v>2.2174655376528003</v>
      </c>
      <c r="T12" s="9">
        <v>2.738116539022466</v>
      </c>
      <c r="U12" s="9">
        <v>3.2504916482799464</v>
      </c>
      <c r="V12" s="9">
        <v>3.764888526347709</v>
      </c>
      <c r="W12" s="9">
        <v>4.2756740363327221</v>
      </c>
      <c r="X12" s="9">
        <v>4.7872302931038631</v>
      </c>
      <c r="Y12" s="9">
        <v>5.2808501250822886</v>
      </c>
      <c r="Z12" s="9">
        <v>5.7762772980533219</v>
      </c>
      <c r="AA12" s="9">
        <v>6.2665793879843426</v>
      </c>
      <c r="AB12" s="9">
        <v>6.757790127156408</v>
      </c>
      <c r="AC12" s="9">
        <v>7.228910802339457</v>
      </c>
      <c r="AD12" s="9">
        <v>7.7004259974501492</v>
      </c>
    </row>
    <row r="13" spans="1:30" x14ac:dyDescent="0.35">
      <c r="A13" s="4" t="s">
        <v>250</v>
      </c>
      <c r="B13" s="9">
        <v>0</v>
      </c>
      <c r="C13" s="9">
        <v>-2.305878586056672</v>
      </c>
      <c r="D13" s="9">
        <v>-4.3147996255621646</v>
      </c>
      <c r="E13" s="9">
        <v>-5.8751636811698793</v>
      </c>
      <c r="F13" s="9">
        <v>-7.2304418916970699</v>
      </c>
      <c r="G13" s="9">
        <v>-8.3625856963937526</v>
      </c>
      <c r="H13" s="9">
        <v>-9.2106504634600661</v>
      </c>
      <c r="I13" s="9">
        <v>-10.115759361489813</v>
      </c>
      <c r="J13" s="9">
        <v>-11.421235109391894</v>
      </c>
      <c r="K13" s="9">
        <v>-12.602446735572281</v>
      </c>
      <c r="L13" s="9">
        <v>-13.632283198937628</v>
      </c>
      <c r="M13" s="9">
        <v>-14.791958098556517</v>
      </c>
      <c r="N13" s="9">
        <v>-15.845660143796945</v>
      </c>
      <c r="O13" s="9">
        <v>-16.852917732243874</v>
      </c>
      <c r="P13" s="9">
        <v>-18.287490820375389</v>
      </c>
      <c r="Q13" s="9">
        <v>-20.438710615406968</v>
      </c>
      <c r="R13" s="9">
        <v>-21.129700201180547</v>
      </c>
      <c r="S13" s="9">
        <v>-21.798147730757329</v>
      </c>
      <c r="T13" s="9">
        <v>-22.402684210146877</v>
      </c>
      <c r="U13" s="9">
        <v>-23.015782277718056</v>
      </c>
      <c r="V13" s="9">
        <v>-23.620805692234867</v>
      </c>
      <c r="W13" s="9">
        <v>-24.209398323058124</v>
      </c>
      <c r="X13" s="9">
        <v>-24.783614744169725</v>
      </c>
      <c r="Y13" s="9">
        <v>-25.322153655954541</v>
      </c>
      <c r="Z13" s="9">
        <v>-25.853320716311959</v>
      </c>
      <c r="AA13" s="9">
        <v>-26.370986840558345</v>
      </c>
      <c r="AB13" s="9">
        <v>-26.875019356959751</v>
      </c>
      <c r="AC13" s="9">
        <v>-27.346026070019185</v>
      </c>
      <c r="AD13" s="9">
        <v>-27.799370203485765</v>
      </c>
    </row>
    <row r="14" spans="1:30" x14ac:dyDescent="0.35">
      <c r="A14" s="4" t="s">
        <v>449</v>
      </c>
      <c r="B14" s="9">
        <v>0</v>
      </c>
      <c r="C14" s="9">
        <v>-1.9446404064909646</v>
      </c>
      <c r="D14" s="9">
        <v>-4.0332662319073007</v>
      </c>
      <c r="E14" s="9">
        <v>-6.2705037119708198</v>
      </c>
      <c r="F14" s="9">
        <v>-8.2502957630340266</v>
      </c>
      <c r="G14" s="9">
        <v>-10.014752010411243</v>
      </c>
      <c r="H14" s="9">
        <v>-11.572195788186123</v>
      </c>
      <c r="I14" s="9">
        <v>-13.001043526951117</v>
      </c>
      <c r="J14" s="9">
        <v>-14.324817523395305</v>
      </c>
      <c r="K14" s="9">
        <v>-15.570534434702056</v>
      </c>
      <c r="L14" s="9">
        <v>-16.751412210955809</v>
      </c>
      <c r="M14" s="9">
        <v>-17.865150183441919</v>
      </c>
      <c r="N14" s="9">
        <v>-18.908374744427537</v>
      </c>
      <c r="O14" s="9">
        <v>-19.894284674775303</v>
      </c>
      <c r="P14" s="9">
        <v>-20.831960746692726</v>
      </c>
      <c r="Q14" s="9">
        <v>-21.732966423252019</v>
      </c>
      <c r="R14" s="9">
        <v>-22.595717398261378</v>
      </c>
      <c r="S14" s="9">
        <v>-23.407870396018076</v>
      </c>
      <c r="T14" s="9">
        <v>-24.191763935074377</v>
      </c>
      <c r="U14" s="9">
        <v>-24.917690896049201</v>
      </c>
      <c r="V14" s="9">
        <v>-25.598617494422925</v>
      </c>
      <c r="W14" s="9">
        <v>-26.24996447441708</v>
      </c>
      <c r="X14" s="9">
        <v>-26.854347426630966</v>
      </c>
      <c r="Y14" s="9">
        <v>-27.42466098012051</v>
      </c>
      <c r="Z14" s="9">
        <v>-27.972276479789432</v>
      </c>
      <c r="AA14" s="9">
        <v>-28.486842563936449</v>
      </c>
      <c r="AB14" s="9">
        <v>-28.978345773979534</v>
      </c>
      <c r="AC14" s="9">
        <v>-29.440534740181935</v>
      </c>
      <c r="AD14" s="9">
        <v>-29.887720178101954</v>
      </c>
    </row>
    <row r="15" spans="1:30" x14ac:dyDescent="0.35">
      <c r="A15" s="4" t="s">
        <v>252</v>
      </c>
      <c r="B15" s="9">
        <v>0</v>
      </c>
      <c r="C15" s="9">
        <v>32.75197661284961</v>
      </c>
      <c r="D15" s="9">
        <v>104.20257528135441</v>
      </c>
      <c r="E15" s="9">
        <v>476.12244897959096</v>
      </c>
      <c r="F15" s="9">
        <v>678.09982788295883</v>
      </c>
      <c r="G15" s="9">
        <v>1037.8079625292712</v>
      </c>
      <c r="H15" s="9">
        <v>1822.3500109881982</v>
      </c>
      <c r="I15" s="9">
        <v>4573.7523105359933</v>
      </c>
      <c r="J15" s="9">
        <v>-16542.457142857791</v>
      </c>
      <c r="K15" s="9">
        <v>2578.7210685207046</v>
      </c>
      <c r="L15" s="9">
        <v>1156.2812367640797</v>
      </c>
      <c r="M15" s="9">
        <v>729.27803802700328</v>
      </c>
      <c r="N15" s="9">
        <v>526.73677761894976</v>
      </c>
      <c r="O15" s="9">
        <v>406.54663422546588</v>
      </c>
      <c r="P15" s="9">
        <v>378.49662415603871</v>
      </c>
      <c r="Q15" s="9">
        <v>371.5966503838099</v>
      </c>
      <c r="R15" s="9">
        <v>353.44814090019543</v>
      </c>
      <c r="S15" s="9">
        <v>337.30312308634387</v>
      </c>
      <c r="T15" s="9">
        <v>323.77149451817615</v>
      </c>
      <c r="U15" s="9">
        <v>311.19912711402037</v>
      </c>
      <c r="V15" s="9">
        <v>299.20744956026869</v>
      </c>
      <c r="W15" s="9">
        <v>284.07378258730915</v>
      </c>
      <c r="X15" s="9">
        <v>264.9610876699482</v>
      </c>
      <c r="Y15" s="9">
        <v>244.67442901925639</v>
      </c>
      <c r="Z15" s="9">
        <v>219.47963994856389</v>
      </c>
      <c r="AA15" s="9">
        <v>195.94985614467709</v>
      </c>
      <c r="AB15" s="9">
        <v>178.14923016186322</v>
      </c>
      <c r="AC15" s="9">
        <v>168.61222939612588</v>
      </c>
      <c r="AD15" s="9">
        <v>160.18368093669937</v>
      </c>
    </row>
    <row r="16" spans="1:30" x14ac:dyDescent="0.35">
      <c r="A16" s="4" t="s">
        <v>253</v>
      </c>
      <c r="B16" s="9">
        <v>0</v>
      </c>
      <c r="C16" s="9">
        <v>1220.1732673267359</v>
      </c>
      <c r="D16" s="9">
        <v>-214.83068561872906</v>
      </c>
      <c r="E16" s="9">
        <v>-159.47411593146191</v>
      </c>
      <c r="F16" s="9">
        <v>-167.76358371657295</v>
      </c>
      <c r="G16" s="9">
        <v>-177.08759590792837</v>
      </c>
      <c r="H16" s="9">
        <v>-187.2992568834278</v>
      </c>
      <c r="I16" s="9">
        <v>-193.69907272326159</v>
      </c>
      <c r="J16" s="9">
        <v>-195.31304817163675</v>
      </c>
      <c r="K16" s="9">
        <v>-207.96966186853965</v>
      </c>
      <c r="L16" s="9">
        <v>-222.20250691844373</v>
      </c>
      <c r="M16" s="9">
        <v>-240.20239607914317</v>
      </c>
      <c r="N16" s="9">
        <v>-264.55692307692306</v>
      </c>
      <c r="O16" s="9">
        <v>-295.49162933270458</v>
      </c>
      <c r="P16" s="9">
        <v>-316.04610373340023</v>
      </c>
      <c r="Q16" s="9">
        <v>-355.85271317829466</v>
      </c>
      <c r="R16" s="9">
        <v>-388.02348897164148</v>
      </c>
      <c r="S16" s="9">
        <v>-424.88120950323986</v>
      </c>
      <c r="T16" s="9">
        <v>-468.98696088264808</v>
      </c>
      <c r="U16" s="9">
        <v>-520.27362276541419</v>
      </c>
      <c r="V16" s="9">
        <v>-580.45764753111223</v>
      </c>
      <c r="W16" s="9">
        <v>-644.26818384649744</v>
      </c>
      <c r="X16" s="9">
        <v>-709.64590657960866</v>
      </c>
      <c r="Y16" s="9">
        <v>-784.54623779437145</v>
      </c>
      <c r="Z16" s="9">
        <v>-858.5613682092561</v>
      </c>
      <c r="AA16" s="9">
        <v>-960.40692989524644</v>
      </c>
      <c r="AB16" s="9">
        <v>-1138.3753784056519</v>
      </c>
      <c r="AC16" s="9">
        <v>-1497.8272604588415</v>
      </c>
      <c r="AD16" s="9">
        <v>-2229.0325865580485</v>
      </c>
    </row>
    <row r="17" spans="1:30" x14ac:dyDescent="0.35">
      <c r="A17" s="4" t="s">
        <v>254</v>
      </c>
      <c r="B17" s="9">
        <v>0</v>
      </c>
      <c r="C17" s="9">
        <v>-9.8559706990876457</v>
      </c>
      <c r="D17" s="9">
        <v>-18.790163802891907</v>
      </c>
      <c r="E17" s="9">
        <v>-28.293738138306221</v>
      </c>
      <c r="F17" s="9">
        <v>-33.728908971626659</v>
      </c>
      <c r="G17" s="9">
        <v>-38.671817713730867</v>
      </c>
      <c r="H17" s="9">
        <v>-42.420082572878499</v>
      </c>
      <c r="I17" s="9">
        <v>-45.721319023162224</v>
      </c>
      <c r="J17" s="9">
        <v>-47.863494276604449</v>
      </c>
      <c r="K17" s="9">
        <v>-48.023409833916297</v>
      </c>
      <c r="L17" s="9">
        <v>-47.799342047847766</v>
      </c>
      <c r="M17" s="9">
        <v>-47.970161499747952</v>
      </c>
      <c r="N17" s="9">
        <v>-48.407798266720661</v>
      </c>
      <c r="O17" s="9">
        <v>-48.76454134690033</v>
      </c>
      <c r="P17" s="9">
        <v>-49.821731660297054</v>
      </c>
      <c r="Q17" s="9">
        <v>-52.899492425828889</v>
      </c>
      <c r="R17" s="9">
        <v>-54.455052763545083</v>
      </c>
      <c r="S17" s="9">
        <v>-56.003489463258262</v>
      </c>
      <c r="T17" s="9">
        <v>-57.802736753443654</v>
      </c>
      <c r="U17" s="9">
        <v>-59.500826327252817</v>
      </c>
      <c r="V17" s="9">
        <v>-61.135052531686057</v>
      </c>
      <c r="W17" s="9">
        <v>-62.104229733220642</v>
      </c>
      <c r="X17" s="9">
        <v>-62.198887413468967</v>
      </c>
      <c r="Y17" s="9">
        <v>-61.781810542941848</v>
      </c>
      <c r="Z17" s="9">
        <v>-60.090663624880591</v>
      </c>
      <c r="AA17" s="9">
        <v>-58.273614277369816</v>
      </c>
      <c r="AB17" s="9">
        <v>-57.243027360464566</v>
      </c>
      <c r="AC17" s="9">
        <v>-57.768927518046333</v>
      </c>
      <c r="AD17" s="9">
        <v>-58.421682702610823</v>
      </c>
    </row>
    <row r="18" spans="1:30" x14ac:dyDescent="0.35">
      <c r="A18" s="4" t="s">
        <v>255</v>
      </c>
      <c r="B18" s="9">
        <v>0</v>
      </c>
      <c r="C18" s="9">
        <v>-7.9886651411130956</v>
      </c>
      <c r="D18" s="9">
        <v>-15.449875738302476</v>
      </c>
      <c r="E18" s="9">
        <v>-23.60927932406862</v>
      </c>
      <c r="F18" s="9">
        <v>-28.184909212943534</v>
      </c>
      <c r="G18" s="9">
        <v>-32.36012702014456</v>
      </c>
      <c r="H18" s="9">
        <v>-35.544218769532165</v>
      </c>
      <c r="I18" s="9">
        <v>-38.360083324864632</v>
      </c>
      <c r="J18" s="9">
        <v>-40.207819955226661</v>
      </c>
      <c r="K18" s="9">
        <v>-40.218595193557853</v>
      </c>
      <c r="L18" s="9">
        <v>-39.902959702516142</v>
      </c>
      <c r="M18" s="9">
        <v>-39.911722955758599</v>
      </c>
      <c r="N18" s="9">
        <v>-40.135021498375529</v>
      </c>
      <c r="O18" s="9">
        <v>-40.282711364248982</v>
      </c>
      <c r="P18" s="9">
        <v>-41.079085116389301</v>
      </c>
      <c r="Q18" s="9">
        <v>-43.532142365352776</v>
      </c>
      <c r="R18" s="9">
        <v>-44.721973421228121</v>
      </c>
      <c r="S18" s="9">
        <v>-45.897224173866313</v>
      </c>
      <c r="T18" s="9">
        <v>-47.268426163705797</v>
      </c>
      <c r="U18" s="9">
        <v>-48.546421601651758</v>
      </c>
      <c r="V18" s="9">
        <v>-49.761420358288532</v>
      </c>
      <c r="W18" s="9">
        <v>-50.424951557651191</v>
      </c>
      <c r="X18" s="9">
        <v>-50.370754182176782</v>
      </c>
      <c r="Y18" s="9">
        <v>-49.896930776694283</v>
      </c>
      <c r="Z18" s="9">
        <v>-48.392485924147614</v>
      </c>
      <c r="AA18" s="9">
        <v>-46.78818104486021</v>
      </c>
      <c r="AB18" s="9">
        <v>-45.815159026975834</v>
      </c>
      <c r="AC18" s="9">
        <v>-46.081354243177252</v>
      </c>
      <c r="AD18" s="9">
        <v>-46.436881582702647</v>
      </c>
    </row>
    <row r="19" spans="1:30" x14ac:dyDescent="0.35">
      <c r="A19" s="4" t="s">
        <v>256</v>
      </c>
      <c r="B19" s="9">
        <v>0</v>
      </c>
      <c r="C19" s="9">
        <v>-1.4679855575114313</v>
      </c>
      <c r="D19" s="9">
        <v>-2.7201399935265274</v>
      </c>
      <c r="E19" s="9">
        <v>-3.3654486819475657</v>
      </c>
      <c r="F19" s="9">
        <v>-3.5761895875096297</v>
      </c>
      <c r="G19" s="9">
        <v>-3.681396088422964</v>
      </c>
      <c r="H19" s="9">
        <v>-3.3427567346286109</v>
      </c>
      <c r="I19" s="9">
        <v>-3.3297685743972134</v>
      </c>
      <c r="J19" s="9">
        <v>-3.0356660224407941</v>
      </c>
      <c r="K19" s="9">
        <v>-2.8862810689765981</v>
      </c>
      <c r="L19" s="9">
        <v>-2.3994218632134112</v>
      </c>
      <c r="M19" s="9">
        <v>-2.5213159288478582</v>
      </c>
      <c r="N19" s="9">
        <v>-2.303583370325911</v>
      </c>
      <c r="O19" s="9">
        <v>-2.0208784373117505</v>
      </c>
      <c r="P19" s="9">
        <v>-1.578302512113499</v>
      </c>
      <c r="Q19" s="9">
        <v>-1.3098873135852935</v>
      </c>
      <c r="R19" s="9">
        <v>-0.95758756250422117</v>
      </c>
      <c r="S19" s="9">
        <v>-0.60619321676137317</v>
      </c>
      <c r="T19" s="9">
        <v>-0.2614076323397545</v>
      </c>
      <c r="U19" s="9">
        <v>7.9888249973644312E-2</v>
      </c>
      <c r="V19" s="9">
        <v>0.42557401824082491</v>
      </c>
      <c r="W19" s="9">
        <v>0.76908769283954526</v>
      </c>
      <c r="X19" s="9">
        <v>1.116592972409723</v>
      </c>
      <c r="Y19" s="9">
        <v>1.4502748584368876</v>
      </c>
      <c r="Z19" s="9">
        <v>1.7862667052993175</v>
      </c>
      <c r="AA19" s="9">
        <v>2.1199301386995484</v>
      </c>
      <c r="AB19" s="9">
        <v>2.455524843157888</v>
      </c>
      <c r="AC19" s="9">
        <v>2.7755328826009378</v>
      </c>
      <c r="AD19" s="9">
        <v>3.0963772454236751</v>
      </c>
    </row>
    <row r="20" spans="1:30" x14ac:dyDescent="0.35">
      <c r="A20" s="4" t="s">
        <v>450</v>
      </c>
      <c r="B20" s="9">
        <v>0</v>
      </c>
      <c r="C20" s="9">
        <v>-13.994174098258309</v>
      </c>
      <c r="D20" s="9">
        <v>-25.775594817755383</v>
      </c>
      <c r="E20" s="9">
        <v>-37.989754739746381</v>
      </c>
      <c r="F20" s="9">
        <v>-45.328710965296949</v>
      </c>
      <c r="G20" s="9">
        <v>-51.965961666560879</v>
      </c>
      <c r="H20" s="9">
        <v>-57.159219492612472</v>
      </c>
      <c r="I20" s="9">
        <v>-61.459976228721217</v>
      </c>
      <c r="J20" s="9">
        <v>-64.300660505659593</v>
      </c>
      <c r="K20" s="9">
        <v>-64.906410517802925</v>
      </c>
      <c r="L20" s="9">
        <v>-65.230075800847288</v>
      </c>
      <c r="M20" s="9">
        <v>-65.722019145249007</v>
      </c>
      <c r="N20" s="9">
        <v>-66.855036366227708</v>
      </c>
      <c r="O20" s="9">
        <v>-67.961830118809971</v>
      </c>
      <c r="P20" s="9">
        <v>-69.913448243093796</v>
      </c>
      <c r="Q20" s="9">
        <v>-74.647775144684829</v>
      </c>
      <c r="R20" s="9">
        <v>-77.299496061888902</v>
      </c>
      <c r="S20" s="9">
        <v>-79.970023598888659</v>
      </c>
      <c r="T20" s="9">
        <v>-83.029346411424186</v>
      </c>
      <c r="U20" s="9">
        <v>-85.977685721413948</v>
      </c>
      <c r="V20" s="9">
        <v>-88.878024631756261</v>
      </c>
      <c r="W20" s="9">
        <v>-90.854807547209987</v>
      </c>
      <c r="X20" s="9">
        <v>-91.602223075029187</v>
      </c>
      <c r="Y20" s="9">
        <v>-91.62645801763388</v>
      </c>
      <c r="Z20" s="9">
        <v>-89.814997196447521</v>
      </c>
      <c r="AA20" s="9">
        <v>-87.837911431281157</v>
      </c>
      <c r="AB20" s="9">
        <v>-87.051751333022821</v>
      </c>
      <c r="AC20" s="9">
        <v>-88.612197652829053</v>
      </c>
      <c r="AD20" s="9">
        <v>-90.432587694177244</v>
      </c>
    </row>
    <row r="21" spans="1:30" x14ac:dyDescent="0.35">
      <c r="A21" s="4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</row>
    <row r="22" spans="1:30" ht="20" thickBot="1" x14ac:dyDescent="0.5">
      <c r="A22" s="3" t="s">
        <v>405</v>
      </c>
    </row>
    <row r="23" spans="1:30" ht="18" thickTop="1" thickBot="1" x14ac:dyDescent="0.45">
      <c r="A23" s="17" t="s">
        <v>36</v>
      </c>
      <c r="B23" s="1">
        <v>2022</v>
      </c>
      <c r="C23" s="2">
        <v>2023</v>
      </c>
      <c r="D23" s="1">
        <v>2024</v>
      </c>
      <c r="E23" s="2">
        <v>2025</v>
      </c>
      <c r="F23" s="1">
        <v>2026</v>
      </c>
      <c r="G23" s="2">
        <v>2027</v>
      </c>
      <c r="H23" s="1">
        <v>2028</v>
      </c>
      <c r="I23" s="2">
        <v>2029</v>
      </c>
      <c r="J23" s="1">
        <v>2030</v>
      </c>
      <c r="K23" s="2">
        <v>2031</v>
      </c>
      <c r="L23" s="1">
        <v>2032</v>
      </c>
      <c r="M23" s="2">
        <v>2033</v>
      </c>
      <c r="N23" s="1">
        <v>2034</v>
      </c>
      <c r="O23" s="2">
        <v>2035</v>
      </c>
      <c r="P23" s="1">
        <v>2036</v>
      </c>
      <c r="Q23" s="2">
        <v>2037</v>
      </c>
      <c r="R23" s="1">
        <v>2038</v>
      </c>
      <c r="S23" s="2">
        <v>2039</v>
      </c>
      <c r="T23" s="1">
        <v>2040</v>
      </c>
      <c r="U23" s="2">
        <v>2041</v>
      </c>
      <c r="V23" s="1">
        <v>2042</v>
      </c>
      <c r="W23" s="2">
        <v>2043</v>
      </c>
      <c r="X23" s="1">
        <v>2044</v>
      </c>
      <c r="Y23" s="2">
        <v>2045</v>
      </c>
      <c r="Z23" s="1">
        <v>2046</v>
      </c>
      <c r="AA23" s="2">
        <v>2047</v>
      </c>
      <c r="AB23" s="1">
        <v>2048</v>
      </c>
      <c r="AC23" s="2">
        <v>2049</v>
      </c>
      <c r="AD23" s="1">
        <v>2050</v>
      </c>
    </row>
    <row r="24" spans="1:30" ht="15" thickTop="1" x14ac:dyDescent="0.35">
      <c r="A24" s="4" t="s">
        <v>239</v>
      </c>
      <c r="B24" s="19">
        <v>28.715999999999998</v>
      </c>
      <c r="C24" s="19">
        <v>28.589640513468748</v>
      </c>
      <c r="D24" s="19">
        <v>28.450420549794472</v>
      </c>
      <c r="E24" s="19">
        <v>28.29892452464955</v>
      </c>
      <c r="F24" s="19">
        <v>28.135183104957338</v>
      </c>
      <c r="G24" s="19">
        <v>27.959319855666429</v>
      </c>
      <c r="H24" s="19">
        <v>27.771800904059074</v>
      </c>
      <c r="I24" s="19">
        <v>27.572382680963358</v>
      </c>
      <c r="J24" s="19">
        <v>27.361407339423909</v>
      </c>
      <c r="K24" s="19">
        <v>27.138604250335202</v>
      </c>
      <c r="L24" s="19">
        <v>26.90378887792647</v>
      </c>
      <c r="M24" s="19">
        <v>26.656891004802798</v>
      </c>
      <c r="N24" s="19">
        <v>26.397726095193434</v>
      </c>
      <c r="O24" s="19">
        <v>26.125815531278196</v>
      </c>
      <c r="P24" s="19">
        <v>25.841072998134489</v>
      </c>
      <c r="Q24" s="19">
        <v>25.542856716257521</v>
      </c>
      <c r="R24" s="19">
        <v>25.230894165385209</v>
      </c>
      <c r="S24" s="19">
        <v>24.904371157755385</v>
      </c>
      <c r="T24" s="19">
        <v>24.562988476196896</v>
      </c>
      <c r="U24" s="19">
        <v>24.206087880652721</v>
      </c>
      <c r="V24" s="19">
        <v>23.832724404432625</v>
      </c>
      <c r="W24" s="19">
        <v>23.442114526697793</v>
      </c>
      <c r="X24" s="19">
        <v>23.033562535777392</v>
      </c>
      <c r="Y24" s="19">
        <v>22.606021274118728</v>
      </c>
      <c r="Z24" s="19">
        <v>22.158088531297523</v>
      </c>
      <c r="AA24" s="19">
        <v>21.688701052233419</v>
      </c>
      <c r="AB24" s="19">
        <v>21.196445851797396</v>
      </c>
      <c r="AC24" s="19">
        <v>20.679560168547301</v>
      </c>
      <c r="AD24" s="19">
        <v>20.136493246034401</v>
      </c>
    </row>
    <row r="25" spans="1:30" x14ac:dyDescent="0.35">
      <c r="A25" s="4" t="s">
        <v>240</v>
      </c>
      <c r="B25" s="19">
        <v>27.424999999999997</v>
      </c>
      <c r="C25" s="19">
        <v>27.282311733474529</v>
      </c>
      <c r="D25" s="19">
        <v>27.127136219063047</v>
      </c>
      <c r="E25" s="19">
        <v>26.960057872437929</v>
      </c>
      <c r="F25" s="19">
        <v>26.781014053208278</v>
      </c>
      <c r="G25" s="19">
        <v>26.590314940951192</v>
      </c>
      <c r="H25" s="19">
        <v>26.388333355634675</v>
      </c>
      <c r="I25" s="19">
        <v>26.17473242077255</v>
      </c>
      <c r="J25" s="19">
        <v>25.949947596723707</v>
      </c>
      <c r="K25" s="19">
        <v>25.713708254382613</v>
      </c>
      <c r="L25" s="19">
        <v>25.465736550664253</v>
      </c>
      <c r="M25" s="19">
        <v>25.206055575487966</v>
      </c>
      <c r="N25" s="19">
        <v>24.934387485768745</v>
      </c>
      <c r="O25" s="19">
        <v>24.650253663686406</v>
      </c>
      <c r="P25" s="19">
        <v>24.353567794318359</v>
      </c>
      <c r="Q25" s="19">
        <v>24.043781405474057</v>
      </c>
      <c r="R25" s="19">
        <v>23.720435362262918</v>
      </c>
      <c r="S25" s="19">
        <v>23.38290209155128</v>
      </c>
      <c r="T25" s="19">
        <v>23.03069576153948</v>
      </c>
      <c r="U25" s="19">
        <v>22.663251439484753</v>
      </c>
      <c r="V25" s="19">
        <v>22.279624158696862</v>
      </c>
      <c r="W25" s="19">
        <v>21.879123705651246</v>
      </c>
      <c r="X25" s="19">
        <v>21.460867754048568</v>
      </c>
      <c r="Y25" s="19">
        <v>21.023809146336131</v>
      </c>
      <c r="Z25" s="19">
        <v>20.566732286718164</v>
      </c>
      <c r="AA25" s="19">
        <v>20.088480612800058</v>
      </c>
      <c r="AB25" s="19">
        <v>19.587547832138533</v>
      </c>
      <c r="AC25" s="19">
        <v>19.062357797919951</v>
      </c>
      <c r="AD25" s="19">
        <v>18.511173139067068</v>
      </c>
    </row>
    <row r="26" spans="1:30" x14ac:dyDescent="0.35">
      <c r="A26" s="4" t="s">
        <v>241</v>
      </c>
      <c r="B26" s="19">
        <v>13.741</v>
      </c>
      <c r="C26" s="19">
        <v>13.738811281181752</v>
      </c>
      <c r="D26" s="19">
        <v>13.732070153391682</v>
      </c>
      <c r="E26" s="19">
        <v>13.721043638745595</v>
      </c>
      <c r="F26" s="19">
        <v>13.705669096852597</v>
      </c>
      <c r="G26" s="19">
        <v>13.686150909437597</v>
      </c>
      <c r="H26" s="19">
        <v>13.662756098616404</v>
      </c>
      <c r="I26" s="19">
        <v>13.635359383607227</v>
      </c>
      <c r="J26" s="19">
        <v>13.604290426916762</v>
      </c>
      <c r="K26" s="19">
        <v>13.569384397291667</v>
      </c>
      <c r="L26" s="19">
        <v>13.530680845203495</v>
      </c>
      <c r="M26" s="19">
        <v>13.488202860571583</v>
      </c>
      <c r="N26" s="19">
        <v>13.441989993867491</v>
      </c>
      <c r="O26" s="19">
        <v>13.391775222975415</v>
      </c>
      <c r="P26" s="19">
        <v>13.337683828677147</v>
      </c>
      <c r="Q26" s="19">
        <v>13.279590530190887</v>
      </c>
      <c r="R26" s="19">
        <v>13.217353586182632</v>
      </c>
      <c r="S26" s="19">
        <v>13.150768614927468</v>
      </c>
      <c r="T26" s="19">
        <v>13.079772976034494</v>
      </c>
      <c r="U26" s="19">
        <v>13.0042249281697</v>
      </c>
      <c r="V26" s="19">
        <v>12.923920089608171</v>
      </c>
      <c r="W26" s="19">
        <v>12.838591438234108</v>
      </c>
      <c r="X26" s="19">
        <v>12.748097232713489</v>
      </c>
      <c r="Y26" s="19">
        <v>12.652130900458952</v>
      </c>
      <c r="Z26" s="19">
        <v>12.550323228492234</v>
      </c>
      <c r="AA26" s="19">
        <v>12.442469835088424</v>
      </c>
      <c r="AB26" s="19">
        <v>12.328122406326141</v>
      </c>
      <c r="AC26" s="19">
        <v>12.206974369618019</v>
      </c>
      <c r="AD26" s="19">
        <v>12.078452130260889</v>
      </c>
    </row>
    <row r="27" spans="1:30" x14ac:dyDescent="0.35">
      <c r="A27" s="4" t="s">
        <v>242</v>
      </c>
      <c r="B27" s="19">
        <v>2.7050000000000001</v>
      </c>
      <c r="C27" s="19">
        <v>2.677876710742654</v>
      </c>
      <c r="D27" s="19">
        <v>2.6510039830488856</v>
      </c>
      <c r="E27" s="19">
        <v>2.6244444573095902</v>
      </c>
      <c r="F27" s="19">
        <v>2.5981354931338729</v>
      </c>
      <c r="G27" s="19">
        <v>2.5720770905217334</v>
      </c>
      <c r="H27" s="19">
        <v>2.5463318898640677</v>
      </c>
      <c r="I27" s="19">
        <v>2.5207746103790853</v>
      </c>
      <c r="J27" s="19">
        <v>2.4955305328485755</v>
      </c>
      <c r="K27" s="19">
        <v>2.4705370168816438</v>
      </c>
      <c r="L27" s="19">
        <v>2.445731422087396</v>
      </c>
      <c r="M27" s="19">
        <v>2.4212390292476211</v>
      </c>
      <c r="N27" s="19">
        <v>2.3969971979714244</v>
      </c>
      <c r="O27" s="19">
        <v>2.3729432878679111</v>
      </c>
      <c r="P27" s="19">
        <v>2.3492025797188711</v>
      </c>
      <c r="Q27" s="19">
        <v>2.3256497927425146</v>
      </c>
      <c r="R27" s="19">
        <v>2.3023475673297367</v>
      </c>
      <c r="S27" s="19">
        <v>2.2792959034805369</v>
      </c>
      <c r="T27" s="19">
        <v>2.2564321608040205</v>
      </c>
      <c r="U27" s="19">
        <v>2.2338189796910828</v>
      </c>
      <c r="V27" s="19">
        <v>2.2114563601417232</v>
      </c>
      <c r="W27" s="19">
        <v>2.1892816617650475</v>
      </c>
      <c r="X27" s="19">
        <v>2.1673575249519499</v>
      </c>
      <c r="Y27" s="19">
        <v>2.1456839497024305</v>
      </c>
      <c r="Z27" s="19">
        <v>2.1241982956255949</v>
      </c>
      <c r="AA27" s="19">
        <v>2.1029005627214428</v>
      </c>
      <c r="AB27" s="19">
        <v>2.0818533913808692</v>
      </c>
      <c r="AC27" s="19">
        <v>2.0610567816038734</v>
      </c>
      <c r="AD27" s="19">
        <v>2.0404480929995619</v>
      </c>
    </row>
    <row r="28" spans="1:30" x14ac:dyDescent="0.35">
      <c r="A28" s="4" t="s">
        <v>243</v>
      </c>
      <c r="B28" s="19">
        <v>11.036</v>
      </c>
      <c r="C28" s="19">
        <v>11.060934570439098</v>
      </c>
      <c r="D28" s="19">
        <v>11.081066170342796</v>
      </c>
      <c r="E28" s="19">
        <v>11.096599181436005</v>
      </c>
      <c r="F28" s="19">
        <v>11.107533603718725</v>
      </c>
      <c r="G28" s="19">
        <v>11.114073818915864</v>
      </c>
      <c r="H28" s="19">
        <v>11.116424208752337</v>
      </c>
      <c r="I28" s="19">
        <v>11.114584773228142</v>
      </c>
      <c r="J28" s="19">
        <v>11.108759894068188</v>
      </c>
      <c r="K28" s="19">
        <v>11.098847380410023</v>
      </c>
      <c r="L28" s="19">
        <v>11.084949423116099</v>
      </c>
      <c r="M28" s="19">
        <v>11.066963831323962</v>
      </c>
      <c r="N28" s="19">
        <v>11.044992795896066</v>
      </c>
      <c r="O28" s="19">
        <v>11.018831935107505</v>
      </c>
      <c r="P28" s="19">
        <v>10.988481248958275</v>
      </c>
      <c r="Q28" s="19">
        <v>10.953940737448374</v>
      </c>
      <c r="R28" s="19">
        <v>10.915006018852896</v>
      </c>
      <c r="S28" s="19">
        <v>10.871472711446931</v>
      </c>
      <c r="T28" s="19">
        <v>10.823340815230473</v>
      </c>
      <c r="U28" s="19">
        <v>10.770405948478617</v>
      </c>
      <c r="V28" s="19">
        <v>10.712463729466448</v>
      </c>
      <c r="W28" s="19">
        <v>10.64930977646906</v>
      </c>
      <c r="X28" s="19">
        <v>10.580739707761539</v>
      </c>
      <c r="Y28" s="19">
        <v>10.506446950756521</v>
      </c>
      <c r="Z28" s="19">
        <v>10.426124932866639</v>
      </c>
      <c r="AA28" s="19">
        <v>10.339569272366981</v>
      </c>
      <c r="AB28" s="19">
        <v>10.246269014945272</v>
      </c>
      <c r="AC28" s="19">
        <v>10.145917588014145</v>
      </c>
      <c r="AD28" s="19">
        <v>10.038004037261327</v>
      </c>
    </row>
    <row r="29" spans="1:30" x14ac:dyDescent="0.35">
      <c r="A29" s="4" t="s">
        <v>244</v>
      </c>
      <c r="B29" s="19">
        <v>13.683999999999999</v>
      </c>
      <c r="C29" s="19">
        <v>13.543500452292776</v>
      </c>
      <c r="D29" s="19">
        <v>13.395066065671365</v>
      </c>
      <c r="E29" s="19">
        <v>13.239014233692334</v>
      </c>
      <c r="F29" s="19">
        <v>13.07534495635568</v>
      </c>
      <c r="G29" s="19">
        <v>12.904164031513595</v>
      </c>
      <c r="H29" s="19">
        <v>12.725577257018271</v>
      </c>
      <c r="I29" s="19">
        <v>12.539373037165323</v>
      </c>
      <c r="J29" s="19">
        <v>12.345657169806945</v>
      </c>
      <c r="K29" s="19">
        <v>12.144323857090946</v>
      </c>
      <c r="L29" s="19">
        <v>11.93505570546076</v>
      </c>
      <c r="M29" s="19">
        <v>11.717852714916384</v>
      </c>
      <c r="N29" s="19">
        <v>11.492397491901254</v>
      </c>
      <c r="O29" s="19">
        <v>11.258478440710991</v>
      </c>
      <c r="P29" s="19">
        <v>11.015883965641214</v>
      </c>
      <c r="Q29" s="19">
        <v>10.764190875283168</v>
      </c>
      <c r="R29" s="19">
        <v>10.503081776080286</v>
      </c>
      <c r="S29" s="19">
        <v>10.232133476623812</v>
      </c>
      <c r="T29" s="19">
        <v>9.9509227855049858</v>
      </c>
      <c r="U29" s="19">
        <v>9.6590265113150533</v>
      </c>
      <c r="V29" s="19">
        <v>9.3557040690886915</v>
      </c>
      <c r="W29" s="19">
        <v>9.0405322674171398</v>
      </c>
      <c r="X29" s="19">
        <v>8.712770521335079</v>
      </c>
      <c r="Y29" s="19">
        <v>8.3716782458771792</v>
      </c>
      <c r="Z29" s="19">
        <v>8.016409058225932</v>
      </c>
      <c r="AA29" s="19">
        <v>7.6460107777116333</v>
      </c>
      <c r="AB29" s="19">
        <v>7.25942542581239</v>
      </c>
      <c r="AC29" s="19">
        <v>6.8553834283019333</v>
      </c>
      <c r="AD29" s="19">
        <v>6.4327210088061806</v>
      </c>
    </row>
    <row r="30" spans="1:30" x14ac:dyDescent="0.35">
      <c r="A30" s="4" t="s">
        <v>245</v>
      </c>
      <c r="B30" s="19">
        <v>1.2909999999999999</v>
      </c>
      <c r="C30" s="19">
        <v>1.3073287799942179</v>
      </c>
      <c r="D30" s="19">
        <v>1.323284330731425</v>
      </c>
      <c r="E30" s="19">
        <v>1.3388666522116219</v>
      </c>
      <c r="F30" s="19">
        <v>1.3541690517490605</v>
      </c>
      <c r="G30" s="19">
        <v>1.3690049147152359</v>
      </c>
      <c r="H30" s="19">
        <v>1.3834675484244003</v>
      </c>
      <c r="I30" s="19">
        <v>1.397650260190807</v>
      </c>
      <c r="J30" s="19">
        <v>1.4114597427002027</v>
      </c>
      <c r="K30" s="19">
        <v>1.4248959959525878</v>
      </c>
      <c r="L30" s="19">
        <v>1.4380523272622148</v>
      </c>
      <c r="M30" s="19">
        <v>1.4508354293148313</v>
      </c>
      <c r="N30" s="19">
        <v>1.4633386094246896</v>
      </c>
      <c r="O30" s="19">
        <v>1.4755618675917899</v>
      </c>
      <c r="P30" s="19">
        <v>1.4875052038161323</v>
      </c>
      <c r="Q30" s="19">
        <v>1.4990753107834638</v>
      </c>
      <c r="R30" s="19">
        <v>1.5104588031222901</v>
      </c>
      <c r="S30" s="19">
        <v>1.5214690662041055</v>
      </c>
      <c r="T30" s="19">
        <v>1.5322927146574157</v>
      </c>
      <c r="U30" s="19">
        <v>1.5428364411679678</v>
      </c>
      <c r="V30" s="19">
        <v>1.5531002457357621</v>
      </c>
      <c r="W30" s="19">
        <v>1.5629908210465455</v>
      </c>
      <c r="X30" s="19">
        <v>1.5726947817288237</v>
      </c>
      <c r="Y30" s="19">
        <v>1.5822121277825965</v>
      </c>
      <c r="Z30" s="19">
        <v>1.5913562445793588</v>
      </c>
      <c r="AA30" s="19">
        <v>1.6002204394333628</v>
      </c>
      <c r="AB30" s="19">
        <v>1.6088980196588616</v>
      </c>
      <c r="AC30" s="19">
        <v>1.6172023706273497</v>
      </c>
      <c r="AD30" s="19">
        <v>1.6253201069673322</v>
      </c>
    </row>
    <row r="31" spans="1:30" x14ac:dyDescent="0.35">
      <c r="A31" s="4" t="s">
        <v>246</v>
      </c>
      <c r="B31" s="19">
        <v>4.4690000000000003</v>
      </c>
      <c r="C31" s="19">
        <v>4.5551043934847826</v>
      </c>
      <c r="D31" s="19">
        <v>4.6405383411915988</v>
      </c>
      <c r="E31" s="19">
        <v>4.7255891770252889</v>
      </c>
      <c r="F31" s="19">
        <v>4.8107357908272599</v>
      </c>
      <c r="G31" s="19">
        <v>4.8958824046292317</v>
      </c>
      <c r="H31" s="19">
        <v>4.9814121303043279</v>
      </c>
      <c r="I31" s="19">
        <v>5.0673249678525494</v>
      </c>
      <c r="J31" s="19">
        <v>5.153716695242176</v>
      </c>
      <c r="K31" s="19">
        <v>5.2404915345049279</v>
      </c>
      <c r="L31" s="19">
        <v>5.3278410415773676</v>
      </c>
      <c r="M31" s="19">
        <v>5.4156694384912125</v>
      </c>
      <c r="N31" s="19">
        <v>5.5038809472781827</v>
      </c>
      <c r="O31" s="19">
        <v>5.5926671238748389</v>
      </c>
      <c r="P31" s="19">
        <v>5.6817406343763386</v>
      </c>
      <c r="Q31" s="19">
        <v>5.7712930347192444</v>
      </c>
      <c r="R31" s="19">
        <v>5.8612285469352754</v>
      </c>
      <c r="S31" s="19">
        <v>5.9514513930561499</v>
      </c>
      <c r="T31" s="19">
        <v>6.0419615730818679</v>
      </c>
      <c r="U31" s="19">
        <v>6.1327590870124302</v>
      </c>
      <c r="V31" s="19">
        <v>6.2237481568795543</v>
      </c>
      <c r="W31" s="19">
        <v>6.314928782683241</v>
      </c>
      <c r="X31" s="19">
        <v>6.4061094084869277</v>
      </c>
      <c r="Y31" s="19">
        <v>6.4974815902271761</v>
      </c>
      <c r="Z31" s="19">
        <v>6.5887579939991427</v>
      </c>
      <c r="AA31" s="19">
        <v>6.6799386198028285</v>
      </c>
      <c r="AB31" s="19">
        <v>6.7711192456065152</v>
      </c>
      <c r="AC31" s="19">
        <v>6.8621083154736384</v>
      </c>
      <c r="AD31" s="19">
        <v>6.9528100514359181</v>
      </c>
    </row>
    <row r="32" spans="1:30" x14ac:dyDescent="0.35">
      <c r="A32" s="4" t="s">
        <v>247</v>
      </c>
      <c r="B32" s="19">
        <v>41.360399999999998</v>
      </c>
      <c r="C32" s="19">
        <v>41.269875600590538</v>
      </c>
      <c r="D32" s="19">
        <v>41.180973109881428</v>
      </c>
      <c r="E32" s="19">
        <v>41.093727265736788</v>
      </c>
      <c r="F32" s="19">
        <v>41.0082326370526</v>
      </c>
      <c r="G32" s="19">
        <v>40.924021059805554</v>
      </c>
      <c r="H32" s="19">
        <v>40.841054471823675</v>
      </c>
      <c r="I32" s="19">
        <v>40.759389802251377</v>
      </c>
      <c r="J32" s="19">
        <v>40.678661788952773</v>
      </c>
      <c r="K32" s="19">
        <v>40.598927361072285</v>
      </c>
      <c r="L32" s="19">
        <v>40.520146349641735</v>
      </c>
      <c r="M32" s="19">
        <v>40.4420158527737</v>
      </c>
      <c r="N32" s="19">
        <v>40.364728332567957</v>
      </c>
      <c r="O32" s="19">
        <v>40.288185895820689</v>
      </c>
      <c r="P32" s="19">
        <v>40.212196080432129</v>
      </c>
      <c r="Q32" s="19">
        <v>40.136886086366175</v>
      </c>
      <c r="R32" s="19">
        <v>40.062388544690762</v>
      </c>
      <c r="S32" s="19">
        <v>39.988245731170259</v>
      </c>
      <c r="T32" s="19">
        <v>39.914770192388509</v>
      </c>
      <c r="U32" s="19">
        <v>39.84194184386142</v>
      </c>
      <c r="V32" s="19">
        <v>39.769680770073101</v>
      </c>
      <c r="W32" s="19">
        <v>39.698054339955604</v>
      </c>
      <c r="X32" s="19">
        <v>39.627007731160703</v>
      </c>
      <c r="Y32" s="19">
        <v>39.556628397104561</v>
      </c>
      <c r="Z32" s="19">
        <v>39.48673642227125</v>
      </c>
      <c r="AA32" s="19">
        <v>39.417636815344409</v>
      </c>
      <c r="AB32" s="19">
        <v>39.349024567640406</v>
      </c>
      <c r="AC32" s="19">
        <v>39.281157403394872</v>
      </c>
      <c r="AD32" s="19">
        <v>39.213842860508059</v>
      </c>
    </row>
    <row r="33" spans="1:30" x14ac:dyDescent="0.35">
      <c r="A33" s="4" t="s">
        <v>248</v>
      </c>
      <c r="B33" s="19">
        <v>0.4234</v>
      </c>
      <c r="C33" s="19">
        <v>0.43020000000000003</v>
      </c>
      <c r="D33" s="19">
        <v>0.43669999999999998</v>
      </c>
      <c r="E33" s="19">
        <v>0.443</v>
      </c>
      <c r="F33" s="19">
        <v>0.4491</v>
      </c>
      <c r="G33" s="19">
        <v>0.45500000000000002</v>
      </c>
      <c r="H33" s="19">
        <v>0.46060000000000001</v>
      </c>
      <c r="I33" s="19">
        <v>0.4662</v>
      </c>
      <c r="J33" s="19">
        <v>0.47149999999999997</v>
      </c>
      <c r="K33" s="19">
        <v>0.4768</v>
      </c>
      <c r="L33" s="19">
        <v>0.4819</v>
      </c>
      <c r="M33" s="19">
        <v>0.4869</v>
      </c>
      <c r="N33" s="19">
        <v>0.49180000000000001</v>
      </c>
      <c r="O33" s="19">
        <v>0.49659999999999999</v>
      </c>
      <c r="P33" s="19">
        <v>0.50129999999999997</v>
      </c>
      <c r="Q33" s="19">
        <v>0.50590000000000002</v>
      </c>
      <c r="R33" s="19">
        <v>0.51049999999999995</v>
      </c>
      <c r="S33" s="19">
        <v>0.51490000000000002</v>
      </c>
      <c r="T33" s="19">
        <v>0.51929999999999998</v>
      </c>
      <c r="U33" s="19">
        <v>0.52359999999999995</v>
      </c>
      <c r="V33" s="19">
        <v>0.52780000000000005</v>
      </c>
      <c r="W33" s="19">
        <v>0.53200000000000003</v>
      </c>
      <c r="X33" s="19">
        <v>0.53600000000000003</v>
      </c>
      <c r="Y33" s="19">
        <v>0.54</v>
      </c>
      <c r="Z33" s="19">
        <v>0.54390000000000005</v>
      </c>
      <c r="AA33" s="19">
        <v>0.54769999999999996</v>
      </c>
      <c r="AB33" s="19">
        <v>0.5514</v>
      </c>
      <c r="AC33" s="19">
        <v>0.55500000000000005</v>
      </c>
      <c r="AD33" s="19">
        <v>0.5585</v>
      </c>
    </row>
    <row r="34" spans="1:30" x14ac:dyDescent="0.35">
      <c r="A34" s="4" t="s">
        <v>249</v>
      </c>
      <c r="B34" s="19">
        <v>33.975000000000001</v>
      </c>
      <c r="C34" s="19">
        <v>33.766113540372672</v>
      </c>
      <c r="D34" s="19">
        <v>33.563304596273291</v>
      </c>
      <c r="E34" s="19">
        <v>33.366348074534159</v>
      </c>
      <c r="F34" s="19">
        <v>33.175018881987576</v>
      </c>
      <c r="G34" s="19">
        <v>32.988529192546579</v>
      </c>
      <c r="H34" s="19">
        <v>32.806541366459626</v>
      </c>
      <c r="I34" s="19">
        <v>32.628492670807454</v>
      </c>
      <c r="J34" s="19">
        <v>32.454158012422361</v>
      </c>
      <c r="K34" s="19">
        <v>32.282974658385093</v>
      </c>
      <c r="L34" s="19">
        <v>32.11494260869565</v>
      </c>
      <c r="M34" s="19">
        <v>31.949499130434777</v>
      </c>
      <c r="N34" s="19">
        <v>31.786756770186333</v>
      </c>
      <c r="O34" s="19">
        <v>31.626377888198753</v>
      </c>
      <c r="P34" s="19">
        <v>31.468249937888192</v>
      </c>
      <c r="Q34" s="19">
        <v>31.312260372670799</v>
      </c>
      <c r="R34" s="19">
        <v>31.158521739130425</v>
      </c>
      <c r="S34" s="19">
        <v>31.006696397515519</v>
      </c>
      <c r="T34" s="19">
        <v>30.856896894409928</v>
      </c>
      <c r="U34" s="19">
        <v>30.709123229813653</v>
      </c>
      <c r="V34" s="19">
        <v>30.563375403726695</v>
      </c>
      <c r="W34" s="19">
        <v>30.419540869565211</v>
      </c>
      <c r="X34" s="19">
        <v>30.277844720496883</v>
      </c>
      <c r="Y34" s="19">
        <v>30.138174409937879</v>
      </c>
      <c r="Z34" s="19">
        <v>30.000529937888185</v>
      </c>
      <c r="AA34" s="19">
        <v>29.865136397515514</v>
      </c>
      <c r="AB34" s="19">
        <v>29.731768695652164</v>
      </c>
      <c r="AC34" s="19">
        <v>29.600764472049676</v>
      </c>
      <c r="AD34" s="19">
        <v>29.472011180124209</v>
      </c>
    </row>
    <row r="35" spans="1:30" x14ac:dyDescent="0.35">
      <c r="A35" s="4" t="s">
        <v>250</v>
      </c>
      <c r="B35" s="19">
        <v>6.9619999999999997</v>
      </c>
      <c r="C35" s="19">
        <v>7.073562060217867</v>
      </c>
      <c r="D35" s="19">
        <v>7.1809685136081347</v>
      </c>
      <c r="E35" s="19">
        <v>7.2843791912026346</v>
      </c>
      <c r="F35" s="19">
        <v>7.3841137550650267</v>
      </c>
      <c r="G35" s="19">
        <v>7.4804918672589729</v>
      </c>
      <c r="H35" s="19">
        <v>7.5739131053640492</v>
      </c>
      <c r="I35" s="19">
        <v>7.6646971314439192</v>
      </c>
      <c r="J35" s="19">
        <v>7.7530037765304121</v>
      </c>
      <c r="K35" s="19">
        <v>7.8391527026871906</v>
      </c>
      <c r="L35" s="19">
        <v>7.9233037409460829</v>
      </c>
      <c r="M35" s="19">
        <v>8.0056167223389227</v>
      </c>
      <c r="N35" s="19">
        <v>8.0861715623816242</v>
      </c>
      <c r="O35" s="19">
        <v>8.1652080076219331</v>
      </c>
      <c r="P35" s="19">
        <v>8.2426461425439346</v>
      </c>
      <c r="Q35" s="19">
        <v>8.3187257136953736</v>
      </c>
      <c r="R35" s="19">
        <v>8.393366805560337</v>
      </c>
      <c r="S35" s="19">
        <v>8.4666493336547379</v>
      </c>
      <c r="T35" s="19">
        <v>8.5385732979785782</v>
      </c>
      <c r="U35" s="19">
        <v>8.6092186140477729</v>
      </c>
      <c r="V35" s="19">
        <v>8.6785053663464051</v>
      </c>
      <c r="W35" s="19">
        <v>8.7465134703903917</v>
      </c>
      <c r="X35" s="19">
        <v>8.8131630106638177</v>
      </c>
      <c r="Y35" s="19">
        <v>8.8784539871666812</v>
      </c>
      <c r="Z35" s="19">
        <v>8.9423064843830673</v>
      </c>
      <c r="AA35" s="19">
        <v>9.0048004178288927</v>
      </c>
      <c r="AB35" s="19">
        <v>9.0658558719882425</v>
      </c>
      <c r="AC35" s="19">
        <v>9.125392931345198</v>
      </c>
      <c r="AD35" s="19">
        <v>9.1833316803838496</v>
      </c>
    </row>
    <row r="36" spans="1:30" x14ac:dyDescent="0.35">
      <c r="A36" s="4" t="s">
        <v>449</v>
      </c>
      <c r="B36" s="19">
        <v>3.2589999999999999</v>
      </c>
      <c r="C36" s="19">
        <v>3.2988493930989233</v>
      </c>
      <c r="D36" s="19">
        <v>3.338018430705914</v>
      </c>
      <c r="E36" s="19">
        <v>3.3764099191792667</v>
      </c>
      <c r="F36" s="19">
        <v>3.4141210521606871</v>
      </c>
      <c r="G36" s="19">
        <v>3.4511518296501742</v>
      </c>
      <c r="H36" s="19">
        <v>3.4873078643643192</v>
      </c>
      <c r="I36" s="19">
        <v>3.5228807372282365</v>
      </c>
      <c r="J36" s="19">
        <v>3.5576760609585159</v>
      </c>
      <c r="K36" s="19">
        <v>3.5917910291968624</v>
      </c>
      <c r="L36" s="19">
        <v>3.6252256419432767</v>
      </c>
      <c r="M36" s="19">
        <v>3.657882705556053</v>
      </c>
      <c r="N36" s="19">
        <v>3.6899566073186012</v>
      </c>
      <c r="O36" s="19">
        <v>3.7212529599475119</v>
      </c>
      <c r="P36" s="19">
        <v>3.7518689570844894</v>
      </c>
      <c r="Q36" s="19">
        <v>3.7818045987295346</v>
      </c>
      <c r="R36" s="19">
        <v>3.8111570785243511</v>
      </c>
      <c r="S36" s="19">
        <v>3.8397320091855307</v>
      </c>
      <c r="T36" s="19">
        <v>3.8677237779964817</v>
      </c>
      <c r="U36" s="19">
        <v>3.8950351913155004</v>
      </c>
      <c r="V36" s="19">
        <v>3.92176344278429</v>
      </c>
      <c r="W36" s="19">
        <v>3.9479085324028516</v>
      </c>
      <c r="X36" s="19">
        <v>3.9733732665294812</v>
      </c>
      <c r="Y36" s="19">
        <v>3.9981576451641772</v>
      </c>
      <c r="Z36" s="19">
        <v>4.0224560555903501</v>
      </c>
      <c r="AA36" s="19">
        <v>4.046171304166295</v>
      </c>
      <c r="AB36" s="19">
        <v>4.0693033908920109</v>
      </c>
      <c r="AC36" s="19">
        <v>4.0918523157674995</v>
      </c>
      <c r="AD36" s="19">
        <v>4.1138180787927592</v>
      </c>
    </row>
    <row r="37" spans="1:30" x14ac:dyDescent="0.35">
      <c r="A37" s="4" t="s">
        <v>252</v>
      </c>
      <c r="B37" s="19">
        <v>-19.239000000000001</v>
      </c>
      <c r="C37" s="19">
        <v>-15.051000000000005</v>
      </c>
      <c r="D37" s="19">
        <v>-9.8630000000000067</v>
      </c>
      <c r="E37" s="19">
        <v>-3.675000000000006</v>
      </c>
      <c r="F37" s="19">
        <v>-2.9050000000000065</v>
      </c>
      <c r="G37" s="19">
        <v>-2.135000000000006</v>
      </c>
      <c r="H37" s="19">
        <v>-1.3651000000000062</v>
      </c>
      <c r="I37" s="19">
        <v>-0.59510000000000662</v>
      </c>
      <c r="J37" s="19">
        <v>0.17499999999999316</v>
      </c>
      <c r="K37" s="19">
        <v>-1.0931000000000068</v>
      </c>
      <c r="L37" s="19">
        <v>-2.3610000000000064</v>
      </c>
      <c r="M37" s="19">
        <v>-3.6290000000000067</v>
      </c>
      <c r="N37" s="19">
        <v>-4.8970000000000056</v>
      </c>
      <c r="O37" s="19">
        <v>-6.1650000000000054</v>
      </c>
      <c r="P37" s="19">
        <v>-6.6650000000000045</v>
      </c>
      <c r="Q37" s="19">
        <v>-7.1650000000000045</v>
      </c>
      <c r="R37" s="19">
        <v>-7.6650000000000045</v>
      </c>
      <c r="S37" s="19">
        <v>-8.1650000000000045</v>
      </c>
      <c r="T37" s="19">
        <v>-8.6650000000000045</v>
      </c>
      <c r="U37" s="19">
        <v>-9.1650000000000045</v>
      </c>
      <c r="V37" s="19">
        <v>-9.6650000000000045</v>
      </c>
      <c r="W37" s="19">
        <v>-10.165000000000004</v>
      </c>
      <c r="X37" s="19">
        <v>-10.665000000000004</v>
      </c>
      <c r="Y37" s="19">
        <v>-11.165000000000004</v>
      </c>
      <c r="Z37" s="19">
        <v>-11.665000000000004</v>
      </c>
      <c r="AA37" s="19">
        <v>-12.165000000000004</v>
      </c>
      <c r="AB37" s="19">
        <v>-12.665000000000004</v>
      </c>
      <c r="AC37" s="19">
        <v>-13.165000000000004</v>
      </c>
      <c r="AD37" s="19">
        <v>-13.665000000000004</v>
      </c>
    </row>
    <row r="38" spans="1:30" x14ac:dyDescent="0.35">
      <c r="A38" s="4" t="s">
        <v>253</v>
      </c>
      <c r="B38" s="19">
        <v>-4.5919999999999996</v>
      </c>
      <c r="C38" s="19">
        <v>-0.40399999999999903</v>
      </c>
      <c r="D38" s="19">
        <v>4.7840000000000007</v>
      </c>
      <c r="E38" s="19">
        <v>10.972000000000001</v>
      </c>
      <c r="F38" s="19">
        <v>11.742000000000001</v>
      </c>
      <c r="G38" s="19">
        <v>12.512</v>
      </c>
      <c r="H38" s="19">
        <v>13.2819</v>
      </c>
      <c r="I38" s="19">
        <v>14.0519</v>
      </c>
      <c r="J38" s="19">
        <v>14.821999999999999</v>
      </c>
      <c r="K38" s="19">
        <v>13.553900000000001</v>
      </c>
      <c r="L38" s="19">
        <v>12.286</v>
      </c>
      <c r="M38" s="19">
        <v>11.018000000000001</v>
      </c>
      <c r="N38" s="19">
        <v>9.75</v>
      </c>
      <c r="O38" s="19">
        <v>8.4819999999999993</v>
      </c>
      <c r="P38" s="19">
        <v>7.9819999999999984</v>
      </c>
      <c r="Q38" s="19">
        <v>7.4819999999999984</v>
      </c>
      <c r="R38" s="19">
        <v>6.9819999999999984</v>
      </c>
      <c r="S38" s="19">
        <v>6.4819999999999984</v>
      </c>
      <c r="T38" s="19">
        <v>5.9819999999999984</v>
      </c>
      <c r="U38" s="19">
        <v>5.4819999999999984</v>
      </c>
      <c r="V38" s="19">
        <v>4.9819999999999975</v>
      </c>
      <c r="W38" s="19">
        <v>4.4819999999999975</v>
      </c>
      <c r="X38" s="19">
        <v>3.981999999999998</v>
      </c>
      <c r="Y38" s="19">
        <v>3.481999999999998</v>
      </c>
      <c r="Z38" s="19">
        <v>2.9819999999999984</v>
      </c>
      <c r="AA38" s="19">
        <v>2.4819999999999984</v>
      </c>
      <c r="AB38" s="19">
        <v>1.9819999999999984</v>
      </c>
      <c r="AC38" s="19">
        <v>1.4819999999999984</v>
      </c>
      <c r="AD38" s="19">
        <v>0.98199999999999843</v>
      </c>
    </row>
    <row r="39" spans="1:30" x14ac:dyDescent="0.35">
      <c r="A39" s="4" t="s">
        <v>254</v>
      </c>
      <c r="B39" s="19">
        <v>58.565399999999997</v>
      </c>
      <c r="C39" s="19">
        <v>62.662469900642989</v>
      </c>
      <c r="D39" s="19">
        <v>67.746950431573424</v>
      </c>
      <c r="E39" s="19">
        <v>73.819650886590878</v>
      </c>
      <c r="F39" s="19">
        <v>74.463272584997881</v>
      </c>
      <c r="G39" s="19">
        <v>75.095375149751376</v>
      </c>
      <c r="H39" s="19">
        <v>75.716475370551379</v>
      </c>
      <c r="I39" s="19">
        <v>76.326878188295524</v>
      </c>
      <c r="J39" s="19">
        <v>76.926461884577378</v>
      </c>
      <c r="K39" s="19">
        <v>75.476714175109279</v>
      </c>
      <c r="L39" s="19">
        <v>74.01600191108885</v>
      </c>
      <c r="M39" s="19">
        <v>72.543459001623745</v>
      </c>
      <c r="N39" s="19">
        <v>71.059291982358175</v>
      </c>
      <c r="O39" s="19">
        <v>69.562921510921228</v>
      </c>
      <c r="P39" s="19">
        <v>68.821878670027431</v>
      </c>
      <c r="Q39" s="19">
        <v>68.067840436072473</v>
      </c>
      <c r="R39" s="19">
        <v>67.30066833553559</v>
      </c>
      <c r="S39" s="19">
        <v>66.51880029116731</v>
      </c>
      <c r="T39" s="19">
        <v>65.722444019663754</v>
      </c>
      <c r="U39" s="19">
        <v>64.910824002842062</v>
      </c>
      <c r="V39" s="19">
        <v>64.082916774169576</v>
      </c>
      <c r="W39" s="19">
        <v>63.238006181739479</v>
      </c>
      <c r="X39" s="19">
        <v>62.375052941954493</v>
      </c>
      <c r="Y39" s="19">
        <v>61.493288906614637</v>
      </c>
      <c r="Z39" s="19">
        <v>60.591039003158258</v>
      </c>
      <c r="AA39" s="19">
        <v>59.667447791546948</v>
      </c>
      <c r="AB39" s="19">
        <v>58.72089305593633</v>
      </c>
      <c r="AC39" s="19">
        <v>57.749678203183294</v>
      </c>
      <c r="AD39" s="19">
        <v>56.75196423677113</v>
      </c>
    </row>
    <row r="40" spans="1:30" x14ac:dyDescent="0.35">
      <c r="A40" s="4" t="s">
        <v>255</v>
      </c>
      <c r="B40" s="19">
        <v>73.212400000000002</v>
      </c>
      <c r="C40" s="19">
        <v>77.309469900642995</v>
      </c>
      <c r="D40" s="19">
        <v>82.39395043157343</v>
      </c>
      <c r="E40" s="19">
        <v>88.466650886590884</v>
      </c>
      <c r="F40" s="19">
        <v>89.110272584997887</v>
      </c>
      <c r="G40" s="19">
        <v>89.742375149751382</v>
      </c>
      <c r="H40" s="19">
        <v>90.363475370551384</v>
      </c>
      <c r="I40" s="19">
        <v>90.973878188295529</v>
      </c>
      <c r="J40" s="19">
        <v>91.573461884577384</v>
      </c>
      <c r="K40" s="19">
        <v>90.123714175109285</v>
      </c>
      <c r="L40" s="19">
        <v>88.663001911088855</v>
      </c>
      <c r="M40" s="19">
        <v>87.190459001623751</v>
      </c>
      <c r="N40" s="19">
        <v>85.706291982358181</v>
      </c>
      <c r="O40" s="19">
        <v>84.209921510921234</v>
      </c>
      <c r="P40" s="19">
        <v>83.468878670027436</v>
      </c>
      <c r="Q40" s="19">
        <v>82.714840436072478</v>
      </c>
      <c r="R40" s="19">
        <v>81.947668335535596</v>
      </c>
      <c r="S40" s="19">
        <v>81.165800291167315</v>
      </c>
      <c r="T40" s="19">
        <v>80.36944401966376</v>
      </c>
      <c r="U40" s="19">
        <v>79.557824002842068</v>
      </c>
      <c r="V40" s="19">
        <v>78.729916774169581</v>
      </c>
      <c r="W40" s="19">
        <v>77.885006181739485</v>
      </c>
      <c r="X40" s="19">
        <v>77.022052941954499</v>
      </c>
      <c r="Y40" s="19">
        <v>76.140288906614643</v>
      </c>
      <c r="Z40" s="19">
        <v>75.238039003158264</v>
      </c>
      <c r="AA40" s="19">
        <v>74.314447791546954</v>
      </c>
      <c r="AB40" s="19">
        <v>73.367893055936335</v>
      </c>
      <c r="AC40" s="19">
        <v>72.396678203183299</v>
      </c>
      <c r="AD40" s="19">
        <v>71.398964236771135</v>
      </c>
    </row>
    <row r="41" spans="1:30" x14ac:dyDescent="0.35">
      <c r="A41" s="4" t="s">
        <v>451</v>
      </c>
      <c r="B41" s="19">
        <v>37.234000000000002</v>
      </c>
      <c r="C41" s="19">
        <v>37.064962933471598</v>
      </c>
      <c r="D41" s="19">
        <v>36.901323026979206</v>
      </c>
      <c r="E41" s="19">
        <v>36.742757993713425</v>
      </c>
      <c r="F41" s="19">
        <v>36.589139934148264</v>
      </c>
      <c r="G41" s="19">
        <v>36.439681022196751</v>
      </c>
      <c r="H41" s="19">
        <v>36.293849230823945</v>
      </c>
      <c r="I41" s="19">
        <v>36.151373408035688</v>
      </c>
      <c r="J41" s="19">
        <v>36.011834073380875</v>
      </c>
      <c r="K41" s="19">
        <v>35.874765687581956</v>
      </c>
      <c r="L41" s="19">
        <v>35.740168250638924</v>
      </c>
      <c r="M41" s="19">
        <v>35.607381835990829</v>
      </c>
      <c r="N41" s="19">
        <v>35.476713377504936</v>
      </c>
      <c r="O41" s="19">
        <v>35.347630848146267</v>
      </c>
      <c r="P41" s="19">
        <v>35.220118894972678</v>
      </c>
      <c r="Q41" s="19">
        <v>35.094064971400336</v>
      </c>
      <c r="R41" s="19">
        <v>34.969678817654774</v>
      </c>
      <c r="S41" s="19">
        <v>34.846428406701051</v>
      </c>
      <c r="T41" s="19">
        <v>34.724620672406409</v>
      </c>
      <c r="U41" s="19">
        <v>34.604158421129156</v>
      </c>
      <c r="V41" s="19">
        <v>34.485138846510985</v>
      </c>
      <c r="W41" s="19">
        <v>34.367449401968059</v>
      </c>
      <c r="X41" s="19">
        <v>34.251217987026365</v>
      </c>
      <c r="Y41" s="19">
        <v>34.136332055102059</v>
      </c>
      <c r="Z41" s="19">
        <v>34.022985993478535</v>
      </c>
      <c r="AA41" s="19">
        <v>33.911307701681807</v>
      </c>
      <c r="AB41" s="19">
        <v>33.801072086544174</v>
      </c>
      <c r="AC41" s="19">
        <v>33.692616787817173</v>
      </c>
      <c r="AD41" s="19">
        <v>33.585829258916966</v>
      </c>
    </row>
    <row r="42" spans="1:30" x14ac:dyDescent="0.35">
      <c r="A42" s="4" t="s">
        <v>450</v>
      </c>
      <c r="B42" s="19">
        <v>35.978400000000001</v>
      </c>
      <c r="C42" s="19">
        <v>40.244506967171397</v>
      </c>
      <c r="D42" s="19">
        <v>45.492627404594224</v>
      </c>
      <c r="E42" s="19">
        <v>51.723892892877458</v>
      </c>
      <c r="F42" s="19">
        <v>52.521132650849623</v>
      </c>
      <c r="G42" s="19">
        <v>53.302694127554631</v>
      </c>
      <c r="H42" s="19">
        <v>54.06962613972744</v>
      </c>
      <c r="I42" s="19">
        <v>54.822504780259841</v>
      </c>
      <c r="J42" s="19">
        <v>55.561627811196509</v>
      </c>
      <c r="K42" s="19">
        <v>54.248948487527329</v>
      </c>
      <c r="L42" s="19">
        <v>52.922833660449932</v>
      </c>
      <c r="M42" s="19">
        <v>51.583077165632922</v>
      </c>
      <c r="N42" s="19">
        <v>50.229578604853245</v>
      </c>
      <c r="O42" s="19">
        <v>48.862290662774967</v>
      </c>
      <c r="P42" s="19">
        <v>48.248759775054758</v>
      </c>
      <c r="Q42" s="19">
        <v>47.620775464672143</v>
      </c>
      <c r="R42" s="19">
        <v>46.977989517880822</v>
      </c>
      <c r="S42" s="19">
        <v>46.319371884466264</v>
      </c>
      <c r="T42" s="19">
        <v>45.644823347257351</v>
      </c>
      <c r="U42" s="19">
        <v>44.953665581712912</v>
      </c>
      <c r="V42" s="19">
        <v>44.244777927658596</v>
      </c>
      <c r="W42" s="19">
        <v>43.517556779771425</v>
      </c>
      <c r="X42" s="19">
        <v>42.770834954928134</v>
      </c>
      <c r="Y42" s="19">
        <v>42.003956851512584</v>
      </c>
      <c r="Z42" s="19">
        <v>41.215053009679728</v>
      </c>
      <c r="AA42" s="19">
        <v>40.403140089865147</v>
      </c>
      <c r="AB42" s="19">
        <v>39.566820969392161</v>
      </c>
      <c r="AC42" s="19">
        <v>38.704061415366127</v>
      </c>
      <c r="AD42" s="19">
        <v>37.813134977854169</v>
      </c>
    </row>
    <row r="43" spans="1:30" x14ac:dyDescent="0.35"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</row>
    <row r="44" spans="1:30" ht="17.5" thickBot="1" x14ac:dyDescent="0.45">
      <c r="A44" s="17" t="s">
        <v>452</v>
      </c>
      <c r="B44" s="1">
        <v>2022</v>
      </c>
      <c r="C44" s="2">
        <v>2023</v>
      </c>
      <c r="D44" s="1">
        <v>2024</v>
      </c>
      <c r="E44" s="2">
        <v>2025</v>
      </c>
      <c r="F44" s="1">
        <v>2026</v>
      </c>
      <c r="G44" s="2">
        <v>2027</v>
      </c>
      <c r="H44" s="1">
        <v>2028</v>
      </c>
      <c r="I44" s="2">
        <v>2029</v>
      </c>
      <c r="J44" s="1">
        <v>2030</v>
      </c>
      <c r="K44" s="2">
        <v>2031</v>
      </c>
      <c r="L44" s="1">
        <v>2032</v>
      </c>
      <c r="M44" s="2">
        <v>2033</v>
      </c>
      <c r="N44" s="1">
        <v>2034</v>
      </c>
      <c r="O44" s="2">
        <v>2035</v>
      </c>
      <c r="P44" s="1">
        <v>2036</v>
      </c>
      <c r="Q44" s="2">
        <v>2037</v>
      </c>
      <c r="R44" s="1">
        <v>2038</v>
      </c>
      <c r="S44" s="2">
        <v>2039</v>
      </c>
      <c r="T44" s="1">
        <v>2040</v>
      </c>
      <c r="U44" s="2">
        <v>2041</v>
      </c>
      <c r="V44" s="1">
        <v>2042</v>
      </c>
      <c r="W44" s="2">
        <v>2043</v>
      </c>
      <c r="X44" s="1">
        <v>2044</v>
      </c>
      <c r="Y44" s="2">
        <v>2045</v>
      </c>
      <c r="Z44" s="1">
        <v>2046</v>
      </c>
      <c r="AA44" s="2">
        <v>2047</v>
      </c>
      <c r="AB44" s="1">
        <v>2048</v>
      </c>
      <c r="AC44" s="2">
        <v>2049</v>
      </c>
      <c r="AD44" s="1">
        <v>2050</v>
      </c>
    </row>
    <row r="45" spans="1:30" ht="15" thickTop="1" x14ac:dyDescent="0.35">
      <c r="A45" s="4" t="s">
        <v>239</v>
      </c>
      <c r="B45" s="19">
        <v>28.715999999999998</v>
      </c>
      <c r="C45" s="19">
        <v>28.269666581838521</v>
      </c>
      <c r="D45" s="19">
        <v>27.683513332009511</v>
      </c>
      <c r="E45" s="19">
        <v>27.097340736725783</v>
      </c>
      <c r="F45" s="19">
        <v>25.216451675670303</v>
      </c>
      <c r="G45" s="19">
        <v>24.618156554396769</v>
      </c>
      <c r="H45" s="19">
        <v>24.146932462332181</v>
      </c>
      <c r="I45" s="19">
        <v>23.689796425002669</v>
      </c>
      <c r="J45" s="19">
        <v>23.452061244216424</v>
      </c>
      <c r="K45" s="19">
        <v>23.219263136213495</v>
      </c>
      <c r="L45" s="19">
        <v>22.992817964592593</v>
      </c>
      <c r="M45" s="19">
        <v>22.769197225001701</v>
      </c>
      <c r="N45" s="19">
        <v>22.396424606682022</v>
      </c>
      <c r="O45" s="19">
        <v>22.013003726715763</v>
      </c>
      <c r="P45" s="19">
        <v>21.619815192352284</v>
      </c>
      <c r="Q45" s="19">
        <v>21.215811533572804</v>
      </c>
      <c r="R45" s="19">
        <v>20.803408220118236</v>
      </c>
      <c r="S45" s="19">
        <v>20.380695262397555</v>
      </c>
      <c r="T45" s="19">
        <v>19.947109314831213</v>
      </c>
      <c r="U45" s="19">
        <v>19.502686018309856</v>
      </c>
      <c r="V45" s="19">
        <v>19.046795520819327</v>
      </c>
      <c r="W45" s="19">
        <v>18.578705435321638</v>
      </c>
      <c r="X45" s="19">
        <v>18.097234189584235</v>
      </c>
      <c r="Y45" s="19">
        <v>17.60177485777794</v>
      </c>
      <c r="Z45" s="19">
        <v>17.091041541655908</v>
      </c>
      <c r="AA45" s="19">
        <v>16.564254691949536</v>
      </c>
      <c r="AB45" s="19">
        <v>16.019771538172016</v>
      </c>
      <c r="AC45" s="19">
        <v>15.456579863496668</v>
      </c>
      <c r="AD45" s="19">
        <v>14.873060912966174</v>
      </c>
    </row>
    <row r="46" spans="1:30" x14ac:dyDescent="0.35">
      <c r="A46" s="4" t="s">
        <v>240</v>
      </c>
      <c r="B46" s="19">
        <v>27.424999999999997</v>
      </c>
      <c r="C46" s="19">
        <v>27.063318876013597</v>
      </c>
      <c r="D46" s="19">
        <v>26.606769758953867</v>
      </c>
      <c r="E46" s="19">
        <v>26.118377915378566</v>
      </c>
      <c r="F46" s="19">
        <v>24.322036120837893</v>
      </c>
      <c r="G46" s="19">
        <v>23.76522692536976</v>
      </c>
      <c r="H46" s="19">
        <v>23.298939133337711</v>
      </c>
      <c r="I46" s="19">
        <v>22.846004202418875</v>
      </c>
      <c r="J46" s="19">
        <v>22.570143980955766</v>
      </c>
      <c r="K46" s="19">
        <v>22.295439836506368</v>
      </c>
      <c r="L46" s="19">
        <v>22.022992549688592</v>
      </c>
      <c r="M46" s="19">
        <v>21.748118311887481</v>
      </c>
      <c r="N46" s="19">
        <v>21.372194863759795</v>
      </c>
      <c r="O46" s="19">
        <v>20.985728181645797</v>
      </c>
      <c r="P46" s="19">
        <v>20.589388817474315</v>
      </c>
      <c r="Q46" s="19">
        <v>20.182339356547097</v>
      </c>
      <c r="R46" s="19">
        <v>19.766785213284525</v>
      </c>
      <c r="S46" s="19">
        <v>19.340921425755838</v>
      </c>
      <c r="T46" s="19">
        <v>18.904289676041756</v>
      </c>
      <c r="U46" s="19">
        <v>18.45682057737266</v>
      </c>
      <c r="V46" s="19">
        <v>17.997989305394661</v>
      </c>
      <c r="W46" s="19">
        <v>17.526958445409498</v>
      </c>
      <c r="X46" s="19">
        <v>17.042651452844893</v>
      </c>
      <c r="Y46" s="19">
        <v>16.544461401871661</v>
      </c>
      <c r="Z46" s="19">
        <v>16.031102394242957</v>
      </c>
      <c r="AA46" s="19">
        <v>15.501794880690181</v>
      </c>
      <c r="AB46" s="19">
        <v>14.955001118386789</v>
      </c>
      <c r="AC46" s="19">
        <v>14.389498835185572</v>
      </c>
      <c r="AD46" s="19">
        <v>13.803774303789474</v>
      </c>
    </row>
    <row r="47" spans="1:30" x14ac:dyDescent="0.35">
      <c r="A47" s="4" t="s">
        <v>241</v>
      </c>
      <c r="B47" s="19">
        <v>13.741</v>
      </c>
      <c r="C47" s="19">
        <v>13.573725228765008</v>
      </c>
      <c r="D47" s="19">
        <v>13.372599742203448</v>
      </c>
      <c r="E47" s="19">
        <v>13.163083387182027</v>
      </c>
      <c r="F47" s="19">
        <v>11.693688084359202</v>
      </c>
      <c r="G47" s="19">
        <v>11.433051449223594</v>
      </c>
      <c r="H47" s="19">
        <v>11.199266014657891</v>
      </c>
      <c r="I47" s="19">
        <v>10.975543814057312</v>
      </c>
      <c r="J47" s="19">
        <v>10.853765483530367</v>
      </c>
      <c r="K47" s="19">
        <v>10.7342044000649</v>
      </c>
      <c r="L47" s="19">
        <v>10.616900174231056</v>
      </c>
      <c r="M47" s="19">
        <v>10.500034156542853</v>
      </c>
      <c r="N47" s="19">
        <v>10.35459684279075</v>
      </c>
      <c r="O47" s="19">
        <v>10.207636240458378</v>
      </c>
      <c r="P47" s="19">
        <v>10.059398433455453</v>
      </c>
      <c r="Q47" s="19">
        <v>9.909470475102836</v>
      </c>
      <c r="R47" s="19">
        <v>9.7586782587588043</v>
      </c>
      <c r="S47" s="19">
        <v>9.6061718755355923</v>
      </c>
      <c r="T47" s="19">
        <v>9.4517052415234772</v>
      </c>
      <c r="U47" s="19">
        <v>9.2954212039623947</v>
      </c>
      <c r="V47" s="19">
        <v>9.1371132895127758</v>
      </c>
      <c r="W47" s="19">
        <v>8.9763685514954776</v>
      </c>
      <c r="X47" s="19">
        <v>8.8128532643716575</v>
      </c>
      <c r="Y47" s="19">
        <v>8.6463849703312388</v>
      </c>
      <c r="Z47" s="19">
        <v>8.4765267071655881</v>
      </c>
      <c r="AA47" s="19">
        <v>8.3031356276347736</v>
      </c>
      <c r="AB47" s="19">
        <v>8.1257351589600191</v>
      </c>
      <c r="AC47" s="19">
        <v>7.9439519650323307</v>
      </c>
      <c r="AD47" s="19">
        <v>7.7573334886024234</v>
      </c>
    </row>
    <row r="48" spans="1:30" x14ac:dyDescent="0.35">
      <c r="A48" s="4" t="s">
        <v>242</v>
      </c>
      <c r="B48" s="19">
        <v>2.7050000000000001</v>
      </c>
      <c r="C48" s="19">
        <v>2.6367291950886766</v>
      </c>
      <c r="D48" s="19">
        <v>2.5704307992661244</v>
      </c>
      <c r="E48" s="19">
        <v>2.5061684386319802</v>
      </c>
      <c r="F48" s="19">
        <v>2.0448792162581739</v>
      </c>
      <c r="G48" s="19">
        <v>2.0002136943124618</v>
      </c>
      <c r="H48" s="19">
        <v>1.9566934421602293</v>
      </c>
      <c r="I48" s="19">
        <v>1.914254833701839</v>
      </c>
      <c r="J48" s="19">
        <v>1.872897868937291</v>
      </c>
      <c r="K48" s="19">
        <v>1.8326225478665847</v>
      </c>
      <c r="L48" s="19">
        <v>1.7933652443900829</v>
      </c>
      <c r="M48" s="19">
        <v>1.7550623324081476</v>
      </c>
      <c r="N48" s="19">
        <v>1.7177138119207787</v>
      </c>
      <c r="O48" s="19">
        <v>1.6813196829279764</v>
      </c>
      <c r="P48" s="19">
        <v>1.6458163193301028</v>
      </c>
      <c r="Q48" s="19">
        <v>1.6112037211271582</v>
      </c>
      <c r="R48" s="19">
        <v>1.5774818883191417</v>
      </c>
      <c r="S48" s="19">
        <v>1.5445235687067789</v>
      </c>
      <c r="T48" s="19">
        <v>1.5123923883897066</v>
      </c>
      <c r="U48" s="19">
        <v>1.4810247212682879</v>
      </c>
      <c r="V48" s="19">
        <v>1.4504205673425221</v>
      </c>
      <c r="W48" s="19">
        <v>1.4205799266124097</v>
      </c>
      <c r="X48" s="19">
        <v>1.3913755468786748</v>
      </c>
      <c r="Y48" s="19">
        <v>1.3629346803405935</v>
      </c>
      <c r="Z48" s="19">
        <v>1.3351300747988895</v>
      </c>
      <c r="AA48" s="19">
        <v>1.3080253563532009</v>
      </c>
      <c r="AB48" s="19">
        <v>1.2815568989038901</v>
      </c>
      <c r="AC48" s="19">
        <v>1.255661076351319</v>
      </c>
      <c r="AD48" s="19">
        <v>1.2304015147951257</v>
      </c>
    </row>
    <row r="49" spans="1:64" x14ac:dyDescent="0.35">
      <c r="A49" s="4" t="s">
        <v>243</v>
      </c>
      <c r="B49" s="19">
        <v>11.036</v>
      </c>
      <c r="C49" s="19">
        <v>10.936996033676332</v>
      </c>
      <c r="D49" s="19">
        <v>10.802168942937325</v>
      </c>
      <c r="E49" s="19">
        <v>10.656914948550048</v>
      </c>
      <c r="F49" s="19">
        <v>9.6488088681010282</v>
      </c>
      <c r="G49" s="19">
        <v>9.432837754911132</v>
      </c>
      <c r="H49" s="19">
        <v>9.2425725724976608</v>
      </c>
      <c r="I49" s="19">
        <v>9.0612889803554726</v>
      </c>
      <c r="J49" s="19">
        <v>8.9808676145930768</v>
      </c>
      <c r="K49" s="19">
        <v>8.9015818521983157</v>
      </c>
      <c r="L49" s="19">
        <v>8.8235349298409727</v>
      </c>
      <c r="M49" s="19">
        <v>8.744971824134705</v>
      </c>
      <c r="N49" s="19">
        <v>8.6368830308699707</v>
      </c>
      <c r="O49" s="19">
        <v>8.5263165575304019</v>
      </c>
      <c r="P49" s="19">
        <v>8.4135821141253508</v>
      </c>
      <c r="Q49" s="19">
        <v>8.2982667539756783</v>
      </c>
      <c r="R49" s="19">
        <v>8.1811963704396629</v>
      </c>
      <c r="S49" s="19">
        <v>8.0616483068288129</v>
      </c>
      <c r="T49" s="19">
        <v>7.9393128531337709</v>
      </c>
      <c r="U49" s="19">
        <v>7.8143964826941072</v>
      </c>
      <c r="V49" s="19">
        <v>7.6866927221702532</v>
      </c>
      <c r="W49" s="19">
        <v>7.5557886248830686</v>
      </c>
      <c r="X49" s="19">
        <v>7.4214777174929836</v>
      </c>
      <c r="Y49" s="19">
        <v>7.2834502899906459</v>
      </c>
      <c r="Z49" s="19">
        <v>7.1413966323666989</v>
      </c>
      <c r="AA49" s="19">
        <v>6.9951102712815727</v>
      </c>
      <c r="AB49" s="19">
        <v>6.8441782600561281</v>
      </c>
      <c r="AC49" s="19">
        <v>6.6882908886810117</v>
      </c>
      <c r="AD49" s="19">
        <v>6.5269319738072982</v>
      </c>
    </row>
    <row r="50" spans="1:64" x14ac:dyDescent="0.35">
      <c r="A50" s="4" t="s">
        <v>244</v>
      </c>
      <c r="B50" s="19">
        <v>13.683999999999999</v>
      </c>
      <c r="C50" s="19">
        <v>13.489593647248586</v>
      </c>
      <c r="D50" s="19">
        <v>13.234170016750417</v>
      </c>
      <c r="E50" s="19">
        <v>12.955294528196539</v>
      </c>
      <c r="F50" s="19">
        <v>12.628348036478689</v>
      </c>
      <c r="G50" s="19">
        <v>12.332175476146164</v>
      </c>
      <c r="H50" s="19">
        <v>12.099673118679821</v>
      </c>
      <c r="I50" s="19">
        <v>11.870460388361561</v>
      </c>
      <c r="J50" s="19">
        <v>11.716378497425399</v>
      </c>
      <c r="K50" s="19">
        <v>11.561235436441468</v>
      </c>
      <c r="L50" s="19">
        <v>11.406092375457536</v>
      </c>
      <c r="M50" s="19">
        <v>11.248084155344626</v>
      </c>
      <c r="N50" s="19">
        <v>11.017598020969045</v>
      </c>
      <c r="O50" s="19">
        <v>10.778091941187421</v>
      </c>
      <c r="P50" s="19">
        <v>10.529990384018863</v>
      </c>
      <c r="Q50" s="19">
        <v>10.272868881444262</v>
      </c>
      <c r="R50" s="19">
        <v>10.00810695452572</v>
      </c>
      <c r="S50" s="19">
        <v>9.7347495502202435</v>
      </c>
      <c r="T50" s="19">
        <v>9.4525844345182772</v>
      </c>
      <c r="U50" s="19">
        <v>9.1613993734102674</v>
      </c>
      <c r="V50" s="19">
        <v>8.8608760158818836</v>
      </c>
      <c r="W50" s="19">
        <v>8.5505898939140206</v>
      </c>
      <c r="X50" s="19">
        <v>8.2297981884732359</v>
      </c>
      <c r="Y50" s="19">
        <v>7.8980764315404235</v>
      </c>
      <c r="Z50" s="19">
        <v>7.5545756870773682</v>
      </c>
      <c r="AA50" s="19">
        <v>7.1986592530554061</v>
      </c>
      <c r="AB50" s="19">
        <v>6.8292659594267695</v>
      </c>
      <c r="AC50" s="19">
        <v>6.4455468701532412</v>
      </c>
      <c r="AD50" s="19">
        <v>6.0464408151870517</v>
      </c>
    </row>
    <row r="51" spans="1:64" x14ac:dyDescent="0.35">
      <c r="A51" s="4" t="s">
        <v>245</v>
      </c>
      <c r="B51" s="19">
        <v>1.2909999999999999</v>
      </c>
      <c r="C51" s="19">
        <v>1.2063477058249266</v>
      </c>
      <c r="D51" s="19">
        <v>1.0767435730556456</v>
      </c>
      <c r="E51" s="19">
        <v>0.97896282134721757</v>
      </c>
      <c r="F51" s="19">
        <v>0.8944155548324112</v>
      </c>
      <c r="G51" s="19">
        <v>0.85292962902700942</v>
      </c>
      <c r="H51" s="19">
        <v>0.84799332899446789</v>
      </c>
      <c r="I51" s="19">
        <v>0.84379222258379427</v>
      </c>
      <c r="J51" s="19">
        <v>0.88191726326065734</v>
      </c>
      <c r="K51" s="19">
        <v>0.92382329970712673</v>
      </c>
      <c r="L51" s="19">
        <v>0.96982541490400265</v>
      </c>
      <c r="M51" s="19">
        <v>1.0210789131142206</v>
      </c>
      <c r="N51" s="19">
        <v>1.0242297429222258</v>
      </c>
      <c r="O51" s="19">
        <v>1.0272755450699642</v>
      </c>
      <c r="P51" s="19">
        <v>1.0304263748779694</v>
      </c>
      <c r="Q51" s="19">
        <v>1.0334721770257076</v>
      </c>
      <c r="R51" s="19">
        <v>1.0366230068337128</v>
      </c>
      <c r="S51" s="19">
        <v>1.039773836641718</v>
      </c>
      <c r="T51" s="19">
        <v>1.0428196387894562</v>
      </c>
      <c r="U51" s="19">
        <v>1.0458654409371944</v>
      </c>
      <c r="V51" s="19">
        <v>1.048806215424666</v>
      </c>
      <c r="W51" s="19">
        <v>1.0517469899121377</v>
      </c>
      <c r="X51" s="19">
        <v>1.0545827367393423</v>
      </c>
      <c r="Y51" s="19">
        <v>1.05731345590628</v>
      </c>
      <c r="Z51" s="19">
        <v>1.0599391474129511</v>
      </c>
      <c r="AA51" s="19">
        <v>1.0624598112593553</v>
      </c>
      <c r="AB51" s="19">
        <v>1.0647704197852257</v>
      </c>
      <c r="AC51" s="19">
        <v>1.0670810283110961</v>
      </c>
      <c r="AD51" s="19">
        <v>1.0692866091766997</v>
      </c>
    </row>
    <row r="52" spans="1:64" x14ac:dyDescent="0.35">
      <c r="A52" s="4" t="s">
        <v>246</v>
      </c>
      <c r="B52" s="19">
        <v>4.4690000000000003</v>
      </c>
      <c r="C52" s="19">
        <v>4.3540051463349148</v>
      </c>
      <c r="D52" s="19">
        <v>4.3120070258659275</v>
      </c>
      <c r="E52" s="19">
        <v>4.2656091023001883</v>
      </c>
      <c r="F52" s="19">
        <v>4.2344104985232267</v>
      </c>
      <c r="G52" s="19">
        <v>3.4087474492079126</v>
      </c>
      <c r="H52" s="19">
        <v>3.3651494003401061</v>
      </c>
      <c r="I52" s="19">
        <v>3.3420504340821631</v>
      </c>
      <c r="J52" s="19">
        <v>3.2590541483934494</v>
      </c>
      <c r="K52" s="19">
        <v>3.2070564754318451</v>
      </c>
      <c r="L52" s="19">
        <v>3.1729580014320242</v>
      </c>
      <c r="M52" s="19">
        <v>3.1200603687460853</v>
      </c>
      <c r="N52" s="19">
        <v>3.0692626420835953</v>
      </c>
      <c r="O52" s="19">
        <v>3.0080653808287847</v>
      </c>
      <c r="P52" s="19">
        <v>2.9765667904770439</v>
      </c>
      <c r="Q52" s="19">
        <v>2.9487680345475709</v>
      </c>
      <c r="R52" s="19">
        <v>2.9147695560726756</v>
      </c>
      <c r="S52" s="19">
        <v>2.8955704152868531</v>
      </c>
      <c r="T52" s="19">
        <v>2.8038745189295633</v>
      </c>
      <c r="U52" s="19">
        <v>2.767276156806588</v>
      </c>
      <c r="V52" s="19">
        <v>2.7337776559563243</v>
      </c>
      <c r="W52" s="19">
        <v>2.715178488320058</v>
      </c>
      <c r="X52" s="19">
        <v>2.6879797055401422</v>
      </c>
      <c r="Y52" s="19">
        <v>2.6647807437572726</v>
      </c>
      <c r="Z52" s="19">
        <v>2.6376819565022829</v>
      </c>
      <c r="AA52" s="19">
        <v>2.6133830439452259</v>
      </c>
      <c r="AB52" s="19">
        <v>2.5908840508368396</v>
      </c>
      <c r="AC52" s="19">
        <v>2.570684954801755</v>
      </c>
      <c r="AD52" s="19">
        <v>2.5530857424147504</v>
      </c>
    </row>
    <row r="53" spans="1:64" x14ac:dyDescent="0.35">
      <c r="A53" s="4" t="s">
        <v>247</v>
      </c>
      <c r="B53" s="19">
        <v>41.360399999999998</v>
      </c>
      <c r="C53" s="19">
        <v>40.608604864886132</v>
      </c>
      <c r="D53" s="19">
        <v>39.958779855615937</v>
      </c>
      <c r="E53" s="19">
        <v>39.578170321235262</v>
      </c>
      <c r="F53" s="19">
        <v>39.368115015666781</v>
      </c>
      <c r="G53" s="19">
        <v>39.214397024384567</v>
      </c>
      <c r="H53" s="19">
        <v>39.243652363854721</v>
      </c>
      <c r="I53" s="19">
        <v>39.146006373141063</v>
      </c>
      <c r="J53" s="19">
        <v>39.121908353495819</v>
      </c>
      <c r="K53" s="19">
        <v>39.052472815804393</v>
      </c>
      <c r="L53" s="19">
        <v>39.113914870357242</v>
      </c>
      <c r="M53" s="19">
        <v>38.94509050061928</v>
      </c>
      <c r="N53" s="19">
        <v>38.894420236912559</v>
      </c>
      <c r="O53" s="19">
        <v>38.867476478444623</v>
      </c>
      <c r="P53" s="19">
        <v>38.858763883964528</v>
      </c>
      <c r="Q53" s="19">
        <v>38.725712496952006</v>
      </c>
      <c r="R53" s="19">
        <v>38.740677311553135</v>
      </c>
      <c r="S53" s="19">
        <v>38.75455278441224</v>
      </c>
      <c r="T53" s="19">
        <v>38.769835709324525</v>
      </c>
      <c r="U53" s="19">
        <v>38.780302808154644</v>
      </c>
      <c r="V53" s="19">
        <v>38.790772543638866</v>
      </c>
      <c r="W53" s="19">
        <v>38.800161675117401</v>
      </c>
      <c r="X53" s="19">
        <v>38.81000028839339</v>
      </c>
      <c r="Y53" s="19">
        <v>38.816289590643756</v>
      </c>
      <c r="Z53" s="19">
        <v>38.822774544349443</v>
      </c>
      <c r="AA53" s="19">
        <v>38.828186825573816</v>
      </c>
      <c r="AB53" s="19">
        <v>38.834134004921637</v>
      </c>
      <c r="AC53" s="19">
        <v>38.836654528555869</v>
      </c>
      <c r="AD53" s="19">
        <v>38.84017346471758</v>
      </c>
    </row>
    <row r="54" spans="1:64" x14ac:dyDescent="0.35">
      <c r="A54" s="4" t="s">
        <v>248</v>
      </c>
      <c r="B54" s="19">
        <v>0.4234</v>
      </c>
      <c r="C54" s="19">
        <v>0.4119945616264295</v>
      </c>
      <c r="D54" s="19">
        <v>0.39348762388818304</v>
      </c>
      <c r="E54" s="19">
        <v>0.38025301143583229</v>
      </c>
      <c r="F54" s="19">
        <v>0.36970836086404069</v>
      </c>
      <c r="G54" s="19">
        <v>0.36680320203303685</v>
      </c>
      <c r="H54" s="19">
        <v>0.37046155019059723</v>
      </c>
      <c r="I54" s="19">
        <v>0.37390470139771281</v>
      </c>
      <c r="J54" s="19">
        <v>0.38380376111817027</v>
      </c>
      <c r="K54" s="19">
        <v>0.39445601016518422</v>
      </c>
      <c r="L54" s="19">
        <v>0.40607664548919947</v>
      </c>
      <c r="M54" s="19">
        <v>0.41845047013977132</v>
      </c>
      <c r="N54" s="19">
        <v>0.42232401524777641</v>
      </c>
      <c r="O54" s="19">
        <v>0.42598236340533674</v>
      </c>
      <c r="P54" s="19">
        <v>0.42953311308767472</v>
      </c>
      <c r="Q54" s="19">
        <v>0.43276106734434561</v>
      </c>
      <c r="R54" s="19">
        <v>0.43598902160101655</v>
      </c>
      <c r="S54" s="19">
        <v>0.43921697585768749</v>
      </c>
      <c r="T54" s="19">
        <v>0.44233733163913602</v>
      </c>
      <c r="U54" s="19">
        <v>0.44524249047013981</v>
      </c>
      <c r="V54" s="19">
        <v>0.44814764930114359</v>
      </c>
      <c r="W54" s="19">
        <v>0.45094520965692503</v>
      </c>
      <c r="X54" s="19">
        <v>0.45374277001270652</v>
      </c>
      <c r="Y54" s="19">
        <v>0.45632513341804315</v>
      </c>
      <c r="Z54" s="19">
        <v>0.45890749682337989</v>
      </c>
      <c r="AA54" s="19">
        <v>0.46138226175349423</v>
      </c>
      <c r="AB54" s="19">
        <v>0.46374942820838622</v>
      </c>
      <c r="AC54" s="19">
        <v>0.46611659466327821</v>
      </c>
      <c r="AD54" s="19">
        <v>0.46826856416772544</v>
      </c>
    </row>
    <row r="55" spans="1:64" x14ac:dyDescent="0.35">
      <c r="A55" s="20" t="s">
        <v>249</v>
      </c>
      <c r="B55" s="21">
        <v>33.975000000000001</v>
      </c>
      <c r="C55" s="21">
        <v>33.286155995859829</v>
      </c>
      <c r="D55" s="21">
        <v>32.694168120656521</v>
      </c>
      <c r="E55" s="21">
        <v>32.341507319237031</v>
      </c>
      <c r="F55" s="21">
        <v>32.148196954014502</v>
      </c>
      <c r="G55" s="21">
        <v>31.992664498003855</v>
      </c>
      <c r="H55" s="21">
        <v>31.996884370841354</v>
      </c>
      <c r="I55" s="21">
        <v>31.88274685790331</v>
      </c>
      <c r="J55" s="21">
        <v>31.870589605204806</v>
      </c>
      <c r="K55" s="21">
        <v>31.806789146828343</v>
      </c>
      <c r="L55" s="21">
        <v>31.864661688599746</v>
      </c>
      <c r="M55" s="21">
        <v>31.705210779239994</v>
      </c>
      <c r="N55" s="21">
        <v>31.667231923702509</v>
      </c>
      <c r="O55" s="21">
        <v>31.652361895608468</v>
      </c>
      <c r="P55" s="21">
        <v>31.693957785006663</v>
      </c>
      <c r="Q55" s="21">
        <v>31.674465991423936</v>
      </c>
      <c r="R55" s="21">
        <v>31.684814727192084</v>
      </c>
      <c r="S55" s="21">
        <v>31.694259204495058</v>
      </c>
      <c r="T55" s="21">
        <v>31.701794691704876</v>
      </c>
      <c r="U55" s="21">
        <v>31.707320715658742</v>
      </c>
      <c r="V55" s="21">
        <v>31.71405241756618</v>
      </c>
      <c r="W55" s="21">
        <v>31.720181280496831</v>
      </c>
      <c r="X55" s="21">
        <v>31.727314875055459</v>
      </c>
      <c r="Y55" s="21">
        <v>31.729726230962601</v>
      </c>
      <c r="Z55" s="21">
        <v>31.733443737986111</v>
      </c>
      <c r="AA55" s="21">
        <v>31.73665887919563</v>
      </c>
      <c r="AB55" s="21">
        <v>31.740979225195925</v>
      </c>
      <c r="AC55" s="21">
        <v>31.740577332544735</v>
      </c>
      <c r="AD55" s="21">
        <v>31.741481591009908</v>
      </c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</row>
    <row r="56" spans="1:64" x14ac:dyDescent="0.35">
      <c r="A56" s="4" t="s">
        <v>250</v>
      </c>
      <c r="B56" s="19">
        <v>6.9619999999999997</v>
      </c>
      <c r="C56" s="19">
        <v>6.9104543073998741</v>
      </c>
      <c r="D56" s="19">
        <v>6.871124111071234</v>
      </c>
      <c r="E56" s="19">
        <v>6.8564099905624012</v>
      </c>
      <c r="F56" s="19">
        <v>6.8502097007882394</v>
      </c>
      <c r="G56" s="19">
        <v>6.8549293243476761</v>
      </c>
      <c r="H56" s="19">
        <v>6.8763064428227727</v>
      </c>
      <c r="I56" s="19">
        <v>6.8893548138400398</v>
      </c>
      <c r="J56" s="19">
        <v>6.8675149871728411</v>
      </c>
      <c r="K56" s="19">
        <v>6.8512276588108625</v>
      </c>
      <c r="L56" s="19">
        <v>6.8431765362682935</v>
      </c>
      <c r="M56" s="19">
        <v>6.8214292512395156</v>
      </c>
      <c r="N56" s="19">
        <v>6.8048642979622764</v>
      </c>
      <c r="O56" s="19">
        <v>6.7891322194308197</v>
      </c>
      <c r="P56" s="19">
        <v>6.7352729858701865</v>
      </c>
      <c r="Q56" s="19">
        <v>6.6184854381837281</v>
      </c>
      <c r="R56" s="19">
        <v>6.6198735627600334</v>
      </c>
      <c r="S56" s="19">
        <v>6.6210766040594971</v>
      </c>
      <c r="T56" s="19">
        <v>6.6257036859805138</v>
      </c>
      <c r="U56" s="19">
        <v>6.6277396020257617</v>
      </c>
      <c r="V56" s="19">
        <v>6.628572476771545</v>
      </c>
      <c r="W56" s="19">
        <v>6.6290351849636471</v>
      </c>
      <c r="X56" s="19">
        <v>6.6289426433252272</v>
      </c>
      <c r="Y56" s="19">
        <v>6.6302382262631117</v>
      </c>
      <c r="Z56" s="19">
        <v>6.6304233095399523</v>
      </c>
      <c r="AA56" s="19">
        <v>6.6301456846246927</v>
      </c>
      <c r="AB56" s="19">
        <v>6.6294053515173301</v>
      </c>
      <c r="AC56" s="19">
        <v>6.629960601347852</v>
      </c>
      <c r="AD56" s="19">
        <v>6.6304233095399532</v>
      </c>
    </row>
    <row r="57" spans="1:64" x14ac:dyDescent="0.35">
      <c r="A57" s="4" t="s">
        <v>449</v>
      </c>
      <c r="B57" s="19">
        <v>3.2589999999999999</v>
      </c>
      <c r="C57" s="19">
        <v>3.2346986348514397</v>
      </c>
      <c r="D57" s="19">
        <v>3.2033872605254103</v>
      </c>
      <c r="E57" s="19">
        <v>3.1646920098657798</v>
      </c>
      <c r="F57" s="19">
        <v>3.1324459676494212</v>
      </c>
      <c r="G57" s="19">
        <v>3.105527532407939</v>
      </c>
      <c r="H57" s="19">
        <v>3.0837497705632679</v>
      </c>
      <c r="I57" s="19">
        <v>3.0648694791786171</v>
      </c>
      <c r="J57" s="19">
        <v>3.0480454571526905</v>
      </c>
      <c r="K57" s="19">
        <v>3.0325299701732256</v>
      </c>
      <c r="L57" s="19">
        <v>3.0179491510840895</v>
      </c>
      <c r="M57" s="19">
        <v>3.0043964666743155</v>
      </c>
      <c r="N57" s="19">
        <v>2.9922457841000356</v>
      </c>
      <c r="O57" s="19">
        <v>2.9809363026270517</v>
      </c>
      <c r="P57" s="19">
        <v>2.9702810886772988</v>
      </c>
      <c r="Q57" s="19">
        <v>2.9599062750946441</v>
      </c>
      <c r="R57" s="19">
        <v>2.9499987954571543</v>
      </c>
      <c r="S57" s="19">
        <v>2.9409325169209608</v>
      </c>
      <c r="T57" s="19">
        <v>2.9320531719628327</v>
      </c>
      <c r="U57" s="19">
        <v>2.9244823620511653</v>
      </c>
      <c r="V57" s="19">
        <v>2.9178462200298281</v>
      </c>
      <c r="W57" s="19">
        <v>2.9115839451646224</v>
      </c>
      <c r="X57" s="19">
        <v>2.9063498049787788</v>
      </c>
      <c r="Y57" s="19">
        <v>2.9016764655271321</v>
      </c>
      <c r="Z57" s="19">
        <v>2.8972835264425849</v>
      </c>
      <c r="AA57" s="19">
        <v>2.8935448548812683</v>
      </c>
      <c r="AB57" s="19">
        <v>2.89008658368705</v>
      </c>
      <c r="AC57" s="19">
        <v>2.8871891132270298</v>
      </c>
      <c r="AD57" s="19">
        <v>2.8842916427670096</v>
      </c>
    </row>
    <row r="58" spans="1:64" x14ac:dyDescent="0.35">
      <c r="A58" s="4" t="s">
        <v>252</v>
      </c>
      <c r="B58" s="19">
        <v>-19.239000000000001</v>
      </c>
      <c r="C58" s="19">
        <v>-19.980500000000003</v>
      </c>
      <c r="D58" s="19">
        <v>-20.140499999999999</v>
      </c>
      <c r="E58" s="19">
        <v>-21.172500000000003</v>
      </c>
      <c r="F58" s="19">
        <v>-22.603800000000007</v>
      </c>
      <c r="G58" s="19">
        <v>-24.292200000000008</v>
      </c>
      <c r="H58" s="19">
        <v>-26.242000000000012</v>
      </c>
      <c r="I58" s="19">
        <v>-27.813500000000008</v>
      </c>
      <c r="J58" s="19">
        <v>-28.774300000000007</v>
      </c>
      <c r="K58" s="19">
        <v>-29.281100000000006</v>
      </c>
      <c r="L58" s="19">
        <v>-29.660800000000002</v>
      </c>
      <c r="M58" s="19">
        <v>-30.094500000000004</v>
      </c>
      <c r="N58" s="19">
        <v>-30.691300000000002</v>
      </c>
      <c r="O58" s="19">
        <v>-31.2286</v>
      </c>
      <c r="P58" s="19">
        <v>-31.891800000000003</v>
      </c>
      <c r="Q58" s="19">
        <v>-33.789900000000003</v>
      </c>
      <c r="R58" s="19">
        <v>-34.756799999999998</v>
      </c>
      <c r="S58" s="19">
        <v>-35.705799999999996</v>
      </c>
      <c r="T58" s="19">
        <v>-36.719799999999985</v>
      </c>
      <c r="U58" s="19">
        <v>-37.686399999999985</v>
      </c>
      <c r="V58" s="19">
        <v>-38.58339999999999</v>
      </c>
      <c r="W58" s="19">
        <v>-39.041099999999993</v>
      </c>
      <c r="X58" s="19">
        <v>-38.923099999999991</v>
      </c>
      <c r="Y58" s="19">
        <v>-38.482899999999994</v>
      </c>
      <c r="Z58" s="19">
        <v>-37.267299999999992</v>
      </c>
      <c r="AA58" s="19">
        <v>-36.002299999999984</v>
      </c>
      <c r="AB58" s="19">
        <v>-35.227599999999988</v>
      </c>
      <c r="AC58" s="19">
        <v>-35.362799999999986</v>
      </c>
      <c r="AD58" s="19">
        <v>-35.554099999999984</v>
      </c>
    </row>
    <row r="59" spans="1:64" x14ac:dyDescent="0.35">
      <c r="A59" s="20" t="s">
        <v>253</v>
      </c>
      <c r="B59" s="21">
        <v>-4.5919999999999996</v>
      </c>
      <c r="C59" s="21">
        <v>-5.3334999999999999</v>
      </c>
      <c r="D59" s="21">
        <v>-5.4935</v>
      </c>
      <c r="E59" s="21">
        <v>-6.5255000000000001</v>
      </c>
      <c r="F59" s="21">
        <v>-7.9567999999999985</v>
      </c>
      <c r="G59" s="21">
        <v>-9.6451999999999973</v>
      </c>
      <c r="H59" s="21">
        <v>-11.594999999999995</v>
      </c>
      <c r="I59" s="21">
        <v>-13.166499999999996</v>
      </c>
      <c r="J59" s="21">
        <v>-14.127299999999998</v>
      </c>
      <c r="K59" s="21">
        <v>-14.634099999999998</v>
      </c>
      <c r="L59" s="21">
        <v>-15.0138</v>
      </c>
      <c r="M59" s="21">
        <v>-15.447499999999998</v>
      </c>
      <c r="N59" s="21">
        <v>-16.0443</v>
      </c>
      <c r="O59" s="21">
        <v>-16.581600000000002</v>
      </c>
      <c r="P59" s="21">
        <v>-17.244800000000001</v>
      </c>
      <c r="Q59" s="21">
        <v>-19.142900000000004</v>
      </c>
      <c r="R59" s="21">
        <v>-20.109800000000003</v>
      </c>
      <c r="S59" s="21">
        <v>-21.058799999999998</v>
      </c>
      <c r="T59" s="21">
        <v>-22.072800000000001</v>
      </c>
      <c r="U59" s="21">
        <v>-23.039400000000001</v>
      </c>
      <c r="V59" s="21">
        <v>-23.936399999999999</v>
      </c>
      <c r="W59" s="21">
        <v>-24.394100000000002</v>
      </c>
      <c r="X59" s="21">
        <v>-24.276100000000003</v>
      </c>
      <c r="Y59" s="21">
        <v>-23.835900000000002</v>
      </c>
      <c r="Z59" s="21">
        <v>-22.620300000000004</v>
      </c>
      <c r="AA59" s="21">
        <v>-21.3553</v>
      </c>
      <c r="AB59" s="21">
        <v>-20.580600000000004</v>
      </c>
      <c r="AC59" s="21">
        <v>-20.715800000000005</v>
      </c>
      <c r="AD59" s="21">
        <v>-20.907100000000003</v>
      </c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</row>
    <row r="60" spans="1:64" x14ac:dyDescent="0.35">
      <c r="A60" s="4" t="s">
        <v>254</v>
      </c>
      <c r="B60" s="19">
        <v>58.565399999999997</v>
      </c>
      <c r="C60" s="19">
        <v>56.486475227911001</v>
      </c>
      <c r="D60" s="19">
        <v>55.017187474016794</v>
      </c>
      <c r="E60" s="19">
        <v>52.93331217012701</v>
      </c>
      <c r="F60" s="19">
        <v>49.347623157509716</v>
      </c>
      <c r="G60" s="19">
        <v>46.054628560397177</v>
      </c>
      <c r="H60" s="19">
        <v>43.597483997090272</v>
      </c>
      <c r="I60" s="19">
        <v>41.429222711404506</v>
      </c>
      <c r="J60" s="19">
        <v>40.106769203258381</v>
      </c>
      <c r="K60" s="19">
        <v>39.230222397622953</v>
      </c>
      <c r="L60" s="19">
        <v>38.636839987465954</v>
      </c>
      <c r="M60" s="19">
        <v>37.744244561041391</v>
      </c>
      <c r="N60" s="19">
        <v>36.661053269778222</v>
      </c>
      <c r="O60" s="19">
        <v>35.640881888616221</v>
      </c>
      <c r="P60" s="19">
        <v>34.533626955471149</v>
      </c>
      <c r="Q60" s="19">
        <v>32.060298340167023</v>
      </c>
      <c r="R60" s="19">
        <v>30.652053883201205</v>
      </c>
      <c r="S60" s="19">
        <v>29.265950979017617</v>
      </c>
      <c r="T60" s="19">
        <v>27.733072715048145</v>
      </c>
      <c r="U60" s="19">
        <v>26.288347345322272</v>
      </c>
      <c r="V60" s="19">
        <v>24.905791940444352</v>
      </c>
      <c r="W60" s="19">
        <v>23.964529543923724</v>
      </c>
      <c r="X60" s="19">
        <v>23.578463988496559</v>
      </c>
      <c r="Y60" s="19">
        <v>23.501621657706103</v>
      </c>
      <c r="Z60" s="19">
        <v>24.181481568950225</v>
      </c>
      <c r="AA60" s="19">
        <v>24.897069416349865</v>
      </c>
      <c r="AB60" s="19">
        <v>25.107276177617557</v>
      </c>
      <c r="AC60" s="19">
        <v>24.388308460081333</v>
      </c>
      <c r="AD60" s="19">
        <v>23.596511762865532</v>
      </c>
    </row>
    <row r="61" spans="1:64" x14ac:dyDescent="0.35">
      <c r="A61" s="4" t="s">
        <v>255</v>
      </c>
      <c r="B61" s="19">
        <v>73.212400000000002</v>
      </c>
      <c r="C61" s="19">
        <v>71.133475227911006</v>
      </c>
      <c r="D61" s="19">
        <v>69.664187474016799</v>
      </c>
      <c r="E61" s="19">
        <v>67.580312170127016</v>
      </c>
      <c r="F61" s="19">
        <v>63.994623157509722</v>
      </c>
      <c r="G61" s="19">
        <v>60.701628560397189</v>
      </c>
      <c r="H61" s="19">
        <v>58.244483997090285</v>
      </c>
      <c r="I61" s="19">
        <v>56.076222711404512</v>
      </c>
      <c r="J61" s="19">
        <v>54.753769203258393</v>
      </c>
      <c r="K61" s="19">
        <v>53.877222397622965</v>
      </c>
      <c r="L61" s="19">
        <v>53.283839987465953</v>
      </c>
      <c r="M61" s="19">
        <v>52.391244561041397</v>
      </c>
      <c r="N61" s="19">
        <v>51.30805326977822</v>
      </c>
      <c r="O61" s="19">
        <v>50.287881888616219</v>
      </c>
      <c r="P61" s="19">
        <v>49.180626955471155</v>
      </c>
      <c r="Q61" s="19">
        <v>46.707298340167021</v>
      </c>
      <c r="R61" s="19">
        <v>45.299053883201196</v>
      </c>
      <c r="S61" s="19">
        <v>43.912950979017616</v>
      </c>
      <c r="T61" s="19">
        <v>42.380072715048129</v>
      </c>
      <c r="U61" s="19">
        <v>40.935347345322256</v>
      </c>
      <c r="V61" s="19">
        <v>39.552791940444344</v>
      </c>
      <c r="W61" s="19">
        <v>38.611529543923716</v>
      </c>
      <c r="X61" s="19">
        <v>38.225463988496543</v>
      </c>
      <c r="Y61" s="19">
        <v>38.148621657706094</v>
      </c>
      <c r="Z61" s="19">
        <v>38.82848156895021</v>
      </c>
      <c r="AA61" s="19">
        <v>39.544069416349849</v>
      </c>
      <c r="AB61" s="19">
        <v>39.754276177617541</v>
      </c>
      <c r="AC61" s="19">
        <v>39.03530846008131</v>
      </c>
      <c r="AD61" s="19">
        <v>38.243511762865509</v>
      </c>
    </row>
    <row r="62" spans="1:64" x14ac:dyDescent="0.35">
      <c r="A62" s="4" t="s">
        <v>451</v>
      </c>
      <c r="B62" s="19">
        <v>37.234000000000002</v>
      </c>
      <c r="C62" s="19">
        <v>36.52085463071127</v>
      </c>
      <c r="D62" s="19">
        <v>35.897555381181931</v>
      </c>
      <c r="E62" s="19">
        <v>35.506199329102813</v>
      </c>
      <c r="F62" s="19">
        <v>35.280642921663926</v>
      </c>
      <c r="G62" s="19">
        <v>35.098192030411795</v>
      </c>
      <c r="H62" s="19">
        <v>35.080634141404623</v>
      </c>
      <c r="I62" s="19">
        <v>34.947616337081925</v>
      </c>
      <c r="J62" s="19">
        <v>34.918635062357495</v>
      </c>
      <c r="K62" s="19">
        <v>34.839319117001565</v>
      </c>
      <c r="L62" s="19">
        <v>34.882610839683835</v>
      </c>
      <c r="M62" s="19">
        <v>34.709607245914313</v>
      </c>
      <c r="N62" s="19">
        <v>34.659477707802544</v>
      </c>
      <c r="O62" s="19">
        <v>34.633298198235522</v>
      </c>
      <c r="P62" s="19">
        <v>34.664238873683964</v>
      </c>
      <c r="Q62" s="19">
        <v>34.634372266518582</v>
      </c>
      <c r="R62" s="19">
        <v>34.634813522649239</v>
      </c>
      <c r="S62" s="19">
        <v>34.635191721416021</v>
      </c>
      <c r="T62" s="19">
        <v>34.633847863667711</v>
      </c>
      <c r="U62" s="19">
        <v>34.631803077709904</v>
      </c>
      <c r="V62" s="19">
        <v>34.631898637596009</v>
      </c>
      <c r="W62" s="19">
        <v>34.631765225661454</v>
      </c>
      <c r="X62" s="19">
        <v>34.633664680034236</v>
      </c>
      <c r="Y62" s="19">
        <v>34.631402696489737</v>
      </c>
      <c r="Z62" s="19">
        <v>34.630727264428693</v>
      </c>
      <c r="AA62" s="19">
        <v>34.6302037340769</v>
      </c>
      <c r="AB62" s="19">
        <v>34.631065808882973</v>
      </c>
      <c r="AC62" s="19">
        <v>34.627766445771762</v>
      </c>
      <c r="AD62" s="19">
        <v>34.625773233776918</v>
      </c>
    </row>
    <row r="63" spans="1:64" x14ac:dyDescent="0.35">
      <c r="A63" s="4" t="s">
        <v>450</v>
      </c>
      <c r="B63" s="19">
        <v>35.978400000000001</v>
      </c>
      <c r="C63" s="19">
        <v>34.612620597199736</v>
      </c>
      <c r="D63" s="19">
        <v>33.766632092834868</v>
      </c>
      <c r="E63" s="19">
        <v>32.074112841024203</v>
      </c>
      <c r="F63" s="19">
        <v>28.713980235845796</v>
      </c>
      <c r="G63" s="19">
        <v>25.603436529985395</v>
      </c>
      <c r="H63" s="19">
        <v>23.163849855685662</v>
      </c>
      <c r="I63" s="19">
        <v>21.128606374322587</v>
      </c>
      <c r="J63" s="19">
        <v>19.835134140900898</v>
      </c>
      <c r="K63" s="19">
        <v>19.0379032806214</v>
      </c>
      <c r="L63" s="19">
        <v>18.401229147782118</v>
      </c>
      <c r="M63" s="19">
        <v>17.681637315127084</v>
      </c>
      <c r="N63" s="19">
        <v>16.648575561975676</v>
      </c>
      <c r="O63" s="19">
        <v>15.654583690380697</v>
      </c>
      <c r="P63" s="19">
        <v>14.516388081787191</v>
      </c>
      <c r="Q63" s="19">
        <v>12.072926073648439</v>
      </c>
      <c r="R63" s="19">
        <v>10.664240360551958</v>
      </c>
      <c r="S63" s="19">
        <v>9.2777592576015948</v>
      </c>
      <c r="T63" s="19">
        <v>7.7462248513804184</v>
      </c>
      <c r="U63" s="19">
        <v>6.3035442676123523</v>
      </c>
      <c r="V63" s="19">
        <v>4.9208933028483344</v>
      </c>
      <c r="W63" s="19">
        <v>3.9797643182622622</v>
      </c>
      <c r="X63" s="19">
        <v>3.5917993084623063</v>
      </c>
      <c r="Y63" s="19">
        <v>3.5172189612163578</v>
      </c>
      <c r="Z63" s="19">
        <v>4.1977543045215171</v>
      </c>
      <c r="AA63" s="19">
        <v>4.9138656822729487</v>
      </c>
      <c r="AB63" s="19">
        <v>5.1232103687345685</v>
      </c>
      <c r="AC63" s="19">
        <v>4.4075420143095485</v>
      </c>
      <c r="AD63" s="19">
        <v>3.6177385290885908</v>
      </c>
    </row>
    <row r="64" spans="1:64" x14ac:dyDescent="0.35">
      <c r="B64" s="19">
        <f>B45+B52+B54+B56</f>
        <v>40.570399999999992</v>
      </c>
      <c r="C64" s="19">
        <f t="shared" ref="C64:AD64" si="0">C45+C52+C54+C56</f>
        <v>39.946120597199737</v>
      </c>
      <c r="D64" s="19">
        <f t="shared" si="0"/>
        <v>39.260132092834851</v>
      </c>
      <c r="E64" s="19">
        <f t="shared" si="0"/>
        <v>38.599612841024211</v>
      </c>
      <c r="F64" s="19">
        <f t="shared" si="0"/>
        <v>36.670780235845811</v>
      </c>
      <c r="G64" s="19">
        <f t="shared" si="0"/>
        <v>35.24863652998539</v>
      </c>
      <c r="H64" s="19">
        <f t="shared" si="0"/>
        <v>34.758849855685654</v>
      </c>
      <c r="I64" s="19">
        <f t="shared" si="0"/>
        <v>34.295106374322586</v>
      </c>
      <c r="J64" s="19">
        <f t="shared" si="0"/>
        <v>33.962434140900882</v>
      </c>
      <c r="K64" s="19">
        <f t="shared" si="0"/>
        <v>33.672003280621389</v>
      </c>
      <c r="L64" s="19">
        <f t="shared" si="0"/>
        <v>33.415029147782114</v>
      </c>
      <c r="M64" s="19">
        <f t="shared" si="0"/>
        <v>33.129137315127075</v>
      </c>
      <c r="N64" s="19">
        <f t="shared" si="0"/>
        <v>32.692875561975676</v>
      </c>
      <c r="O64" s="19">
        <f t="shared" si="0"/>
        <v>32.236183690380706</v>
      </c>
      <c r="P64" s="19">
        <f t="shared" si="0"/>
        <v>31.761188081787189</v>
      </c>
      <c r="Q64" s="19">
        <f t="shared" si="0"/>
        <v>31.215826073648447</v>
      </c>
      <c r="R64" s="19">
        <f t="shared" si="0"/>
        <v>30.774040360551965</v>
      </c>
      <c r="S64" s="19">
        <f t="shared" si="0"/>
        <v>30.336559257601589</v>
      </c>
      <c r="T64" s="19">
        <f t="shared" si="0"/>
        <v>29.81902485138043</v>
      </c>
      <c r="U64" s="19">
        <f t="shared" si="0"/>
        <v>29.342944267612346</v>
      </c>
      <c r="V64" s="19">
        <f t="shared" si="0"/>
        <v>28.85729330284834</v>
      </c>
      <c r="W64" s="19">
        <f t="shared" si="0"/>
        <v>28.373864318262267</v>
      </c>
      <c r="X64" s="19">
        <f t="shared" si="0"/>
        <v>27.867899308462313</v>
      </c>
      <c r="Y64" s="19">
        <f t="shared" si="0"/>
        <v>27.353118961216367</v>
      </c>
      <c r="Z64" s="19">
        <f t="shared" si="0"/>
        <v>26.818054304521525</v>
      </c>
      <c r="AA64" s="19">
        <f t="shared" si="0"/>
        <v>26.269165682272952</v>
      </c>
      <c r="AB64" s="19">
        <f t="shared" si="0"/>
        <v>25.703810368734576</v>
      </c>
      <c r="AC64" s="19">
        <f t="shared" si="0"/>
        <v>25.123342014309557</v>
      </c>
      <c r="AD64" s="19">
        <f t="shared" si="0"/>
        <v>24.524838529088605</v>
      </c>
    </row>
    <row r="65" spans="1:30" ht="17.5" thickBot="1" x14ac:dyDescent="0.45">
      <c r="A65" s="8" t="s">
        <v>453</v>
      </c>
      <c r="B65" s="1">
        <v>2022</v>
      </c>
      <c r="C65" s="2">
        <v>2023</v>
      </c>
      <c r="D65" s="1">
        <v>2024</v>
      </c>
      <c r="E65" s="2">
        <v>2025</v>
      </c>
      <c r="F65" s="1">
        <v>2026</v>
      </c>
      <c r="G65" s="2">
        <v>2027</v>
      </c>
      <c r="H65" s="1">
        <v>2028</v>
      </c>
      <c r="I65" s="2">
        <v>2029</v>
      </c>
      <c r="J65" s="1">
        <v>2030</v>
      </c>
      <c r="K65" s="2">
        <v>2031</v>
      </c>
      <c r="L65" s="1">
        <v>2032</v>
      </c>
      <c r="M65" s="2">
        <v>2033</v>
      </c>
      <c r="N65" s="1">
        <v>2034</v>
      </c>
      <c r="O65" s="2">
        <v>2035</v>
      </c>
      <c r="P65" s="1">
        <v>2036</v>
      </c>
      <c r="Q65" s="2">
        <v>2037</v>
      </c>
      <c r="R65" s="1">
        <v>2038</v>
      </c>
      <c r="S65" s="2">
        <v>2039</v>
      </c>
      <c r="T65" s="1">
        <v>2040</v>
      </c>
      <c r="U65" s="2">
        <v>2041</v>
      </c>
      <c r="V65" s="1">
        <v>2042</v>
      </c>
      <c r="W65" s="2">
        <v>2043</v>
      </c>
      <c r="X65" s="1">
        <v>2044</v>
      </c>
      <c r="Y65" s="2">
        <v>2045</v>
      </c>
      <c r="Z65" s="1">
        <v>2046</v>
      </c>
      <c r="AA65" s="2">
        <v>2047</v>
      </c>
      <c r="AB65" s="1">
        <v>2048</v>
      </c>
      <c r="AC65" s="2">
        <v>2049</v>
      </c>
      <c r="AD65" s="1">
        <v>2050</v>
      </c>
    </row>
    <row r="66" spans="1:30" ht="15" thickTop="1" x14ac:dyDescent="0.35">
      <c r="A66" s="4" t="s">
        <v>239</v>
      </c>
      <c r="B66" s="15">
        <v>0</v>
      </c>
      <c r="C66" s="15">
        <v>-459.00215413265141</v>
      </c>
      <c r="D66" s="15">
        <v>-897.62040243832075</v>
      </c>
      <c r="E66" s="15">
        <v>-1334.5043339835704</v>
      </c>
      <c r="F66" s="15">
        <v>-1658.9681090204672</v>
      </c>
      <c r="G66" s="15">
        <v>-1871.9118210078384</v>
      </c>
      <c r="H66" s="15">
        <v>-2061.1851954573553</v>
      </c>
      <c r="I66" s="15">
        <v>-2113.2832437395164</v>
      </c>
      <c r="J66" s="15">
        <v>-2142.3219720832344</v>
      </c>
      <c r="K66" s="15">
        <v>-2149.2417354911877</v>
      </c>
      <c r="L66" s="15">
        <v>-2135.4158217932804</v>
      </c>
      <c r="M66" s="15">
        <v>-2263.8149184001895</v>
      </c>
      <c r="N66" s="15">
        <v>-2391.792969823623</v>
      </c>
      <c r="O66" s="15">
        <v>-2517.901995885808</v>
      </c>
      <c r="P66" s="15">
        <v>-2641.8021487352235</v>
      </c>
      <c r="Q66" s="15">
        <v>-2762.8682529822581</v>
      </c>
      <c r="R66" s="15">
        <v>-2880.5017544468933</v>
      </c>
      <c r="S66" s="15">
        <v>-2994.3368778793483</v>
      </c>
      <c r="T66" s="15">
        <v>-3104.6027143235938</v>
      </c>
      <c r="U66" s="15">
        <v>-3209.8384823468605</v>
      </c>
      <c r="V66" s="15">
        <v>-3310.6746708795536</v>
      </c>
      <c r="W66" s="15">
        <v>-3406.9642061461318</v>
      </c>
      <c r="X66" s="15">
        <v>-3498.7497447492187</v>
      </c>
      <c r="Y66" s="15">
        <v>-3585.6690575178441</v>
      </c>
      <c r="Z66" s="15">
        <v>-3667.5286094926705</v>
      </c>
      <c r="AA66" s="15">
        <v>-3744.1329645903566</v>
      </c>
      <c r="AB66" s="15">
        <v>-3815.2790287288954</v>
      </c>
      <c r="AC66" s="15">
        <v>-3880.6652466447708</v>
      </c>
      <c r="AD66" s="15">
        <v>-3940.0517542183452</v>
      </c>
    </row>
    <row r="67" spans="1:30" x14ac:dyDescent="0.35">
      <c r="A67" s="4" t="s">
        <v>240</v>
      </c>
      <c r="B67" s="15">
        <v>0</v>
      </c>
      <c r="C67" s="15">
        <v>-304.33735911149995</v>
      </c>
      <c r="D67" s="15">
        <v>-622.60045966339567</v>
      </c>
      <c r="E67" s="15">
        <v>-958.67903148272762</v>
      </c>
      <c r="F67" s="15">
        <v>-1232.8421644097994</v>
      </c>
      <c r="G67" s="15">
        <v>-1435.3700496900253</v>
      </c>
      <c r="H67" s="15">
        <v>-1614.8129876332043</v>
      </c>
      <c r="I67" s="15">
        <v>-1698.0681599957918</v>
      </c>
      <c r="J67" s="15">
        <v>-1762.6738125343309</v>
      </c>
      <c r="K67" s="15">
        <v>-1810.338502349591</v>
      </c>
      <c r="L67" s="15">
        <v>-1843.4598085600696</v>
      </c>
      <c r="M67" s="15">
        <v>-1964.8555217097937</v>
      </c>
      <c r="N67" s="15">
        <v>-2085.8731469209033</v>
      </c>
      <c r="O67" s="15">
        <v>-2205.0617720472801</v>
      </c>
      <c r="P67" s="15">
        <v>-2322.092947917266</v>
      </c>
      <c r="Q67" s="15">
        <v>-2436.3404333029985</v>
      </c>
      <c r="R67" s="15">
        <v>-2547.2100738032887</v>
      </c>
      <c r="S67" s="15">
        <v>-2654.3448264262893</v>
      </c>
      <c r="T67" s="15">
        <v>-2757.960051786622</v>
      </c>
      <c r="U67" s="15">
        <v>-2856.6266963158355</v>
      </c>
      <c r="V67" s="15">
        <v>-2950.9605854499378</v>
      </c>
      <c r="W67" s="15">
        <v>-3040.8255766475882</v>
      </c>
      <c r="X67" s="15">
        <v>-3126.2597939593561</v>
      </c>
      <c r="Y67" s="15">
        <v>-3206.9070740502566</v>
      </c>
      <c r="Z67" s="15">
        <v>-3282.5708826928339</v>
      </c>
      <c r="AA67" s="15">
        <v>-3353.0603163557944</v>
      </c>
      <c r="AB67" s="15">
        <v>-3418.1709477461623</v>
      </c>
      <c r="AC67" s="15">
        <v>-3477.6032878034789</v>
      </c>
      <c r="AD67" s="15">
        <v>-3531.1161391971309</v>
      </c>
    </row>
    <row r="68" spans="1:30" x14ac:dyDescent="0.35">
      <c r="A68" s="4" t="s">
        <v>241</v>
      </c>
      <c r="B68" s="15">
        <v>0</v>
      </c>
      <c r="C68" s="15">
        <v>-198.9444589457392</v>
      </c>
      <c r="D68" s="15">
        <v>-399.28000070987224</v>
      </c>
      <c r="E68" s="15">
        <v>-602.33957010789391</v>
      </c>
      <c r="F68" s="15">
        <v>-779.35624652402066</v>
      </c>
      <c r="G68" s="15">
        <v>-931.57756260615974</v>
      </c>
      <c r="H68" s="15">
        <v>-1070.1088644935587</v>
      </c>
      <c r="I68" s="15">
        <v>-1174.5181526260139</v>
      </c>
      <c r="J68" s="15">
        <v>-1271.7544550065156</v>
      </c>
      <c r="K68" s="15">
        <v>-1362.1575176845724</v>
      </c>
      <c r="L68" s="15">
        <v>-1446.7261101811921</v>
      </c>
      <c r="M68" s="15">
        <v>-1558.467194464761</v>
      </c>
      <c r="N68" s="15">
        <v>-1669.1998587974322</v>
      </c>
      <c r="O68" s="15">
        <v>-1778.484683470607</v>
      </c>
      <c r="P68" s="15">
        <v>-1886.1926940555768</v>
      </c>
      <c r="Q68" s="15">
        <v>-1992.167171963624</v>
      </c>
      <c r="R68" s="15">
        <v>-2096.2130515478402</v>
      </c>
      <c r="S68" s="15">
        <v>-2198.1646677903636</v>
      </c>
      <c r="T68" s="15">
        <v>-2298.2614600124425</v>
      </c>
      <c r="U68" s="15">
        <v>-2395.7408056598483</v>
      </c>
      <c r="V68" s="15">
        <v>-2490.9760364107588</v>
      </c>
      <c r="W68" s="15">
        <v>-2583.8967402970443</v>
      </c>
      <c r="X68" s="15">
        <v>-2674.5556317720088</v>
      </c>
      <c r="Y68" s="15">
        <v>-2762.8388049777486</v>
      </c>
      <c r="Z68" s="15">
        <v>-2848.7109576193907</v>
      </c>
      <c r="AA68" s="15">
        <v>-2932.1174056472828</v>
      </c>
      <c r="AB68" s="15">
        <v>-3013.0169839899404</v>
      </c>
      <c r="AC68" s="15">
        <v>-3091.3323192657335</v>
      </c>
      <c r="AD68" s="15">
        <v>-3167.019031463175</v>
      </c>
    </row>
    <row r="69" spans="1:30" x14ac:dyDescent="0.35">
      <c r="A69" s="4" t="s">
        <v>242</v>
      </c>
      <c r="B69" s="15">
        <v>0</v>
      </c>
      <c r="C69" s="15">
        <v>-41.167518090101666</v>
      </c>
      <c r="D69" s="15">
        <v>-80.560686148254845</v>
      </c>
      <c r="E69" s="15">
        <v>-118.24695817582986</v>
      </c>
      <c r="F69" s="15">
        <v>-154.29510014451785</v>
      </c>
      <c r="G69" s="15">
        <v>-188.7719692295513</v>
      </c>
      <c r="H69" s="15">
        <v>-221.730405045792</v>
      </c>
      <c r="I69" s="15">
        <v>-253.23281091007033</v>
      </c>
      <c r="J69" s="15">
        <v>-283.331390171762</v>
      </c>
      <c r="K69" s="15">
        <v>-312.07771977459407</v>
      </c>
      <c r="L69" s="15">
        <v>-339.52402278761662</v>
      </c>
      <c r="M69" s="15">
        <v>-365.71234203210065</v>
      </c>
      <c r="N69" s="15">
        <v>-390.69677979404503</v>
      </c>
      <c r="O69" s="15">
        <v>-414.52254050247774</v>
      </c>
      <c r="P69" s="15">
        <v>-437.23356591529262</v>
      </c>
      <c r="Q69" s="15">
        <v>-458.87065590229702</v>
      </c>
      <c r="R69" s="15">
        <v>-479.47641067155564</v>
      </c>
      <c r="S69" s="15">
        <v>-499.08845862528329</v>
      </c>
      <c r="T69" s="15">
        <v>-517.74372288135044</v>
      </c>
      <c r="U69" s="15">
        <v>-535.48038922876538</v>
      </c>
      <c r="V69" s="15">
        <v>-552.33222903747856</v>
      </c>
      <c r="W69" s="15">
        <v>-568.33174114646795</v>
      </c>
      <c r="X69" s="15">
        <v>-583.51329375182411</v>
      </c>
      <c r="Y69" s="15">
        <v>-597.9055680996081</v>
      </c>
      <c r="Z69" s="15">
        <v>-611.54102358945113</v>
      </c>
      <c r="AA69" s="15">
        <v>-624.44580626530706</v>
      </c>
      <c r="AB69" s="15">
        <v>-636.64666885710483</v>
      </c>
      <c r="AC69" s="15">
        <v>-648.17289929688229</v>
      </c>
      <c r="AD69" s="15">
        <v>-659.04996792375914</v>
      </c>
    </row>
    <row r="70" spans="1:30" x14ac:dyDescent="0.35">
      <c r="A70" s="4" t="s">
        <v>243</v>
      </c>
      <c r="B70" s="15">
        <v>0</v>
      </c>
      <c r="C70" s="15">
        <v>-157.77694085563709</v>
      </c>
      <c r="D70" s="15">
        <v>-318.71931456161741</v>
      </c>
      <c r="E70" s="15">
        <v>-484.09261193206453</v>
      </c>
      <c r="F70" s="15">
        <v>-625.06114637950282</v>
      </c>
      <c r="G70" s="15">
        <v>-742.80559337660884</v>
      </c>
      <c r="H70" s="15">
        <v>-848.37845944776723</v>
      </c>
      <c r="I70" s="15">
        <v>-921.28534171594367</v>
      </c>
      <c r="J70" s="15">
        <v>-988.42306483475363</v>
      </c>
      <c r="K70" s="15">
        <v>-1050.0797979099782</v>
      </c>
      <c r="L70" s="15">
        <v>-1107.202087393576</v>
      </c>
      <c r="M70" s="15">
        <v>-1192.7548524326603</v>
      </c>
      <c r="N70" s="15">
        <v>-1278.5030790033875</v>
      </c>
      <c r="O70" s="15">
        <v>-1363.9621429681306</v>
      </c>
      <c r="P70" s="15">
        <v>-1448.9591281402845</v>
      </c>
      <c r="Q70" s="15">
        <v>-1533.2965160613271</v>
      </c>
      <c r="R70" s="15">
        <v>-1616.7366408762832</v>
      </c>
      <c r="S70" s="15">
        <v>-1699.0762091650815</v>
      </c>
      <c r="T70" s="15">
        <v>-1780.517737131092</v>
      </c>
      <c r="U70" s="15">
        <v>-1860.2604164310837</v>
      </c>
      <c r="V70" s="15">
        <v>-1938.6438073732802</v>
      </c>
      <c r="W70" s="15">
        <v>-2015.5649991505768</v>
      </c>
      <c r="X70" s="15">
        <v>-2091.0423380201842</v>
      </c>
      <c r="Y70" s="15">
        <v>-2164.9332368781415</v>
      </c>
      <c r="Z70" s="15">
        <v>-2237.1699340299392</v>
      </c>
      <c r="AA70" s="15">
        <v>-2307.6715993819762</v>
      </c>
      <c r="AB70" s="15">
        <v>-2376.3703151328359</v>
      </c>
      <c r="AC70" s="15">
        <v>-2443.1594199688507</v>
      </c>
      <c r="AD70" s="15">
        <v>-2507.9690635394149</v>
      </c>
    </row>
    <row r="71" spans="1:30" x14ac:dyDescent="0.35">
      <c r="A71" s="4" t="s">
        <v>244</v>
      </c>
      <c r="B71" s="15">
        <v>0</v>
      </c>
      <c r="C71" s="15">
        <v>-105.3929001657572</v>
      </c>
      <c r="D71" s="15">
        <v>-223.32045895352161</v>
      </c>
      <c r="E71" s="15">
        <v>-356.33946137483184</v>
      </c>
      <c r="F71" s="15">
        <v>-453.4859178857804</v>
      </c>
      <c r="G71" s="15">
        <v>-503.79248708386547</v>
      </c>
      <c r="H71" s="15">
        <v>-544.70412313964721</v>
      </c>
      <c r="I71" s="15">
        <v>-523.55000736977604</v>
      </c>
      <c r="J71" s="15">
        <v>-490.919357527817</v>
      </c>
      <c r="K71" s="15">
        <v>-448.18098466501863</v>
      </c>
      <c r="L71" s="15">
        <v>-396.73369837887583</v>
      </c>
      <c r="M71" s="15">
        <v>-406.38832724503436</v>
      </c>
      <c r="N71" s="15">
        <v>-416.67328812346938</v>
      </c>
      <c r="O71" s="15">
        <v>-426.5770885766749</v>
      </c>
      <c r="P71" s="15">
        <v>-435.90025386169094</v>
      </c>
      <c r="Q71" s="15">
        <v>-444.17326133937252</v>
      </c>
      <c r="R71" s="15">
        <v>-450.99702225545002</v>
      </c>
      <c r="S71" s="15">
        <v>-456.18015863592552</v>
      </c>
      <c r="T71" s="15">
        <v>-459.69859177418118</v>
      </c>
      <c r="U71" s="15">
        <v>-460.88589065598387</v>
      </c>
      <c r="V71" s="15">
        <v>-459.98454903917718</v>
      </c>
      <c r="W71" s="15">
        <v>-456.92883635054392</v>
      </c>
      <c r="X71" s="15">
        <v>-451.7041621873492</v>
      </c>
      <c r="Y71" s="15">
        <v>-444.06826907250974</v>
      </c>
      <c r="Z71" s="15">
        <v>-433.85992507344275</v>
      </c>
      <c r="AA71" s="15">
        <v>-420.94291070850784</v>
      </c>
      <c r="AB71" s="15">
        <v>-405.15396375622356</v>
      </c>
      <c r="AC71" s="15">
        <v>-386.27096853774481</v>
      </c>
      <c r="AD71" s="15">
        <v>-364.09710773395341</v>
      </c>
    </row>
    <row r="72" spans="1:30" x14ac:dyDescent="0.35">
      <c r="A72" s="4" t="s">
        <v>245</v>
      </c>
      <c r="B72" s="15">
        <v>0</v>
      </c>
      <c r="C72" s="15">
        <v>-154.66479502115195</v>
      </c>
      <c r="D72" s="15">
        <v>-275.01994277492446</v>
      </c>
      <c r="E72" s="15">
        <v>-375.82530250084187</v>
      </c>
      <c r="F72" s="15">
        <v>-426.12594461066658</v>
      </c>
      <c r="G72" s="15">
        <v>-436.54177131781148</v>
      </c>
      <c r="H72" s="15">
        <v>-446.37220782414886</v>
      </c>
      <c r="I72" s="15">
        <v>-415.21508374372183</v>
      </c>
      <c r="J72" s="15">
        <v>-379.64815954890054</v>
      </c>
      <c r="K72" s="15">
        <v>-338.90323314159644</v>
      </c>
      <c r="L72" s="15">
        <v>-291.95601323320818</v>
      </c>
      <c r="M72" s="15">
        <v>-298.95939669039831</v>
      </c>
      <c r="N72" s="15">
        <v>-305.91982290271937</v>
      </c>
      <c r="O72" s="15">
        <v>-312.84022383852749</v>
      </c>
      <c r="P72" s="15">
        <v>-319.70920081795606</v>
      </c>
      <c r="Q72" s="15">
        <v>-326.52781967926114</v>
      </c>
      <c r="R72" s="15">
        <v>-333.29168064360329</v>
      </c>
      <c r="S72" s="15">
        <v>-339.99205145306098</v>
      </c>
      <c r="T72" s="15">
        <v>-346.64266253697252</v>
      </c>
      <c r="U72" s="15">
        <v>-353.21178603102732</v>
      </c>
      <c r="V72" s="15">
        <v>-359.71408542961416</v>
      </c>
      <c r="W72" s="15">
        <v>-366.13862949854382</v>
      </c>
      <c r="X72" s="15">
        <v>-372.48995078986115</v>
      </c>
      <c r="Y72" s="15">
        <v>-378.76198346758815</v>
      </c>
      <c r="Z72" s="15">
        <v>-384.95772679983634</v>
      </c>
      <c r="AA72" s="15">
        <v>-391.07264823456035</v>
      </c>
      <c r="AB72" s="15">
        <v>-397.10808098273344</v>
      </c>
      <c r="AC72" s="15">
        <v>-403.06195884129403</v>
      </c>
      <c r="AD72" s="15">
        <v>-408.93561502121446</v>
      </c>
    </row>
    <row r="73" spans="1:30" x14ac:dyDescent="0.35">
      <c r="A73" s="4" t="s">
        <v>246</v>
      </c>
      <c r="B73" s="15">
        <v>0</v>
      </c>
      <c r="C73" s="15">
        <v>-200.99807760196597</v>
      </c>
      <c r="D73" s="15">
        <v>-328.40307921513465</v>
      </c>
      <c r="E73" s="15">
        <v>-459.89039928139698</v>
      </c>
      <c r="F73" s="15">
        <v>-576.20027108819988</v>
      </c>
      <c r="G73" s="15">
        <v>-1487.0668760627898</v>
      </c>
      <c r="H73" s="15">
        <v>-1616.1948094425118</v>
      </c>
      <c r="I73" s="15">
        <v>-1725.2734760142848</v>
      </c>
      <c r="J73" s="15">
        <v>-1894.5644759767267</v>
      </c>
      <c r="K73" s="15">
        <v>-2033.35464753926</v>
      </c>
      <c r="L73" s="15">
        <v>-2154.8029435821618</v>
      </c>
      <c r="M73" s="15">
        <v>-2295.483222184087</v>
      </c>
      <c r="N73" s="15">
        <v>-2434.6017108770852</v>
      </c>
      <c r="O73" s="15">
        <v>-2584.46995312851</v>
      </c>
      <c r="P73" s="15">
        <v>-2705.1353472971114</v>
      </c>
      <c r="Q73" s="15">
        <v>-2822.5233866174058</v>
      </c>
      <c r="R73" s="15">
        <v>-2946.360210561139</v>
      </c>
      <c r="S73" s="15">
        <v>-3055.8150606108734</v>
      </c>
      <c r="T73" s="15">
        <v>-3238.0735162670603</v>
      </c>
      <c r="U73" s="15">
        <v>-3365.4418629360771</v>
      </c>
      <c r="V73" s="15">
        <v>-3489.8941967328533</v>
      </c>
      <c r="W73" s="15">
        <v>-3599.6399097363928</v>
      </c>
      <c r="X73" s="15">
        <v>-3718.059608781884</v>
      </c>
      <c r="Y73" s="15">
        <v>-3832.5378706659467</v>
      </c>
      <c r="Z73" s="15">
        <v>-3950.998699059749</v>
      </c>
      <c r="AA73" s="15">
        <v>-4066.5638219997636</v>
      </c>
      <c r="AB73" s="15">
        <v>-4180.1170358636446</v>
      </c>
      <c r="AC73" s="15">
        <v>-4291.276223129702</v>
      </c>
      <c r="AD73" s="15">
        <v>-4399.5996059013723</v>
      </c>
    </row>
    <row r="74" spans="1:30" x14ac:dyDescent="0.35">
      <c r="A74" s="4" t="s">
        <v>247</v>
      </c>
      <c r="B74" s="15">
        <v>0</v>
      </c>
      <c r="C74" s="15">
        <v>-1454.1244085868855</v>
      </c>
      <c r="D74" s="15">
        <v>-1827.6187315108245</v>
      </c>
      <c r="E74" s="15">
        <v>-2185.4859646756636</v>
      </c>
      <c r="F74" s="15">
        <v>-2530.3455355705537</v>
      </c>
      <c r="G74" s="15">
        <v>-2627.7833362656934</v>
      </c>
      <c r="H74" s="15">
        <v>-2713.9436520123113</v>
      </c>
      <c r="I74" s="15">
        <v>-2771.3748572701606</v>
      </c>
      <c r="J74" s="15">
        <v>-2840.6171898103521</v>
      </c>
      <c r="K74" s="15">
        <v>-2917.582991926743</v>
      </c>
      <c r="L74" s="15">
        <v>-2979.1421283269342</v>
      </c>
      <c r="M74" s="15">
        <v>-3058.2587912004014</v>
      </c>
      <c r="N74" s="15">
        <v>-3132.1642397221935</v>
      </c>
      <c r="O74" s="15">
        <v>-3160.9578755048842</v>
      </c>
      <c r="P74" s="15">
        <v>-3236.3360908552254</v>
      </c>
      <c r="Q74" s="15">
        <v>-3326.5085821489893</v>
      </c>
      <c r="R74" s="15">
        <v>-3405.9984343898932</v>
      </c>
      <c r="S74" s="15">
        <v>-3481.7930720079103</v>
      </c>
      <c r="T74" s="15">
        <v>-3549.9754659770915</v>
      </c>
      <c r="U74" s="15">
        <v>-3536.6125920518812</v>
      </c>
      <c r="V74" s="15">
        <v>-3515.1491517954769</v>
      </c>
      <c r="W74" s="15">
        <v>-3488.6688613492252</v>
      </c>
      <c r="X74" s="15">
        <v>-3457.4699822783045</v>
      </c>
      <c r="Y74" s="15">
        <v>-3425.3879775156265</v>
      </c>
      <c r="Z74" s="15">
        <v>-3384.0376966412859</v>
      </c>
      <c r="AA74" s="15">
        <v>-3338.5409682065374</v>
      </c>
      <c r="AB74" s="15">
        <v>-3292.2514448566531</v>
      </c>
      <c r="AC74" s="15">
        <v>-3233.3602467831779</v>
      </c>
      <c r="AD74" s="15">
        <v>-3171.0943252416469</v>
      </c>
    </row>
    <row r="75" spans="1:30" x14ac:dyDescent="0.35">
      <c r="A75" s="4" t="s">
        <v>248</v>
      </c>
      <c r="B75" s="15">
        <v>0</v>
      </c>
      <c r="C75" s="15">
        <v>-18.546417268259894</v>
      </c>
      <c r="D75" s="15">
        <v>-31.0687015815449</v>
      </c>
      <c r="E75" s="15">
        <v>-41.075048321310312</v>
      </c>
      <c r="F75" s="15">
        <v>-43.747542647257106</v>
      </c>
      <c r="G75" s="15">
        <v>-39.919631740333692</v>
      </c>
      <c r="H75" s="15">
        <v>-36.095040039545168</v>
      </c>
      <c r="I75" s="15">
        <v>-25.793798739627892</v>
      </c>
      <c r="J75" s="15">
        <v>-14.729217556918805</v>
      </c>
      <c r="K75" s="15">
        <v>-2.8203113763906051</v>
      </c>
      <c r="L75" s="15">
        <v>10.115486062685697</v>
      </c>
      <c r="M75" s="15">
        <v>14.476579522655298</v>
      </c>
      <c r="N75" s="15">
        <v>18.641149103491848</v>
      </c>
      <c r="O75" s="15">
        <v>22.70205773709305</v>
      </c>
      <c r="P75" s="15">
        <v>26.592357728369876</v>
      </c>
      <c r="Q75" s="15">
        <v>30.353161337136502</v>
      </c>
      <c r="R75" s="15">
        <v>34.030820227808178</v>
      </c>
      <c r="S75" s="15">
        <v>37.620015194250342</v>
      </c>
      <c r="T75" s="15">
        <v>41.129384648732284</v>
      </c>
      <c r="U75" s="15">
        <v>44.625796484809911</v>
      </c>
      <c r="V75" s="15">
        <v>48.036983801258927</v>
      </c>
      <c r="W75" s="15">
        <v>51.364026399613124</v>
      </c>
      <c r="X75" s="15">
        <v>54.611243486007325</v>
      </c>
      <c r="Y75" s="15">
        <v>57.775395655840335</v>
      </c>
      <c r="Z75" s="15">
        <v>60.864121321381802</v>
      </c>
      <c r="AA75" s="15">
        <v>63.872941673429608</v>
      </c>
      <c r="AB75" s="15">
        <v>66.796617307382462</v>
      </c>
      <c r="AC75" s="15">
        <v>69.643786635510068</v>
      </c>
      <c r="AD75" s="15">
        <v>72.406731444009168</v>
      </c>
    </row>
    <row r="76" spans="1:30" x14ac:dyDescent="0.35">
      <c r="A76" s="4" t="s">
        <v>249</v>
      </c>
      <c r="B76" s="15">
        <v>0</v>
      </c>
      <c r="C76" s="15">
        <v>-1175.5104295139276</v>
      </c>
      <c r="D76" s="15">
        <v>-1542.7530967176181</v>
      </c>
      <c r="E76" s="15">
        <v>-1845.7400824869624</v>
      </c>
      <c r="F76" s="15">
        <v>-2142.5105306705809</v>
      </c>
      <c r="G76" s="15">
        <v>-2233.7369469837895</v>
      </c>
      <c r="H76" s="15">
        <v>-2316.1001433373017</v>
      </c>
      <c r="I76" s="15">
        <v>-2379.9352488551513</v>
      </c>
      <c r="J76" s="15">
        <v>-2453.1381094359367</v>
      </c>
      <c r="K76" s="15">
        <v>-2536.7226338216219</v>
      </c>
      <c r="L76" s="15">
        <v>-2607.6182695757097</v>
      </c>
      <c r="M76" s="15">
        <v>-2684.0188166286225</v>
      </c>
      <c r="N76" s="15">
        <v>-2756.7864781992421</v>
      </c>
      <c r="O76" s="15">
        <v>-2791.3360351830788</v>
      </c>
      <c r="P76" s="15">
        <v>-2875.6195191489305</v>
      </c>
      <c r="Q76" s="15">
        <v>-2971.0778862030943</v>
      </c>
      <c r="R76" s="15">
        <v>-3057.0567472029138</v>
      </c>
      <c r="S76" s="15">
        <v>-3139.3642414244669</v>
      </c>
      <c r="T76" s="15">
        <v>-3214.9073676864896</v>
      </c>
      <c r="U76" s="15">
        <v>-3211.2601125999731</v>
      </c>
      <c r="V76" s="15">
        <v>-3200.4643552940947</v>
      </c>
      <c r="W76" s="15">
        <v>-3185.0218790022104</v>
      </c>
      <c r="X76" s="15">
        <v>-3165.3680844068895</v>
      </c>
      <c r="Y76" s="15">
        <v>-3144.5882864619675</v>
      </c>
      <c r="Z76" s="15">
        <v>-3115.5480993580368</v>
      </c>
      <c r="AA76" s="15">
        <v>-3083.0642093684482</v>
      </c>
      <c r="AB76" s="15">
        <v>-3049.5937561075302</v>
      </c>
      <c r="AC76" s="15">
        <v>-3005.0229961760238</v>
      </c>
      <c r="AD76" s="15">
        <v>-2957.25439128179</v>
      </c>
    </row>
    <row r="77" spans="1:30" x14ac:dyDescent="0.35">
      <c r="A77" s="4" t="s">
        <v>250</v>
      </c>
      <c r="B77" s="15">
        <v>0</v>
      </c>
      <c r="C77" s="15">
        <v>-260.0675618047008</v>
      </c>
      <c r="D77" s="15">
        <v>-253.79693321167008</v>
      </c>
      <c r="E77" s="15">
        <v>-298.67083386740489</v>
      </c>
      <c r="F77" s="15">
        <v>-344.08746225271437</v>
      </c>
      <c r="G77" s="15">
        <v>-354.12675754157254</v>
      </c>
      <c r="H77" s="15">
        <v>-361.74846863546509</v>
      </c>
      <c r="I77" s="15">
        <v>-365.6458096753754</v>
      </c>
      <c r="J77" s="15">
        <v>-372.74986281749545</v>
      </c>
      <c r="K77" s="15">
        <v>-378.04004672873145</v>
      </c>
      <c r="L77" s="15">
        <v>-381.63934481390879</v>
      </c>
      <c r="M77" s="15">
        <v>-388.71655409442775</v>
      </c>
      <c r="N77" s="15">
        <v>-394.01891062644887</v>
      </c>
      <c r="O77" s="15">
        <v>-392.32389805889676</v>
      </c>
      <c r="P77" s="15">
        <v>-387.30892943466256</v>
      </c>
      <c r="Q77" s="15">
        <v>-385.783857283033</v>
      </c>
      <c r="R77" s="15">
        <v>-382.97250741478717</v>
      </c>
      <c r="S77" s="15">
        <v>-380.04884577769184</v>
      </c>
      <c r="T77" s="15">
        <v>-376.19748293933151</v>
      </c>
      <c r="U77" s="15">
        <v>-369.97827593672207</v>
      </c>
      <c r="V77" s="15">
        <v>-362.72178030264524</v>
      </c>
      <c r="W77" s="15">
        <v>-355.01100874663115</v>
      </c>
      <c r="X77" s="15">
        <v>-346.71314135742648</v>
      </c>
      <c r="Y77" s="15">
        <v>-338.57508670949875</v>
      </c>
      <c r="Z77" s="15">
        <v>-329.35371860463471</v>
      </c>
      <c r="AA77" s="15">
        <v>-319.3497005115189</v>
      </c>
      <c r="AB77" s="15">
        <v>-309.45430605650603</v>
      </c>
      <c r="AC77" s="15">
        <v>-297.98103724266502</v>
      </c>
      <c r="AD77" s="15">
        <v>-286.2466654038638</v>
      </c>
    </row>
    <row r="78" spans="1:30" x14ac:dyDescent="0.35">
      <c r="A78" s="4" t="s">
        <v>251</v>
      </c>
      <c r="B78" s="15">
        <v>0</v>
      </c>
      <c r="C78" s="15">
        <v>-64.140697791140511</v>
      </c>
      <c r="D78" s="15">
        <v>-134.64775048024836</v>
      </c>
      <c r="E78" s="15">
        <v>-211.71164338993665</v>
      </c>
      <c r="F78" s="15">
        <v>-281.68828676180271</v>
      </c>
      <c r="G78" s="15">
        <v>-345.5908946577386</v>
      </c>
      <c r="H78" s="15">
        <v>-403.59619328192008</v>
      </c>
      <c r="I78" s="15">
        <v>-458.01564630024626</v>
      </c>
      <c r="J78" s="15">
        <v>-509.66364499771674</v>
      </c>
      <c r="K78" s="15">
        <v>-559.28044400814917</v>
      </c>
      <c r="L78" s="15">
        <v>-607.25680780736809</v>
      </c>
      <c r="M78" s="15">
        <v>-653.51459719125546</v>
      </c>
      <c r="N78" s="15">
        <v>-697.69142301812394</v>
      </c>
      <c r="O78" s="15">
        <v>-740.27996550754028</v>
      </c>
      <c r="P78" s="15">
        <v>-781.53755563925699</v>
      </c>
      <c r="Q78" s="15">
        <v>-821.93571172506768</v>
      </c>
      <c r="R78" s="15">
        <v>-861.12961693168359</v>
      </c>
      <c r="S78" s="15">
        <v>-898.84204842240888</v>
      </c>
      <c r="T78" s="15">
        <v>-935.63421507833948</v>
      </c>
      <c r="U78" s="15">
        <v>-970.58939691716978</v>
      </c>
      <c r="V78" s="15">
        <v>-1003.9482127449975</v>
      </c>
      <c r="W78" s="15">
        <v>-1036.2391209048596</v>
      </c>
      <c r="X78" s="15">
        <v>-1066.9483537996155</v>
      </c>
      <c r="Y78" s="15">
        <v>-1096.4920981840071</v>
      </c>
      <c r="Z78" s="15">
        <v>-1125.1868670499014</v>
      </c>
      <c r="AA78" s="15">
        <v>-1152.5646541171977</v>
      </c>
      <c r="AB78" s="15">
        <v>-1179.2148945407371</v>
      </c>
      <c r="AC78" s="15">
        <v>-1204.6524599506854</v>
      </c>
      <c r="AD78" s="15">
        <v>-1229.4633449629014</v>
      </c>
    </row>
    <row r="79" spans="1:30" x14ac:dyDescent="0.35">
      <c r="A79" s="4" t="s">
        <v>252</v>
      </c>
      <c r="B79" s="15">
        <v>0</v>
      </c>
      <c r="C79" s="15">
        <v>-5300.3240000000033</v>
      </c>
      <c r="D79" s="15">
        <v>-10755.077000000003</v>
      </c>
      <c r="E79" s="15">
        <v>-18048.762000000002</v>
      </c>
      <c r="F79" s="15">
        <v>-20305.147999999997</v>
      </c>
      <c r="G79" s="15">
        <v>-23052.377</v>
      </c>
      <c r="H79" s="15">
        <v>-25905.930000000004</v>
      </c>
      <c r="I79" s="15">
        <v>-28346.250000000004</v>
      </c>
      <c r="J79" s="15">
        <v>-30074.868000000009</v>
      </c>
      <c r="K79" s="15">
        <v>-29303.785000000007</v>
      </c>
      <c r="L79" s="15">
        <v>-28341.147000000012</v>
      </c>
      <c r="M79" s="15">
        <v>-27448.794000000005</v>
      </c>
      <c r="N79" s="15">
        <v>-26514.109000000008</v>
      </c>
      <c r="O79" s="15">
        <v>-25831.92200000002</v>
      </c>
      <c r="P79" s="15">
        <v>-26341.081000000024</v>
      </c>
      <c r="Q79" s="15">
        <v>-27819.04700000002</v>
      </c>
      <c r="R79" s="15">
        <v>-28268.815000000017</v>
      </c>
      <c r="S79" s="15">
        <v>-28770.341000000022</v>
      </c>
      <c r="T79" s="15">
        <v>-29179.09300000003</v>
      </c>
      <c r="U79" s="15">
        <v>-29542.375000000022</v>
      </c>
      <c r="V79" s="15">
        <v>-29542.253000000015</v>
      </c>
      <c r="W79" s="15">
        <v>-29009.904000000028</v>
      </c>
      <c r="X79" s="15">
        <v>-28103.04000000003</v>
      </c>
      <c r="Y79" s="15">
        <v>-26366.166000000019</v>
      </c>
      <c r="Z79" s="15">
        <v>-24603.170000000035</v>
      </c>
      <c r="AA79" s="15">
        <v>-23344.010000000031</v>
      </c>
      <c r="AB79" s="15">
        <v>-22989.884000000031</v>
      </c>
      <c r="AC79" s="15">
        <v>-22687.45500000002</v>
      </c>
      <c r="AD79" s="15">
        <v>-22375.992000000024</v>
      </c>
    </row>
    <row r="80" spans="1:30" x14ac:dyDescent="0.35">
      <c r="A80" s="4" t="s">
        <v>253</v>
      </c>
      <c r="B80" s="15">
        <v>0</v>
      </c>
      <c r="C80" s="15">
        <v>-5300.3239999999996</v>
      </c>
      <c r="D80" s="15">
        <v>-10755.076999999999</v>
      </c>
      <c r="E80" s="15">
        <v>-18048.761999999995</v>
      </c>
      <c r="F80" s="15">
        <v>-20305.147000000001</v>
      </c>
      <c r="G80" s="15">
        <v>-23052.376000000004</v>
      </c>
      <c r="H80" s="15">
        <v>-25905.929</v>
      </c>
      <c r="I80" s="15">
        <v>-28346.250000000004</v>
      </c>
      <c r="J80" s="15">
        <v>-30074.868000000009</v>
      </c>
      <c r="K80" s="15">
        <v>-29303.785000000011</v>
      </c>
      <c r="L80" s="15">
        <v>-28341.147000000008</v>
      </c>
      <c r="M80" s="15">
        <v>-27448.793000000009</v>
      </c>
      <c r="N80" s="15">
        <v>-26514.109000000011</v>
      </c>
      <c r="O80" s="15">
        <v>-25831.92200000001</v>
      </c>
      <c r="P80" s="15">
        <v>-26341.081000000009</v>
      </c>
      <c r="Q80" s="15">
        <v>-27819.04700000001</v>
      </c>
      <c r="R80" s="15">
        <v>-28268.815000000006</v>
      </c>
      <c r="S80" s="15">
        <v>-28770.341000000004</v>
      </c>
      <c r="T80" s="15">
        <v>-29179.094000000001</v>
      </c>
      <c r="U80" s="15">
        <v>-29542.375000000007</v>
      </c>
      <c r="V80" s="15">
        <v>-29542.253000000001</v>
      </c>
      <c r="W80" s="15">
        <v>-29009.904000000002</v>
      </c>
      <c r="X80" s="15">
        <v>-28103.040000000008</v>
      </c>
      <c r="Y80" s="15">
        <v>-26366.166000000008</v>
      </c>
      <c r="Z80" s="15">
        <v>-24603.170000000006</v>
      </c>
      <c r="AA80" s="15">
        <v>-23344.01100000001</v>
      </c>
      <c r="AB80" s="15">
        <v>-22989.885000000013</v>
      </c>
      <c r="AC80" s="15">
        <v>-22687.455000000005</v>
      </c>
      <c r="AD80" s="15">
        <v>-22375.992000000006</v>
      </c>
    </row>
    <row r="81" spans="1:30" x14ac:dyDescent="0.35">
      <c r="A81" s="4" t="s">
        <v>254</v>
      </c>
      <c r="B81" s="15">
        <v>0</v>
      </c>
      <c r="C81" s="15">
        <v>-7478.5893381126416</v>
      </c>
      <c r="D81" s="15">
        <v>-13943.366963644536</v>
      </c>
      <c r="E81" s="15">
        <v>-22240.354341330585</v>
      </c>
      <c r="F81" s="15">
        <v>-25352.350202441001</v>
      </c>
      <c r="G81" s="15">
        <v>-29384.729927994074</v>
      </c>
      <c r="H81" s="15">
        <v>-32700.849850194103</v>
      </c>
      <c r="I81" s="15">
        <v>-35414.19722332422</v>
      </c>
      <c r="J81" s="15">
        <v>-37462.035282868026</v>
      </c>
      <c r="K81" s="15">
        <v>-36963.244818965322</v>
      </c>
      <c r="L81" s="15">
        <v>-36217.764701509754</v>
      </c>
      <c r="M81" s="15">
        <v>-35719.865528975955</v>
      </c>
      <c r="N81" s="15">
        <v>-35170.359343441036</v>
      </c>
      <c r="O81" s="15">
        <v>-34835.531790026762</v>
      </c>
      <c r="P81" s="15">
        <v>-35705.892142526856</v>
      </c>
      <c r="Q81" s="15">
        <v>-37552.882933473731</v>
      </c>
      <c r="R81" s="15">
        <v>-38362.805016329628</v>
      </c>
      <c r="S81" s="15">
        <v>-39201.128058920556</v>
      </c>
      <c r="T81" s="15">
        <v>-40007.378911646105</v>
      </c>
      <c r="U81" s="15">
        <v>-40624.857334251996</v>
      </c>
      <c r="V81" s="15">
        <v>-40861.919232152883</v>
      </c>
      <c r="W81" s="15">
        <v>-40541.416098136644</v>
      </c>
      <c r="X81" s="15">
        <v>-39844.267689609049</v>
      </c>
      <c r="Y81" s="15">
        <v>-38306.253003883445</v>
      </c>
      <c r="Z81" s="15">
        <v>-36730.921872243642</v>
      </c>
      <c r="AA81" s="15">
        <v>-35645.812408913887</v>
      </c>
      <c r="AB81" s="15">
        <v>-35456.74640398995</v>
      </c>
      <c r="AC81" s="15">
        <v>-35297.409176508365</v>
      </c>
      <c r="AD81" s="15">
        <v>-35116.201030324308</v>
      </c>
    </row>
    <row r="82" spans="1:30" x14ac:dyDescent="0.35">
      <c r="A82" s="4" t="s">
        <v>255</v>
      </c>
      <c r="B82" s="15">
        <v>0</v>
      </c>
      <c r="C82" s="15">
        <v>-7478.5893381126416</v>
      </c>
      <c r="D82" s="15">
        <v>-13943.366963644536</v>
      </c>
      <c r="E82" s="15">
        <v>-22240.3543413306</v>
      </c>
      <c r="F82" s="15">
        <v>-25352.349202440997</v>
      </c>
      <c r="G82" s="15">
        <v>-29384.72892799406</v>
      </c>
      <c r="H82" s="15">
        <v>-32700.848850194114</v>
      </c>
      <c r="I82" s="15">
        <v>-35414.19722332422</v>
      </c>
      <c r="J82" s="15">
        <v>-37462.035282868026</v>
      </c>
      <c r="K82" s="15">
        <v>-36963.24481896533</v>
      </c>
      <c r="L82" s="15">
        <v>-36217.764701509754</v>
      </c>
      <c r="M82" s="15">
        <v>-35719.864528975966</v>
      </c>
      <c r="N82" s="15">
        <v>-35170.359343441043</v>
      </c>
      <c r="O82" s="15">
        <v>-34835.531790026747</v>
      </c>
      <c r="P82" s="15">
        <v>-35705.892142526835</v>
      </c>
      <c r="Q82" s="15">
        <v>-37552.882933473709</v>
      </c>
      <c r="R82" s="15">
        <v>-38362.805016329614</v>
      </c>
      <c r="S82" s="15">
        <v>-39201.128058920534</v>
      </c>
      <c r="T82" s="15">
        <v>-40007.379911646072</v>
      </c>
      <c r="U82" s="15">
        <v>-40624.857334251981</v>
      </c>
      <c r="V82" s="15">
        <v>-40861.919232152861</v>
      </c>
      <c r="W82" s="15">
        <v>-40541.416098136608</v>
      </c>
      <c r="X82" s="15">
        <v>-39844.26768960902</v>
      </c>
      <c r="Y82" s="15">
        <v>-38306.25300388343</v>
      </c>
      <c r="Z82" s="15">
        <v>-36730.921872243605</v>
      </c>
      <c r="AA82" s="15">
        <v>-35645.813408913862</v>
      </c>
      <c r="AB82" s="15">
        <v>-35456.747403989924</v>
      </c>
      <c r="AC82" s="15">
        <v>-35297.409176508343</v>
      </c>
      <c r="AD82" s="15">
        <v>-35116.201030324286</v>
      </c>
    </row>
    <row r="83" spans="1:30" x14ac:dyDescent="0.35">
      <c r="A83" s="4" t="s">
        <v>256</v>
      </c>
      <c r="B83" s="15">
        <v>0</v>
      </c>
      <c r="C83" s="15">
        <v>-1239.6511273050664</v>
      </c>
      <c r="D83" s="15">
        <v>-1677.4008471978732</v>
      </c>
      <c r="E83" s="15">
        <v>-2057.4517258768951</v>
      </c>
      <c r="F83" s="15">
        <v>-2424.1988174323837</v>
      </c>
      <c r="G83" s="15">
        <v>-2579.3278416415292</v>
      </c>
      <c r="H83" s="15">
        <v>-2719.6963366192222</v>
      </c>
      <c r="I83" s="15">
        <v>-2837.9508951554017</v>
      </c>
      <c r="J83" s="15">
        <v>-2962.8017544336558</v>
      </c>
      <c r="K83" s="15">
        <v>-3096.0030778297705</v>
      </c>
      <c r="L83" s="15">
        <v>-3214.875077383077</v>
      </c>
      <c r="M83" s="15">
        <v>-3337.5334138198837</v>
      </c>
      <c r="N83" s="15">
        <v>-3454.4779012173663</v>
      </c>
      <c r="O83" s="15">
        <v>-3531.6160006906189</v>
      </c>
      <c r="P83" s="15">
        <v>-3657.1570747881879</v>
      </c>
      <c r="Q83" s="15">
        <v>-3793.0135979281658</v>
      </c>
      <c r="R83" s="15">
        <v>-3918.1863641345985</v>
      </c>
      <c r="S83" s="15">
        <v>-4038.2062898468762</v>
      </c>
      <c r="T83" s="15">
        <v>-4150.5415827648239</v>
      </c>
      <c r="U83" s="15">
        <v>-4181.8495095171429</v>
      </c>
      <c r="V83" s="15">
        <v>-4204.4125680390962</v>
      </c>
      <c r="W83" s="15">
        <v>-4221.2609999070664</v>
      </c>
      <c r="X83" s="15">
        <v>-4232.3164382065033</v>
      </c>
      <c r="Y83" s="15">
        <v>-4241.0803846459758</v>
      </c>
      <c r="Z83" s="15">
        <v>-4240.734966407942</v>
      </c>
      <c r="AA83" s="15">
        <v>-4235.6288634856437</v>
      </c>
      <c r="AB83" s="15">
        <v>-4228.8086506482687</v>
      </c>
      <c r="AC83" s="15">
        <v>-4209.6754561267107</v>
      </c>
      <c r="AD83" s="15">
        <v>-4186.7177362446882</v>
      </c>
    </row>
    <row r="84" spans="1:30" x14ac:dyDescent="0.35">
      <c r="A84" s="4" t="s">
        <v>257</v>
      </c>
      <c r="B84" s="15">
        <v>0</v>
      </c>
      <c r="C84" s="15">
        <v>-6238.9382108075752</v>
      </c>
      <c r="D84" s="15">
        <v>-12265.966116446663</v>
      </c>
      <c r="E84" s="15">
        <v>-20182.902615453706</v>
      </c>
      <c r="F84" s="15">
        <v>-22928.150385008616</v>
      </c>
      <c r="G84" s="15">
        <v>-26805.401086352533</v>
      </c>
      <c r="H84" s="15">
        <v>-29981.152513574893</v>
      </c>
      <c r="I84" s="15">
        <v>-32576.246328168821</v>
      </c>
      <c r="J84" s="15">
        <v>-34499.233528434372</v>
      </c>
      <c r="K84" s="15">
        <v>-33867.241741135556</v>
      </c>
      <c r="L84" s="15">
        <v>-33002.88962412667</v>
      </c>
      <c r="M84" s="15">
        <v>-32382.331115156085</v>
      </c>
      <c r="N84" s="15">
        <v>-31715.881442223676</v>
      </c>
      <c r="O84" s="15">
        <v>-31303.91578933613</v>
      </c>
      <c r="P84" s="15">
        <v>-32048.735067738646</v>
      </c>
      <c r="Q84" s="15">
        <v>-33759.869335545547</v>
      </c>
      <c r="R84" s="15">
        <v>-34444.618652195015</v>
      </c>
      <c r="S84" s="15">
        <v>-35162.921769073655</v>
      </c>
      <c r="T84" s="15">
        <v>-35856.838328881247</v>
      </c>
      <c r="U84" s="15">
        <v>-36443.007824734836</v>
      </c>
      <c r="V84" s="15">
        <v>-36657.506664113767</v>
      </c>
      <c r="W84" s="15">
        <v>-36320.155098229545</v>
      </c>
      <c r="X84" s="15">
        <v>-35611.951251402519</v>
      </c>
      <c r="Y84" s="15">
        <v>-34065.172619237448</v>
      </c>
      <c r="Z84" s="15">
        <v>-32490.186905835664</v>
      </c>
      <c r="AA84" s="15">
        <v>-31410.184545428216</v>
      </c>
      <c r="AB84" s="15">
        <v>-31227.938753341656</v>
      </c>
      <c r="AC84" s="15">
        <v>-31087.733720381635</v>
      </c>
      <c r="AD84" s="15">
        <v>-30929.483294079597</v>
      </c>
    </row>
    <row r="85" spans="1:30" x14ac:dyDescent="0.35">
      <c r="K85" s="18"/>
    </row>
  </sheetData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09A82-2049-48E6-8FDA-CFCBE656CE7E}">
  <sheetPr codeName="Sheet35">
    <tabColor theme="9"/>
  </sheetPr>
  <dimension ref="A1:E31"/>
  <sheetViews>
    <sheetView workbookViewId="0">
      <selection activeCell="A31" sqref="A31"/>
    </sheetView>
  </sheetViews>
  <sheetFormatPr defaultRowHeight="14.5" x14ac:dyDescent="0.35"/>
  <cols>
    <col min="2" max="2" width="19.7265625" bestFit="1" customWidth="1"/>
    <col min="3" max="3" width="25.7265625" bestFit="1" customWidth="1"/>
    <col min="4" max="4" width="18.7265625" bestFit="1" customWidth="1"/>
  </cols>
  <sheetData>
    <row r="1" spans="1:5" s="7" customFormat="1" x14ac:dyDescent="0.35">
      <c r="A1" s="7" t="s">
        <v>454</v>
      </c>
      <c r="B1" t="s">
        <v>455</v>
      </c>
      <c r="C1" t="s">
        <v>456</v>
      </c>
      <c r="D1" t="s">
        <v>457</v>
      </c>
      <c r="E1" t="s">
        <v>458</v>
      </c>
    </row>
    <row r="2" spans="1:5" x14ac:dyDescent="0.35">
      <c r="A2" t="s">
        <v>208</v>
      </c>
      <c r="B2" t="s">
        <v>459</v>
      </c>
      <c r="C2" t="s">
        <v>460</v>
      </c>
      <c r="D2" t="s">
        <v>461</v>
      </c>
      <c r="E2" t="s">
        <v>462</v>
      </c>
    </row>
    <row r="3" spans="1:5" x14ac:dyDescent="0.35">
      <c r="A3" t="s">
        <v>209</v>
      </c>
      <c r="B3" t="s">
        <v>459</v>
      </c>
      <c r="C3" t="s">
        <v>460</v>
      </c>
      <c r="D3" t="s">
        <v>461</v>
      </c>
      <c r="E3" t="s">
        <v>463</v>
      </c>
    </row>
    <row r="4" spans="1:5" x14ac:dyDescent="0.35">
      <c r="A4" t="s">
        <v>210</v>
      </c>
      <c r="B4" t="s">
        <v>459</v>
      </c>
      <c r="C4" t="s">
        <v>460</v>
      </c>
      <c r="D4" t="s">
        <v>464</v>
      </c>
      <c r="E4" t="s">
        <v>462</v>
      </c>
    </row>
    <row r="5" spans="1:5" x14ac:dyDescent="0.35">
      <c r="A5" t="s">
        <v>211</v>
      </c>
      <c r="B5" t="s">
        <v>459</v>
      </c>
      <c r="C5" t="s">
        <v>460</v>
      </c>
      <c r="D5" t="s">
        <v>464</v>
      </c>
      <c r="E5" t="s">
        <v>463</v>
      </c>
    </row>
    <row r="6" spans="1:5" x14ac:dyDescent="0.35">
      <c r="A6" t="s">
        <v>212</v>
      </c>
      <c r="B6" t="s">
        <v>459</v>
      </c>
      <c r="C6" t="s">
        <v>460</v>
      </c>
      <c r="D6" t="s">
        <v>465</v>
      </c>
      <c r="E6" t="s">
        <v>462</v>
      </c>
    </row>
    <row r="7" spans="1:5" x14ac:dyDescent="0.35">
      <c r="A7" t="s">
        <v>213</v>
      </c>
      <c r="B7" t="s">
        <v>459</v>
      </c>
      <c r="C7" t="s">
        <v>460</v>
      </c>
      <c r="D7" t="s">
        <v>465</v>
      </c>
      <c r="E7" t="s">
        <v>463</v>
      </c>
    </row>
    <row r="8" spans="1:5" x14ac:dyDescent="0.35">
      <c r="A8" t="s">
        <v>214</v>
      </c>
      <c r="B8" t="s">
        <v>459</v>
      </c>
      <c r="C8" t="s">
        <v>460</v>
      </c>
      <c r="D8" t="s">
        <v>466</v>
      </c>
      <c r="E8" t="s">
        <v>462</v>
      </c>
    </row>
    <row r="9" spans="1:5" x14ac:dyDescent="0.35">
      <c r="A9" t="s">
        <v>215</v>
      </c>
      <c r="B9" t="s">
        <v>459</v>
      </c>
      <c r="C9" t="s">
        <v>460</v>
      </c>
      <c r="D9" t="s">
        <v>466</v>
      </c>
      <c r="E9" t="s">
        <v>463</v>
      </c>
    </row>
    <row r="10" spans="1:5" x14ac:dyDescent="0.35">
      <c r="A10" t="s">
        <v>216</v>
      </c>
      <c r="B10" t="s">
        <v>459</v>
      </c>
      <c r="C10" t="s">
        <v>460</v>
      </c>
      <c r="D10" t="s">
        <v>467</v>
      </c>
      <c r="E10" t="s">
        <v>462</v>
      </c>
    </row>
    <row r="11" spans="1:5" x14ac:dyDescent="0.35">
      <c r="A11" t="s">
        <v>217</v>
      </c>
      <c r="B11" t="s">
        <v>459</v>
      </c>
      <c r="C11" t="s">
        <v>460</v>
      </c>
      <c r="D11" t="s">
        <v>467</v>
      </c>
      <c r="E11" t="s">
        <v>463</v>
      </c>
    </row>
    <row r="12" spans="1:5" x14ac:dyDescent="0.35">
      <c r="A12" t="s">
        <v>218</v>
      </c>
      <c r="B12" t="s">
        <v>459</v>
      </c>
      <c r="C12" t="s">
        <v>468</v>
      </c>
      <c r="D12" t="s">
        <v>461</v>
      </c>
      <c r="E12" t="s">
        <v>462</v>
      </c>
    </row>
    <row r="13" spans="1:5" x14ac:dyDescent="0.35">
      <c r="A13" t="s">
        <v>219</v>
      </c>
      <c r="B13" t="s">
        <v>459</v>
      </c>
      <c r="C13" t="s">
        <v>468</v>
      </c>
      <c r="D13" t="s">
        <v>461</v>
      </c>
      <c r="E13" t="s">
        <v>463</v>
      </c>
    </row>
    <row r="14" spans="1:5" x14ac:dyDescent="0.35">
      <c r="A14" t="s">
        <v>220</v>
      </c>
      <c r="B14" t="s">
        <v>459</v>
      </c>
      <c r="C14" t="s">
        <v>468</v>
      </c>
      <c r="D14" t="s">
        <v>464</v>
      </c>
      <c r="E14" t="s">
        <v>462</v>
      </c>
    </row>
    <row r="15" spans="1:5" x14ac:dyDescent="0.35">
      <c r="A15" t="s">
        <v>221</v>
      </c>
      <c r="B15" t="s">
        <v>459</v>
      </c>
      <c r="C15" t="s">
        <v>468</v>
      </c>
      <c r="D15" t="s">
        <v>464</v>
      </c>
      <c r="E15" t="s">
        <v>463</v>
      </c>
    </row>
    <row r="16" spans="1:5" x14ac:dyDescent="0.35">
      <c r="A16" t="s">
        <v>222</v>
      </c>
      <c r="B16" t="s">
        <v>459</v>
      </c>
      <c r="C16" t="s">
        <v>468</v>
      </c>
      <c r="D16" t="s">
        <v>465</v>
      </c>
      <c r="E16" t="s">
        <v>462</v>
      </c>
    </row>
    <row r="17" spans="1:5" x14ac:dyDescent="0.35">
      <c r="A17" t="s">
        <v>223</v>
      </c>
      <c r="B17" t="s">
        <v>459</v>
      </c>
      <c r="C17" t="s">
        <v>468</v>
      </c>
      <c r="D17" t="s">
        <v>465</v>
      </c>
      <c r="E17" t="s">
        <v>463</v>
      </c>
    </row>
    <row r="18" spans="1:5" x14ac:dyDescent="0.35">
      <c r="A18" t="s">
        <v>224</v>
      </c>
      <c r="B18" t="s">
        <v>459</v>
      </c>
      <c r="C18" t="s">
        <v>468</v>
      </c>
      <c r="D18" t="s">
        <v>466</v>
      </c>
      <c r="E18" t="s">
        <v>462</v>
      </c>
    </row>
    <row r="19" spans="1:5" x14ac:dyDescent="0.35">
      <c r="A19" t="s">
        <v>225</v>
      </c>
      <c r="B19" t="s">
        <v>459</v>
      </c>
      <c r="C19" t="s">
        <v>468</v>
      </c>
      <c r="D19" t="s">
        <v>466</v>
      </c>
      <c r="E19" t="s">
        <v>463</v>
      </c>
    </row>
    <row r="20" spans="1:5" x14ac:dyDescent="0.35">
      <c r="A20" t="s">
        <v>226</v>
      </c>
      <c r="B20" t="s">
        <v>459</v>
      </c>
      <c r="C20" t="s">
        <v>468</v>
      </c>
      <c r="D20" t="s">
        <v>467</v>
      </c>
      <c r="E20" t="s">
        <v>462</v>
      </c>
    </row>
    <row r="21" spans="1:5" x14ac:dyDescent="0.35">
      <c r="A21" t="s">
        <v>227</v>
      </c>
      <c r="B21" t="s">
        <v>459</v>
      </c>
      <c r="C21" t="s">
        <v>468</v>
      </c>
      <c r="D21" t="s">
        <v>467</v>
      </c>
      <c r="E21" t="s">
        <v>463</v>
      </c>
    </row>
    <row r="22" spans="1:5" x14ac:dyDescent="0.35">
      <c r="A22" t="s">
        <v>228</v>
      </c>
      <c r="B22" t="s">
        <v>469</v>
      </c>
      <c r="C22" t="s">
        <v>468</v>
      </c>
      <c r="D22" t="s">
        <v>461</v>
      </c>
      <c r="E22" t="s">
        <v>462</v>
      </c>
    </row>
    <row r="23" spans="1:5" x14ac:dyDescent="0.35">
      <c r="A23" t="s">
        <v>229</v>
      </c>
      <c r="B23" t="s">
        <v>469</v>
      </c>
      <c r="C23" t="s">
        <v>468</v>
      </c>
      <c r="D23" t="s">
        <v>461</v>
      </c>
      <c r="E23" t="s">
        <v>463</v>
      </c>
    </row>
    <row r="24" spans="1:5" x14ac:dyDescent="0.35">
      <c r="A24" t="s">
        <v>230</v>
      </c>
      <c r="B24" t="s">
        <v>469</v>
      </c>
      <c r="C24" t="s">
        <v>468</v>
      </c>
      <c r="D24" t="s">
        <v>464</v>
      </c>
      <c r="E24" t="s">
        <v>462</v>
      </c>
    </row>
    <row r="25" spans="1:5" x14ac:dyDescent="0.35">
      <c r="A25" t="s">
        <v>231</v>
      </c>
      <c r="B25" t="s">
        <v>469</v>
      </c>
      <c r="C25" t="s">
        <v>468</v>
      </c>
      <c r="D25" t="s">
        <v>464</v>
      </c>
      <c r="E25" t="s">
        <v>463</v>
      </c>
    </row>
    <row r="26" spans="1:5" x14ac:dyDescent="0.35">
      <c r="A26" t="s">
        <v>232</v>
      </c>
      <c r="B26" t="s">
        <v>469</v>
      </c>
      <c r="C26" t="s">
        <v>468</v>
      </c>
      <c r="D26" t="s">
        <v>465</v>
      </c>
      <c r="E26" t="s">
        <v>462</v>
      </c>
    </row>
    <row r="27" spans="1:5" x14ac:dyDescent="0.35">
      <c r="A27" t="s">
        <v>233</v>
      </c>
      <c r="B27" t="s">
        <v>469</v>
      </c>
      <c r="C27" t="s">
        <v>468</v>
      </c>
      <c r="D27" t="s">
        <v>465</v>
      </c>
      <c r="E27" t="s">
        <v>463</v>
      </c>
    </row>
    <row r="28" spans="1:5" x14ac:dyDescent="0.35">
      <c r="A28" t="s">
        <v>234</v>
      </c>
      <c r="B28" t="s">
        <v>469</v>
      </c>
      <c r="C28" t="s">
        <v>468</v>
      </c>
      <c r="D28" t="s">
        <v>466</v>
      </c>
      <c r="E28" t="s">
        <v>462</v>
      </c>
    </row>
    <row r="29" spans="1:5" x14ac:dyDescent="0.35">
      <c r="A29" t="s">
        <v>235</v>
      </c>
      <c r="B29" t="s">
        <v>469</v>
      </c>
      <c r="C29" t="s">
        <v>468</v>
      </c>
      <c r="D29" t="s">
        <v>466</v>
      </c>
      <c r="E29" t="s">
        <v>463</v>
      </c>
    </row>
    <row r="30" spans="1:5" x14ac:dyDescent="0.35">
      <c r="A30" t="s">
        <v>236</v>
      </c>
      <c r="B30" t="s">
        <v>469</v>
      </c>
      <c r="C30" t="s">
        <v>468</v>
      </c>
      <c r="D30" t="s">
        <v>467</v>
      </c>
      <c r="E30" t="s">
        <v>462</v>
      </c>
    </row>
    <row r="31" spans="1:5" x14ac:dyDescent="0.35">
      <c r="A31" t="s">
        <v>237</v>
      </c>
      <c r="B31" t="s">
        <v>469</v>
      </c>
      <c r="C31" t="s">
        <v>468</v>
      </c>
      <c r="D31" t="s">
        <v>467</v>
      </c>
      <c r="E31" t="s">
        <v>463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3B922-6A13-4ECE-9A4C-477B22AB8EE5}">
  <sheetPr codeName="Sheet9"/>
  <dimension ref="A2:AJ188"/>
  <sheetViews>
    <sheetView tabSelected="1" zoomScale="85" zoomScaleNormal="85" workbookViewId="0"/>
  </sheetViews>
  <sheetFormatPr defaultRowHeight="14.5" x14ac:dyDescent="0.35"/>
  <cols>
    <col min="1" max="1" width="19.453125" customWidth="1"/>
    <col min="2" max="2" width="33.1796875" customWidth="1"/>
    <col min="15" max="15" width="26.81640625" customWidth="1"/>
    <col min="27" max="27" width="14.453125" customWidth="1"/>
    <col min="28" max="28" width="21.26953125" customWidth="1"/>
    <col min="29" max="29" width="20.7265625" bestFit="1" customWidth="1"/>
  </cols>
  <sheetData>
    <row r="2" spans="1:32" x14ac:dyDescent="0.35"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44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</row>
    <row r="3" spans="1:32" x14ac:dyDescent="0.35">
      <c r="P3" s="44"/>
    </row>
    <row r="4" spans="1:32" x14ac:dyDescent="0.35">
      <c r="A4" s="42" t="s">
        <v>105</v>
      </c>
      <c r="B4" s="43" t="s">
        <v>106</v>
      </c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N4" s="43"/>
      <c r="O4" s="43"/>
      <c r="P4" s="67">
        <f>P10-P6</f>
        <v>-531.02138771209866</v>
      </c>
      <c r="Q4" s="67">
        <f t="shared" ref="Q4:T4" si="0">Q10-Q6</f>
        <v>-605.44896201964002</v>
      </c>
      <c r="R4" s="67">
        <f t="shared" si="0"/>
        <v>-671.19392500794493</v>
      </c>
      <c r="S4" s="67">
        <f t="shared" si="0"/>
        <v>-732.39851776376599</v>
      </c>
      <c r="T4" s="67">
        <f t="shared" si="0"/>
        <v>-788.118617364089</v>
      </c>
      <c r="U4" s="43"/>
      <c r="V4" s="43"/>
      <c r="W4" s="43"/>
      <c r="X4" s="43"/>
      <c r="Y4" s="43"/>
      <c r="Z4" s="43"/>
      <c r="AA4" s="43"/>
      <c r="AB4" s="43"/>
      <c r="AC4" s="43"/>
      <c r="AD4" s="43"/>
      <c r="AE4" s="43"/>
    </row>
    <row r="5" spans="1:32" x14ac:dyDescent="0.35">
      <c r="A5" t="str">
        <f>B4&amp;" Absolute"</f>
        <v>GDP Absolute</v>
      </c>
      <c r="C5" s="1">
        <v>2022</v>
      </c>
      <c r="D5" s="2">
        <v>2023</v>
      </c>
      <c r="E5" s="1">
        <v>2024</v>
      </c>
      <c r="F5" s="2">
        <v>2025</v>
      </c>
      <c r="G5" s="1">
        <v>2026</v>
      </c>
      <c r="H5" s="2">
        <v>2027</v>
      </c>
      <c r="I5" s="1">
        <v>2028</v>
      </c>
      <c r="J5" s="2">
        <v>2029</v>
      </c>
      <c r="K5" s="1">
        <v>2030</v>
      </c>
      <c r="L5" s="2">
        <v>2031</v>
      </c>
      <c r="M5" s="1">
        <v>2032</v>
      </c>
      <c r="N5" s="2">
        <v>2033</v>
      </c>
      <c r="O5" s="1">
        <v>2034</v>
      </c>
      <c r="P5" s="2">
        <v>2035</v>
      </c>
      <c r="Q5" s="1">
        <v>2036</v>
      </c>
      <c r="R5" s="2">
        <v>2037</v>
      </c>
      <c r="S5" s="1">
        <v>2038</v>
      </c>
      <c r="T5" s="2">
        <v>2039</v>
      </c>
      <c r="U5" s="1">
        <v>2040</v>
      </c>
      <c r="V5" s="2">
        <v>2041</v>
      </c>
      <c r="W5" s="1">
        <v>2042</v>
      </c>
      <c r="X5" s="2">
        <v>2043</v>
      </c>
      <c r="Y5" s="1">
        <v>2044</v>
      </c>
      <c r="Z5" s="2">
        <v>2045</v>
      </c>
      <c r="AA5" s="1">
        <v>2046</v>
      </c>
      <c r="AB5" s="2">
        <v>2047</v>
      </c>
      <c r="AC5" s="1">
        <v>2048</v>
      </c>
      <c r="AD5" s="2">
        <v>2049</v>
      </c>
      <c r="AE5" s="1">
        <v>2050</v>
      </c>
    </row>
    <row r="6" spans="1:32" x14ac:dyDescent="0.35">
      <c r="B6" t="s">
        <v>54</v>
      </c>
      <c r="C6" s="6">
        <f>INDEX('Forth Pathway 2'!$B$2:$AE$14, MATCH(Overview!$B$4, 'S1'!$AE$2:$AE$14, 0), MATCH(Overview!C$5, 'S1'!$B$2:$AD$2, 0))</f>
        <v>334392.84769999998</v>
      </c>
      <c r="D6" s="6">
        <f>INDEX('Forth Pathway 2'!$B$2:$AE$14, MATCH(Overview!$B$4, 'S1'!$AE$2:$AE$14, 0), MATCH(Overview!D$5, 'S1'!$B$2:$AD$2, 0))</f>
        <v>341451.39923746331</v>
      </c>
      <c r="E6" s="6">
        <f>INDEX('Forth Pathway 2'!$B$2:$AE$14, MATCH(Overview!$B$4, 'S1'!$AE$2:$AE$14, 0), MATCH(Overview!E$5, 'S1'!$B$2:$AD$2, 0))</f>
        <v>348458.658515135</v>
      </c>
      <c r="F6" s="6">
        <f>INDEX('Forth Pathway 2'!$B$2:$AE$14, MATCH(Overview!$B$4, 'S1'!$AE$2:$AE$14, 0), MATCH(Overview!F$5, 'S1'!$B$2:$AD$2, 0))</f>
        <v>355551.22780193033</v>
      </c>
      <c r="G6" s="6">
        <f>INDEX('Forth Pathway 2'!$B$2:$AE$14, MATCH(Overview!$B$4, 'S1'!$AE$2:$AE$14, 0), MATCH(Overview!G$5, 'S1'!$B$2:$AD$2, 0))</f>
        <v>362651.16250791989</v>
      </c>
      <c r="H6" s="6">
        <f>INDEX('Forth Pathway 2'!$B$2:$AE$14, MATCH(Overview!$B$4, 'S1'!$AE$2:$AE$14, 0), MATCH(Overview!H$5, 'S1'!$B$2:$AD$2, 0))</f>
        <v>369944.3513697646</v>
      </c>
      <c r="I6" s="6">
        <f>INDEX('Forth Pathway 2'!$B$2:$AE$14, MATCH(Overview!$B$4, 'S1'!$AE$2:$AE$14, 0), MATCH(Overview!I$5, 'S1'!$B$2:$AD$2, 0))</f>
        <v>377489.69092956255</v>
      </c>
      <c r="J6" s="6">
        <f>INDEX('Forth Pathway 2'!$B$2:$AE$14, MATCH(Overview!$B$4, 'S1'!$AE$2:$AE$14, 0), MATCH(Overview!J$5, 'S1'!$B$2:$AD$2, 0))</f>
        <v>385156.80388041976</v>
      </c>
      <c r="K6" s="6">
        <f>INDEX('Forth Pathway 2'!$B$2:$AE$14, MATCH(Overview!$B$4, 'S1'!$AE$2:$AE$14, 0), MATCH(Overview!K$5, 'S1'!$B$2:$AD$2, 0))</f>
        <v>392942.29698284151</v>
      </c>
      <c r="L6" s="6">
        <f>INDEX('Forth Pathway 2'!$B$2:$AE$14, MATCH(Overview!$B$4, 'S1'!$AE$2:$AE$14, 0), MATCH(Overview!L$5, 'S1'!$B$2:$AD$2, 0))</f>
        <v>400715.93155624194</v>
      </c>
      <c r="M6" s="6">
        <f>INDEX('Forth Pathway 2'!$B$2:$AE$14, MATCH(Overview!$B$4, 'S1'!$AE$2:$AE$14, 0), MATCH(Overview!M$5, 'S1'!$B$2:$AD$2, 0))</f>
        <v>408646.34055944608</v>
      </c>
      <c r="N6" s="6">
        <f>INDEX('Forth Pathway 2'!$B$2:$AE$14, MATCH(Overview!$B$4, 'S1'!$AE$2:$AE$14, 0), MATCH(Overview!N$5, 'S1'!$B$2:$AD$2, 0))</f>
        <v>416623.56820603623</v>
      </c>
      <c r="O6" s="6">
        <f>INDEX('Forth Pathway 2'!$B$2:$AE$14, MATCH(Overview!$B$4, 'S1'!$AE$2:$AE$14, 0), MATCH(Overview!O$5, 'S1'!$B$2:$AD$2, 0))</f>
        <v>424643.05304237228</v>
      </c>
      <c r="P6" s="6">
        <f>INDEX('Forth Pathway 2'!$B$2:$AE$14, MATCH(Overview!$B$4, 'S1'!$AE$2:$AE$14, 0), MATCH(Overview!P$5, 'S1'!$B$2:$AD$2, 0))</f>
        <v>432697.06924964837</v>
      </c>
      <c r="Q6" s="6">
        <f>INDEX('Forth Pathway 2'!$B$2:$AE$14, MATCH(Overview!$B$4, 'S1'!$AE$2:$AE$14, 0), MATCH(Overview!Q$5, 'S1'!$B$2:$AD$2, 0))</f>
        <v>440810.81053375051</v>
      </c>
      <c r="R6" s="6">
        <f>INDEX('Forth Pathway 2'!$B$2:$AE$14, MATCH(Overview!$B$4, 'S1'!$AE$2:$AE$14, 0), MATCH(Overview!R$5, 'S1'!$B$2:$AD$2, 0))</f>
        <v>448931.01147248445</v>
      </c>
      <c r="S6" s="6">
        <f>INDEX('Forth Pathway 2'!$B$2:$AE$14, MATCH(Overview!$B$4, 'S1'!$AE$2:$AE$14, 0), MATCH(Overview!S$5, 'S1'!$B$2:$AD$2, 0))</f>
        <v>457120.0322757776</v>
      </c>
      <c r="T6" s="6">
        <f>INDEX('Forth Pathway 2'!$B$2:$AE$14, MATCH(Overview!$B$4, 'S1'!$AE$2:$AE$14, 0), MATCH(Overview!T$5, 'S1'!$B$2:$AD$2, 0))</f>
        <v>465344.03487033391</v>
      </c>
      <c r="U6" s="6">
        <f>INDEX('Forth Pathway 2'!$B$2:$AE$14, MATCH(Overview!$B$4, 'S1'!$AE$2:$AE$14, 0), MATCH(Overview!U$5, 'S1'!$B$2:$AD$2, 0))</f>
        <v>473603.42003069969</v>
      </c>
      <c r="V6" s="6">
        <f>INDEX('Forth Pathway 2'!$B$2:$AE$14, MATCH(Overview!$B$4, 'S1'!$AE$2:$AE$14, 0), MATCH(Overview!V$5, 'S1'!$B$2:$AD$2, 0))</f>
        <v>481934.29440869554</v>
      </c>
      <c r="W6" s="6">
        <f>INDEX('Forth Pathway 2'!$B$2:$AE$14, MATCH(Overview!$B$4, 'S1'!$AE$2:$AE$14, 0), MATCH(Overview!W$5, 'S1'!$B$2:$AD$2, 0))</f>
        <v>490308.26073522901</v>
      </c>
      <c r="X6" s="6">
        <f>INDEX('Forth Pathway 2'!$B$2:$AE$14, MATCH(Overview!$B$4, 'S1'!$AE$2:$AE$14, 0), MATCH(Overview!X$5, 'S1'!$B$2:$AD$2, 0))</f>
        <v>498728.79365288501</v>
      </c>
      <c r="Y6" s="6">
        <f>INDEX('Forth Pathway 2'!$B$2:$AE$14, MATCH(Overview!$B$4, 'S1'!$AE$2:$AE$14, 0), MATCH(Overview!Y$5, 'S1'!$B$2:$AD$2, 0))</f>
        <v>507189.70883604873</v>
      </c>
      <c r="Z6" s="6">
        <f>INDEX('Forth Pathway 2'!$B$2:$AE$14, MATCH(Overview!$B$4, 'S1'!$AE$2:$AE$14, 0), MATCH(Overview!Z$5, 'S1'!$B$2:$AD$2, 0))</f>
        <v>515698.5229385253</v>
      </c>
      <c r="AA6" s="6">
        <f>INDEX('Forth Pathway 2'!$B$2:$AE$14, MATCH(Overview!$B$4, 'S1'!$AE$2:$AE$14, 0), MATCH(Overview!AA$5, 'S1'!$B$2:$AD$2, 0))</f>
        <v>524251.6475161963</v>
      </c>
      <c r="AB6" s="6">
        <f>INDEX('Forth Pathway 2'!$B$2:$AE$14, MATCH(Overview!$B$4, 'S1'!$AE$2:$AE$14, 0), MATCH(Overview!AB$5, 'S1'!$B$2:$AD$2, 0))</f>
        <v>532837.1354557008</v>
      </c>
      <c r="AC6" s="6">
        <f>INDEX('Forth Pathway 2'!$B$2:$AE$14, MATCH(Overview!$B$4, 'S1'!$AE$2:$AE$14, 0), MATCH(Overview!AC$5, 'S1'!$B$2:$AD$2, 0))</f>
        <v>541437.21833767067</v>
      </c>
      <c r="AD6" s="6">
        <f>INDEX('Forth Pathway 2'!$B$2:$AE$14, MATCH(Overview!$B$4, 'S1'!$AE$2:$AE$14, 0), MATCH(Overview!AD$5, 'S1'!$B$2:$AD$2, 0))</f>
        <v>550071.57102466573</v>
      </c>
      <c r="AE6" s="6">
        <f>INDEX('Forth Pathway 2'!$B$2:$AE$14, MATCH(Overview!$B$4, 'S1'!$AE$2:$AE$14, 0), MATCH(Overview!AE$5, 'S1'!$B$2:$AD$2, 0))</f>
        <v>558737.78322780924</v>
      </c>
    </row>
    <row r="7" spans="1:32" x14ac:dyDescent="0.35">
      <c r="B7" t="s">
        <v>12</v>
      </c>
      <c r="C7" s="6">
        <f>INDEX('S1'!$B$2:$AE$14, MATCH(Overview!$B$4, 'S1'!$AE$2:$AE$14, 0), MATCH(Overview!C$5, 'S1'!$B$2:$AD$2, 0))</f>
        <v>334392.84769999998</v>
      </c>
      <c r="D7" s="6">
        <f>INDEX('S1'!$B$2:$AE$14, MATCH(Overview!$B$4, 'S1'!$AE$2:$AE$14, 0), MATCH(Overview!D$5, 'S1'!$B$2:$AD$2, 0))</f>
        <v>341450.98404174414</v>
      </c>
      <c r="E7" s="6">
        <f>INDEX('S1'!$B$2:$AE$14, MATCH(Overview!$B$4, 'S1'!$AE$2:$AE$14, 0), MATCH(Overview!E$5, 'S1'!$B$2:$AD$2, 0))</f>
        <v>348457.81444523868</v>
      </c>
      <c r="F7" s="6">
        <f>INDEX('S1'!$B$2:$AE$14, MATCH(Overview!$B$4, 'S1'!$AE$2:$AE$14, 0), MATCH(Overview!F$5, 'S1'!$B$2:$AD$2, 0))</f>
        <v>355550.10740496049</v>
      </c>
      <c r="G7" s="6">
        <f>INDEX('S1'!$B$2:$AE$14, MATCH(Overview!$B$4, 'S1'!$AE$2:$AE$14, 0), MATCH(Overview!G$5, 'S1'!$B$2:$AD$2, 0))</f>
        <v>362649.81570682325</v>
      </c>
      <c r="H7" s="6">
        <f>INDEX('S1'!$B$2:$AE$14, MATCH(Overview!$B$4, 'S1'!$AE$2:$AE$14, 0), MATCH(Overview!H$5, 'S1'!$B$2:$AD$2, 0))</f>
        <v>369943.23829653527</v>
      </c>
      <c r="I7" s="6">
        <f>INDEX('S1'!$B$2:$AE$14, MATCH(Overview!$B$4, 'S1'!$AE$2:$AE$14, 0), MATCH(Overview!I$5, 'S1'!$B$2:$AD$2, 0))</f>
        <v>377488.69639287825</v>
      </c>
      <c r="J7" s="6">
        <f>INDEX('S1'!$B$2:$AE$14, MATCH(Overview!$B$4, 'S1'!$AE$2:$AE$14, 0), MATCH(Overview!J$5, 'S1'!$B$2:$AD$2, 0))</f>
        <v>385155.90963787172</v>
      </c>
      <c r="K7" s="6">
        <f>INDEX('S1'!$B$2:$AE$14, MATCH(Overview!$B$4, 'S1'!$AE$2:$AE$14, 0), MATCH(Overview!K$5, 'S1'!$B$2:$AD$2, 0))</f>
        <v>392941.69453953026</v>
      </c>
      <c r="L7" s="6">
        <f>INDEX('S1'!$B$2:$AE$14, MATCH(Overview!$B$4, 'S1'!$AE$2:$AE$14, 0), MATCH(Overview!L$5, 'S1'!$B$2:$AD$2, 0))</f>
        <v>400773.6707124458</v>
      </c>
      <c r="M7" s="6">
        <f>INDEX('S1'!$B$2:$AE$14, MATCH(Overview!$B$4, 'S1'!$AE$2:$AE$14, 0), MATCH(Overview!M$5, 'S1'!$B$2:$AD$2, 0))</f>
        <v>408704.12906106393</v>
      </c>
      <c r="N7" s="6">
        <f>INDEX('S1'!$B$2:$AE$14, MATCH(Overview!$B$4, 'S1'!$AE$2:$AE$14, 0), MATCH(Overview!N$5, 'S1'!$B$2:$AD$2, 0))</f>
        <v>416689.17581970512</v>
      </c>
      <c r="O7" s="6">
        <f>INDEX('S1'!$B$2:$AE$14, MATCH(Overview!$B$4, 'S1'!$AE$2:$AE$14, 0), MATCH(Overview!O$5, 'S1'!$B$2:$AD$2, 0))</f>
        <v>424691.5028985276</v>
      </c>
      <c r="P7" s="6">
        <f>INDEX('S1'!$B$2:$AE$14, MATCH(Overview!$B$4, 'S1'!$AE$2:$AE$14, 0), MATCH(Overview!P$5, 'S1'!$B$2:$AD$2, 0))</f>
        <v>432718.32889941183</v>
      </c>
      <c r="Q7" s="6">
        <f>INDEX('S1'!$B$2:$AE$14, MATCH(Overview!$B$4, 'S1'!$AE$2:$AE$14, 0), MATCH(Overview!Q$5, 'S1'!$B$2:$AD$2, 0))</f>
        <v>440761.92403720954</v>
      </c>
      <c r="R7" s="6">
        <f>INDEX('S1'!$B$2:$AE$14, MATCH(Overview!$B$4, 'S1'!$AE$2:$AE$14, 0), MATCH(Overview!R$5, 'S1'!$B$2:$AD$2, 0))</f>
        <v>448819.9251751483</v>
      </c>
      <c r="S7" s="6">
        <f>INDEX('S1'!$B$2:$AE$14, MATCH(Overview!$B$4, 'S1'!$AE$2:$AE$14, 0), MATCH(Overview!S$5, 'S1'!$B$2:$AD$2, 0))</f>
        <v>456946.95240218507</v>
      </c>
      <c r="T7" s="6">
        <f>INDEX('S1'!$B$2:$AE$14, MATCH(Overview!$B$4, 'S1'!$AE$2:$AE$14, 0), MATCH(Overview!T$5, 'S1'!$B$2:$AD$2, 0))</f>
        <v>465115.97913438408</v>
      </c>
      <c r="U7" s="6">
        <f>INDEX('S1'!$B$2:$AE$14, MATCH(Overview!$B$4, 'S1'!$AE$2:$AE$14, 0), MATCH(Overview!U$5, 'S1'!$B$2:$AD$2, 0))</f>
        <v>473331.3736087365</v>
      </c>
      <c r="V7" s="6">
        <f>INDEX('S1'!$B$2:$AE$14, MATCH(Overview!$B$4, 'S1'!$AE$2:$AE$14, 0), MATCH(Overview!V$5, 'S1'!$B$2:$AD$2, 0))</f>
        <v>481593.66626229975</v>
      </c>
      <c r="W7" s="6">
        <f>INDEX('S1'!$B$2:$AE$14, MATCH(Overview!$B$4, 'S1'!$AE$2:$AE$14, 0), MATCH(Overview!W$5, 'S1'!$B$2:$AD$2, 0))</f>
        <v>489913.73033770156</v>
      </c>
      <c r="X7" s="6">
        <f>INDEX('S1'!$B$2:$AE$14, MATCH(Overview!$B$4, 'S1'!$AE$2:$AE$14, 0), MATCH(Overview!X$5, 'S1'!$B$2:$AD$2, 0))</f>
        <v>498298.4856301347</v>
      </c>
      <c r="Y7" s="6">
        <f>INDEX('S1'!$B$2:$AE$14, MATCH(Overview!$B$4, 'S1'!$AE$2:$AE$14, 0), MATCH(Overview!Y$5, 'S1'!$B$2:$AD$2, 0))</f>
        <v>506744.35411537281</v>
      </c>
      <c r="Z7" s="6">
        <f>INDEX('S1'!$B$2:$AE$14, MATCH(Overview!$B$4, 'S1'!$AE$2:$AE$14, 0), MATCH(Overview!Z$5, 'S1'!$B$2:$AD$2, 0))</f>
        <v>515262.58976605441</v>
      </c>
      <c r="AA7" s="6">
        <f>INDEX('S1'!$B$2:$AE$14, MATCH(Overview!$B$4, 'S1'!$AE$2:$AE$14, 0), MATCH(Overview!AA$5, 'S1'!$B$2:$AD$2, 0))</f>
        <v>523841.34517598851</v>
      </c>
      <c r="AB7" s="6">
        <f>INDEX('S1'!$B$2:$AE$14, MATCH(Overview!$B$4, 'S1'!$AE$2:$AE$14, 0), MATCH(Overview!AB$5, 'S1'!$B$2:$AD$2, 0))</f>
        <v>532484.34100966842</v>
      </c>
      <c r="AC7" s="6">
        <f>INDEX('S1'!$B$2:$AE$14, MATCH(Overview!$B$4, 'S1'!$AE$2:$AE$14, 0), MATCH(Overview!AC$5, 'S1'!$B$2:$AD$2, 0))</f>
        <v>541178.52742678265</v>
      </c>
      <c r="AD7" s="6">
        <f>INDEX('S1'!$B$2:$AE$14, MATCH(Overview!$B$4, 'S1'!$AE$2:$AE$14, 0), MATCH(Overview!AD$5, 'S1'!$B$2:$AD$2, 0))</f>
        <v>549949.05829432013</v>
      </c>
      <c r="AE7" s="6">
        <f>INDEX('S1'!$B$2:$AE$14, MATCH(Overview!$B$4, 'S1'!$AE$2:$AE$14, 0), MATCH(Overview!AE$5, 'S1'!$B$2:$AD$2, 0))</f>
        <v>558798.99473644339</v>
      </c>
    </row>
    <row r="8" spans="1:32" x14ac:dyDescent="0.35">
      <c r="B8" t="s">
        <v>14</v>
      </c>
      <c r="C8" s="6">
        <f>INDEX('S2'!$B$2:$AE$14, MATCH(Overview!$B$4, 'S1'!$AE$2:$AE$14, 0), MATCH(Overview!C$5, 'S1'!$B$2:$AD$2, 0))</f>
        <v>334392.84769999998</v>
      </c>
      <c r="D8" s="6">
        <f>INDEX('S2'!$B$2:$AE$14, MATCH(Overview!$B$4, 'S1'!$AE$2:$AE$14, 0), MATCH(Overview!D$5, 'S1'!$B$2:$AD$2, 0))</f>
        <v>341450.98404174414</v>
      </c>
      <c r="E8" s="6">
        <f>INDEX('S2'!$B$2:$AE$14, MATCH(Overview!$B$4, 'S1'!$AE$2:$AE$14, 0), MATCH(Overview!E$5, 'S1'!$B$2:$AD$2, 0))</f>
        <v>348457.81444523868</v>
      </c>
      <c r="F8" s="6">
        <f>INDEX('S2'!$B$2:$AE$14, MATCH(Overview!$B$4, 'S1'!$AE$2:$AE$14, 0), MATCH(Overview!F$5, 'S1'!$B$2:$AD$2, 0))</f>
        <v>355550.10740496049</v>
      </c>
      <c r="G8" s="6">
        <f>INDEX('S2'!$B$2:$AE$14, MATCH(Overview!$B$4, 'S1'!$AE$2:$AE$14, 0), MATCH(Overview!G$5, 'S1'!$B$2:$AD$2, 0))</f>
        <v>362649.81570682325</v>
      </c>
      <c r="H8" s="6">
        <f>INDEX('S2'!$B$2:$AE$14, MATCH(Overview!$B$4, 'S1'!$AE$2:$AE$14, 0), MATCH(Overview!H$5, 'S1'!$B$2:$AD$2, 0))</f>
        <v>369943.23829653527</v>
      </c>
      <c r="I8" s="6">
        <f>INDEX('S2'!$B$2:$AE$14, MATCH(Overview!$B$4, 'S1'!$AE$2:$AE$14, 0), MATCH(Overview!I$5, 'S1'!$B$2:$AD$2, 0))</f>
        <v>377488.69639287825</v>
      </c>
      <c r="J8" s="6">
        <f>INDEX('S2'!$B$2:$AE$14, MATCH(Overview!$B$4, 'S1'!$AE$2:$AE$14, 0), MATCH(Overview!J$5, 'S1'!$B$2:$AD$2, 0))</f>
        <v>385155.90963787172</v>
      </c>
      <c r="K8" s="6">
        <f>INDEX('S2'!$B$2:$AE$14, MATCH(Overview!$B$4, 'S1'!$AE$2:$AE$14, 0), MATCH(Overview!K$5, 'S1'!$B$2:$AD$2, 0))</f>
        <v>392941.69453953026</v>
      </c>
      <c r="L8" s="6">
        <f>INDEX('S2'!$B$2:$AE$14, MATCH(Overview!$B$4, 'S1'!$AE$2:$AE$14, 0), MATCH(Overview!L$5, 'S1'!$B$2:$AD$2, 0))</f>
        <v>400681.68628757691</v>
      </c>
      <c r="M8" s="6">
        <f>INDEX('S2'!$B$2:$AE$14, MATCH(Overview!$B$4, 'S1'!$AE$2:$AE$14, 0), MATCH(Overview!M$5, 'S1'!$B$2:$AD$2, 0))</f>
        <v>408440.16830658528</v>
      </c>
      <c r="N8" s="6">
        <f>INDEX('S2'!$B$2:$AE$14, MATCH(Overview!$B$4, 'S1'!$AE$2:$AE$14, 0), MATCH(Overview!N$5, 'S1'!$B$2:$AD$2, 0))</f>
        <v>416256.3215543789</v>
      </c>
      <c r="O8" s="6">
        <f>INDEX('S2'!$B$2:$AE$14, MATCH(Overview!$B$4, 'S1'!$AE$2:$AE$14, 0), MATCH(Overview!O$5, 'S1'!$B$2:$AD$2, 0))</f>
        <v>424127.6330649844</v>
      </c>
      <c r="P8" s="6">
        <f>INDEX('S2'!$B$2:$AE$14, MATCH(Overview!$B$4, 'S1'!$AE$2:$AE$14, 0), MATCH(Overview!P$5, 'S1'!$B$2:$AD$2, 0))</f>
        <v>432044.06352720881</v>
      </c>
      <c r="Q8" s="6">
        <f>INDEX('S2'!$B$2:$AE$14, MATCH(Overview!$B$4, 'S1'!$AE$2:$AE$14, 0), MATCH(Overview!Q$5, 'S1'!$B$2:$AD$2, 0))</f>
        <v>440139.83152313076</v>
      </c>
      <c r="R8" s="6">
        <f>INDEX('S2'!$B$2:$AE$14, MATCH(Overview!$B$4, 'S1'!$AE$2:$AE$14, 0), MATCH(Overview!R$5, 'S1'!$B$2:$AD$2, 0))</f>
        <v>448260.52802110411</v>
      </c>
      <c r="S8" s="6">
        <f>INDEX('S2'!$B$2:$AE$14, MATCH(Overview!$B$4, 'S1'!$AE$2:$AE$14, 0), MATCH(Overview!S$5, 'S1'!$B$2:$AD$2, 0))</f>
        <v>456459.24127104797</v>
      </c>
      <c r="T8" s="6">
        <f>INDEX('S2'!$B$2:$AE$14, MATCH(Overview!$B$4, 'S1'!$AE$2:$AE$14, 0), MATCH(Overview!T$5, 'S1'!$B$2:$AD$2, 0))</f>
        <v>464698.53468099248</v>
      </c>
      <c r="U8" s="6">
        <f>INDEX('S2'!$B$2:$AE$14, MATCH(Overview!$B$4, 'S1'!$AE$2:$AE$14, 0), MATCH(Overview!U$5, 'S1'!$B$2:$AD$2, 0))</f>
        <v>472979.86040562211</v>
      </c>
      <c r="V8" s="6">
        <f>INDEX('S2'!$B$2:$AE$14, MATCH(Overview!$B$4, 'S1'!$AE$2:$AE$14, 0), MATCH(Overview!V$5, 'S1'!$B$2:$AD$2, 0))</f>
        <v>481297.85696352139</v>
      </c>
      <c r="W8" s="6">
        <f>INDEX('S2'!$B$2:$AE$14, MATCH(Overview!$B$4, 'S1'!$AE$2:$AE$14, 0), MATCH(Overview!W$5, 'S1'!$B$2:$AD$2, 0))</f>
        <v>489661.94790294685</v>
      </c>
      <c r="X8" s="6">
        <f>INDEX('S2'!$B$2:$AE$14, MATCH(Overview!$B$4, 'S1'!$AE$2:$AE$14, 0), MATCH(Overview!X$5, 'S1'!$B$2:$AD$2, 0))</f>
        <v>498077.96023986803</v>
      </c>
      <c r="Y8" s="6">
        <f>INDEX('S2'!$B$2:$AE$14, MATCH(Overview!$B$4, 'S1'!$AE$2:$AE$14, 0), MATCH(Overview!Y$5, 'S1'!$B$2:$AD$2, 0))</f>
        <v>506543.62186446297</v>
      </c>
      <c r="Z8" s="6">
        <f>INDEX('S2'!$B$2:$AE$14, MATCH(Overview!$B$4, 'S1'!$AE$2:$AE$14, 0), MATCH(Overview!Z$5, 'S1'!$B$2:$AD$2, 0))</f>
        <v>515071.53437634773</v>
      </c>
      <c r="AA8" s="6">
        <f>INDEX('S2'!$B$2:$AE$14, MATCH(Overview!$B$4, 'S1'!$AE$2:$AE$14, 0), MATCH(Overview!AA$5, 'S1'!$B$2:$AD$2, 0))</f>
        <v>523651.81820331968</v>
      </c>
      <c r="AB8" s="6">
        <f>INDEX('S2'!$B$2:$AE$14, MATCH(Overview!$B$4, 'S1'!$AE$2:$AE$14, 0), MATCH(Overview!AB$5, 'S1'!$B$2:$AD$2, 0))</f>
        <v>532290.52366897976</v>
      </c>
      <c r="AC8" s="6">
        <f>INDEX('S2'!$B$2:$AE$14, MATCH(Overview!$B$4, 'S1'!$AE$2:$AE$14, 0), MATCH(Overview!AC$5, 'S1'!$B$2:$AD$2, 0))</f>
        <v>540977.45812632726</v>
      </c>
      <c r="AD8" s="6">
        <f>INDEX('S2'!$B$2:$AE$14, MATCH(Overview!$B$4, 'S1'!$AE$2:$AE$14, 0), MATCH(Overview!AD$5, 'S1'!$B$2:$AD$2, 0))</f>
        <v>549741.05042028474</v>
      </c>
      <c r="AE8" s="6">
        <f>INDEX('S2'!$B$2:$AE$14, MATCH(Overview!$B$4, 'S1'!$AE$2:$AE$14, 0), MATCH(Overview!AE$5, 'S1'!$B$2:$AD$2, 0))</f>
        <v>558587.99581693427</v>
      </c>
    </row>
    <row r="9" spans="1:32" x14ac:dyDescent="0.35">
      <c r="B9" t="s">
        <v>16</v>
      </c>
      <c r="C9" s="6">
        <f>INDEX('S3'!$B$2:$AE$14, MATCH(Overview!$B$4, 'S1'!$AE$2:$AE$14, 0), MATCH(Overview!C$5, 'S1'!$B$2:$AD$2, 0))</f>
        <v>334392.84769999998</v>
      </c>
      <c r="D9" s="6">
        <f>INDEX('S3'!$B$2:$AE$14, MATCH(Overview!$B$4, 'S1'!$AE$2:$AE$14, 0), MATCH(Overview!D$5, 'S1'!$B$2:$AD$2, 0))</f>
        <v>341450.98404174414</v>
      </c>
      <c r="E9" s="6">
        <f>INDEX('S3'!$B$2:$AE$14, MATCH(Overview!$B$4, 'S1'!$AE$2:$AE$14, 0), MATCH(Overview!E$5, 'S1'!$B$2:$AD$2, 0))</f>
        <v>348457.81444523868</v>
      </c>
      <c r="F9" s="6">
        <f>INDEX('S3'!$B$2:$AE$14, MATCH(Overview!$B$4, 'S1'!$AE$2:$AE$14, 0), MATCH(Overview!F$5, 'S1'!$B$2:$AD$2, 0))</f>
        <v>355550.10740496049</v>
      </c>
      <c r="G9" s="6">
        <f>INDEX('S3'!$B$2:$AE$14, MATCH(Overview!$B$4, 'S1'!$AE$2:$AE$14, 0), MATCH(Overview!G$5, 'S1'!$B$2:$AD$2, 0))</f>
        <v>362649.81570682325</v>
      </c>
      <c r="H9" s="6">
        <f>INDEX('S3'!$B$2:$AE$14, MATCH(Overview!$B$4, 'S1'!$AE$2:$AE$14, 0), MATCH(Overview!H$5, 'S1'!$B$2:$AD$2, 0))</f>
        <v>369943.23829653527</v>
      </c>
      <c r="I9" s="6">
        <f>INDEX('S3'!$B$2:$AE$14, MATCH(Overview!$B$4, 'S1'!$AE$2:$AE$14, 0), MATCH(Overview!I$5, 'S1'!$B$2:$AD$2, 0))</f>
        <v>377488.69639287825</v>
      </c>
      <c r="J9" s="6">
        <f>INDEX('S3'!$B$2:$AE$14, MATCH(Overview!$B$4, 'S1'!$AE$2:$AE$14, 0), MATCH(Overview!J$5, 'S1'!$B$2:$AD$2, 0))</f>
        <v>385155.90963787172</v>
      </c>
      <c r="K9" s="6">
        <f>INDEX('S3'!$B$2:$AE$14, MATCH(Overview!$B$4, 'S1'!$AE$2:$AE$14, 0), MATCH(Overview!K$5, 'S1'!$B$2:$AD$2, 0))</f>
        <v>392941.69453953026</v>
      </c>
      <c r="L9" s="6">
        <f>INDEX('S3'!$B$2:$AE$14, MATCH(Overview!$B$4, 'S1'!$AE$2:$AE$14, 0), MATCH(Overview!L$5, 'S1'!$B$2:$AD$2, 0))</f>
        <v>400691.9007825185</v>
      </c>
      <c r="M9" s="6">
        <f>INDEX('S3'!$B$2:$AE$14, MATCH(Overview!$B$4, 'S1'!$AE$2:$AE$14, 0), MATCH(Overview!M$5, 'S1'!$B$2:$AD$2, 0))</f>
        <v>408568.14391958376</v>
      </c>
      <c r="N9" s="6">
        <f>INDEX('S3'!$B$2:$AE$14, MATCH(Overview!$B$4, 'S1'!$AE$2:$AE$14, 0), MATCH(Overview!N$5, 'S1'!$B$2:$AD$2, 0))</f>
        <v>416477.55921393423</v>
      </c>
      <c r="O9" s="6">
        <f>INDEX('S3'!$B$2:$AE$14, MATCH(Overview!$B$4, 'S1'!$AE$2:$AE$14, 0), MATCH(Overview!O$5, 'S1'!$B$2:$AD$2, 0))</f>
        <v>424422.28545097657</v>
      </c>
      <c r="P9" s="6">
        <f>INDEX('S3'!$B$2:$AE$14, MATCH(Overview!$B$4, 'S1'!$AE$2:$AE$14, 0), MATCH(Overview!P$5, 'S1'!$B$2:$AD$2, 0))</f>
        <v>432397.95171941235</v>
      </c>
      <c r="Q9" s="6">
        <f>INDEX('S3'!$B$2:$AE$14, MATCH(Overview!$B$4, 'S1'!$AE$2:$AE$14, 0), MATCH(Overview!Q$5, 'S1'!$B$2:$AD$2, 0))</f>
        <v>440425.75048319052</v>
      </c>
      <c r="R9" s="6">
        <f>INDEX('S3'!$B$2:$AE$14, MATCH(Overview!$B$4, 'S1'!$AE$2:$AE$14, 0), MATCH(Overview!R$5, 'S1'!$B$2:$AD$2, 0))</f>
        <v>448464.84660742548</v>
      </c>
      <c r="S9" s="6">
        <f>INDEX('S3'!$B$2:$AE$14, MATCH(Overview!$B$4, 'S1'!$AE$2:$AE$14, 0), MATCH(Overview!S$5, 'S1'!$B$2:$AD$2, 0))</f>
        <v>456589.85504543729</v>
      </c>
      <c r="T9" s="6">
        <f>INDEX('S3'!$B$2:$AE$14, MATCH(Overview!$B$4, 'S1'!$AE$2:$AE$14, 0), MATCH(Overview!T$5, 'S1'!$B$2:$AD$2, 0))</f>
        <v>464759.14160271722</v>
      </c>
      <c r="U9" s="6">
        <f>INDEX('S3'!$B$2:$AE$14, MATCH(Overview!$B$4, 'S1'!$AE$2:$AE$14, 0), MATCH(Overview!U$5, 'S1'!$B$2:$AD$2, 0))</f>
        <v>472971.16728018352</v>
      </c>
      <c r="V9" s="6">
        <f>INDEX('S3'!$B$2:$AE$14, MATCH(Overview!$B$4, 'S1'!$AE$2:$AE$14, 0), MATCH(Overview!V$5, 'S1'!$B$2:$AD$2, 0))</f>
        <v>481250.47952553869</v>
      </c>
      <c r="W9" s="6">
        <f>INDEX('S3'!$B$2:$AE$14, MATCH(Overview!$B$4, 'S1'!$AE$2:$AE$14, 0), MATCH(Overview!W$5, 'S1'!$B$2:$AD$2, 0))</f>
        <v>489585.29718613002</v>
      </c>
      <c r="X9" s="6">
        <f>INDEX('S3'!$B$2:$AE$14, MATCH(Overview!$B$4, 'S1'!$AE$2:$AE$14, 0), MATCH(Overview!X$5, 'S1'!$B$2:$AD$2, 0))</f>
        <v>497980.22627873637</v>
      </c>
      <c r="Y9" s="6">
        <f>INDEX('S3'!$B$2:$AE$14, MATCH(Overview!$B$4, 'S1'!$AE$2:$AE$14, 0), MATCH(Overview!Y$5, 'S1'!$B$2:$AD$2, 0))</f>
        <v>506429.06153107644</v>
      </c>
      <c r="Z9" s="6">
        <f>INDEX('S3'!$B$2:$AE$14, MATCH(Overview!$B$4, 'S1'!$AE$2:$AE$14, 0), MATCH(Overview!Z$5, 'S1'!$B$2:$AD$2, 0))</f>
        <v>514941.51407607767</v>
      </c>
      <c r="AA9" s="6">
        <f>INDEX('S3'!$B$2:$AE$14, MATCH(Overview!$B$4, 'S1'!$AE$2:$AE$14, 0), MATCH(Overview!AA$5, 'S1'!$B$2:$AD$2, 0))</f>
        <v>523509.63820616604</v>
      </c>
      <c r="AB9" s="6">
        <f>INDEX('S3'!$B$2:$AE$14, MATCH(Overview!$B$4, 'S1'!$AE$2:$AE$14, 0), MATCH(Overview!AB$5, 'S1'!$B$2:$AD$2, 0))</f>
        <v>532131.81641332177</v>
      </c>
      <c r="AC9" s="6">
        <f>INDEX('S3'!$B$2:$AE$14, MATCH(Overview!$B$4, 'S1'!$AE$2:$AE$14, 0), MATCH(Overview!AC$5, 'S1'!$B$2:$AD$2, 0))</f>
        <v>540793.98785783327</v>
      </c>
      <c r="AD9" s="6">
        <f>INDEX('S3'!$B$2:$AE$14, MATCH(Overview!$B$4, 'S1'!$AE$2:$AE$14, 0), MATCH(Overview!AD$5, 'S1'!$B$2:$AD$2, 0))</f>
        <v>549520.39967249974</v>
      </c>
      <c r="AE9" s="6">
        <f>INDEX('S3'!$B$2:$AE$14, MATCH(Overview!$B$4, 'S1'!$AE$2:$AE$14, 0), MATCH(Overview!AE$5, 'S1'!$B$2:$AD$2, 0))</f>
        <v>558313.55317496415</v>
      </c>
      <c r="AF9" s="6">
        <f>AE9-AE7</f>
        <v>-485.44156147923786</v>
      </c>
    </row>
    <row r="10" spans="1:32" x14ac:dyDescent="0.35">
      <c r="B10" t="s">
        <v>18</v>
      </c>
      <c r="C10" s="6">
        <f>INDEX('S4'!$B$2:$AE$14, MATCH(Overview!$B$4, 'S1'!$AE$2:$AE$14, 0), MATCH(Overview!C$5, 'S1'!$B$2:$AD$2, 0))</f>
        <v>334392.84769999998</v>
      </c>
      <c r="D10" s="6">
        <f>INDEX('S4'!$B$2:$AE$14, MATCH(Overview!$B$4, 'S1'!$AE$2:$AE$14, 0), MATCH(Overview!D$5, 'S1'!$B$2:$AD$2, 0))</f>
        <v>341450.98404174414</v>
      </c>
      <c r="E10" s="6">
        <f>INDEX('S4'!$B$2:$AE$14, MATCH(Overview!$B$4, 'S1'!$AE$2:$AE$14, 0), MATCH(Overview!E$5, 'S1'!$B$2:$AD$2, 0))</f>
        <v>348457.81444523868</v>
      </c>
      <c r="F10" s="6">
        <f>INDEX('S4'!$B$2:$AE$14, MATCH(Overview!$B$4, 'S1'!$AE$2:$AE$14, 0), MATCH(Overview!F$5, 'S1'!$B$2:$AD$2, 0))</f>
        <v>355550.10740496049</v>
      </c>
      <c r="G10" s="6">
        <f>INDEX('S4'!$B$2:$AE$14, MATCH(Overview!$B$4, 'S1'!$AE$2:$AE$14, 0), MATCH(Overview!G$5, 'S1'!$B$2:$AD$2, 0))</f>
        <v>362649.81570682325</v>
      </c>
      <c r="H10" s="6">
        <f>INDEX('S4'!$B$2:$AE$14, MATCH(Overview!$B$4, 'S1'!$AE$2:$AE$14, 0), MATCH(Overview!H$5, 'S1'!$B$2:$AD$2, 0))</f>
        <v>369943.23829653527</v>
      </c>
      <c r="I10" s="6">
        <f>INDEX('S4'!$B$2:$AE$14, MATCH(Overview!$B$4, 'S1'!$AE$2:$AE$14, 0), MATCH(Overview!I$5, 'S1'!$B$2:$AD$2, 0))</f>
        <v>377488.69639287825</v>
      </c>
      <c r="J10" s="6">
        <f>INDEX('S4'!$B$2:$AE$14, MATCH(Overview!$B$4, 'S1'!$AE$2:$AE$14, 0), MATCH(Overview!J$5, 'S1'!$B$2:$AD$2, 0))</f>
        <v>385155.90963787172</v>
      </c>
      <c r="K10" s="6">
        <f>INDEX('S4'!$B$2:$AE$14, MATCH(Overview!$B$4, 'S1'!$AE$2:$AE$14, 0), MATCH(Overview!K$5, 'S1'!$B$2:$AD$2, 0))</f>
        <v>392941.69453953026</v>
      </c>
      <c r="L10" s="6">
        <f>INDEX('S4'!$B$2:$AE$14, MATCH(Overview!$B$4, 'S1'!$AE$2:$AE$14, 0), MATCH(Overview!L$5, 'S1'!$B$2:$AD$2, 0))</f>
        <v>400677.55071471661</v>
      </c>
      <c r="M10" s="6">
        <f>INDEX('S4'!$B$2:$AE$14, MATCH(Overview!$B$4, 'S1'!$AE$2:$AE$14, 0), MATCH(Overview!M$5, 'S1'!$B$2:$AD$2, 0))</f>
        <v>408483.99877740024</v>
      </c>
      <c r="N10" s="6">
        <f>INDEX('S4'!$B$2:$AE$14, MATCH(Overview!$B$4, 'S1'!$AE$2:$AE$14, 0), MATCH(Overview!N$5, 'S1'!$B$2:$AD$2, 0))</f>
        <v>416329.65119353961</v>
      </c>
      <c r="O10" s="6">
        <f>INDEX('S4'!$B$2:$AE$14, MATCH(Overview!$B$4, 'S1'!$AE$2:$AE$14, 0), MATCH(Overview!O$5, 'S1'!$B$2:$AD$2, 0))</f>
        <v>424229.79756634525</v>
      </c>
      <c r="P10" s="6">
        <f>INDEX('S4'!$B$2:$AE$14, MATCH(Overview!$B$4, 'S1'!$AE$2:$AE$14, 0), MATCH(Overview!P$5, 'S1'!$B$2:$AD$2, 0))</f>
        <v>432166.04786193627</v>
      </c>
      <c r="Q10" s="6">
        <f>INDEX('S4'!$B$2:$AE$14, MATCH(Overview!$B$4, 'S1'!$AE$2:$AE$14, 0), MATCH(Overview!Q$5, 'S1'!$B$2:$AD$2, 0))</f>
        <v>440205.36157173087</v>
      </c>
      <c r="R10" s="6">
        <f>INDEX('S4'!$B$2:$AE$14, MATCH(Overview!$B$4, 'S1'!$AE$2:$AE$14, 0), MATCH(Overview!R$5, 'S1'!$B$2:$AD$2, 0))</f>
        <v>448259.8175474765</v>
      </c>
      <c r="S10" s="6">
        <f>INDEX('S4'!$B$2:$AE$14, MATCH(Overview!$B$4, 'S1'!$AE$2:$AE$14, 0), MATCH(Overview!S$5, 'S1'!$B$2:$AD$2, 0))</f>
        <v>456387.63375801384</v>
      </c>
      <c r="T10" s="6">
        <f>INDEX('S4'!$B$2:$AE$14, MATCH(Overview!$B$4, 'S1'!$AE$2:$AE$14, 0), MATCH(Overview!T$5, 'S1'!$B$2:$AD$2, 0))</f>
        <v>464555.91625296982</v>
      </c>
      <c r="U10" s="6">
        <f>INDEX('S4'!$B$2:$AE$14, MATCH(Overview!$B$4, 'S1'!$AE$2:$AE$14, 0), MATCH(Overview!U$5, 'S1'!$B$2:$AD$2, 0))</f>
        <v>472767.39644870302</v>
      </c>
      <c r="V10" s="6">
        <f>INDEX('S4'!$B$2:$AE$14, MATCH(Overview!$B$4, 'S1'!$AE$2:$AE$14, 0), MATCH(Overview!V$5, 'S1'!$B$2:$AD$2, 0))</f>
        <v>481056.24840345391</v>
      </c>
      <c r="W10" s="6">
        <f>INDEX('S4'!$B$2:$AE$14, MATCH(Overview!$B$4, 'S1'!$AE$2:$AE$14, 0), MATCH(Overview!W$5, 'S1'!$B$2:$AD$2, 0))</f>
        <v>489398.25502685772</v>
      </c>
      <c r="X10" s="6">
        <f>INDEX('S4'!$B$2:$AE$14, MATCH(Overview!$B$4, 'S1'!$AE$2:$AE$14, 0), MATCH(Overview!X$5, 'S1'!$B$2:$AD$2, 0))</f>
        <v>497798.58292740607</v>
      </c>
      <c r="Y10" s="6">
        <f>INDEX('S4'!$B$2:$AE$14, MATCH(Overview!$B$4, 'S1'!$AE$2:$AE$14, 0), MATCH(Overview!Y$5, 'S1'!$B$2:$AD$2, 0))</f>
        <v>506254.27414420154</v>
      </c>
      <c r="Z10" s="6">
        <f>INDEX('S4'!$B$2:$AE$14, MATCH(Overview!$B$4, 'S1'!$AE$2:$AE$14, 0), MATCH(Overview!Z$5, 'S1'!$B$2:$AD$2, 0))</f>
        <v>514776.40596159932</v>
      </c>
      <c r="AA10" s="6">
        <f>INDEX('S4'!$B$2:$AE$14, MATCH(Overview!$B$4, 'S1'!$AE$2:$AE$14, 0), MATCH(Overview!AA$5, 'S1'!$B$2:$AD$2, 0))</f>
        <v>523365.7641477841</v>
      </c>
      <c r="AB10" s="6">
        <f>INDEX('S4'!$B$2:$AE$14, MATCH(Overview!$B$4, 'S1'!$AE$2:$AE$14, 0), MATCH(Overview!AB$5, 'S1'!$B$2:$AD$2, 0))</f>
        <v>532015.62108015642</v>
      </c>
      <c r="AC10" s="6">
        <f>INDEX('S4'!$B$2:$AE$14, MATCH(Overview!$B$4, 'S1'!$AE$2:$AE$14, 0), MATCH(Overview!AC$5, 'S1'!$B$2:$AD$2, 0))</f>
        <v>540714.48653675755</v>
      </c>
      <c r="AD10" s="6">
        <f>INDEX('S4'!$B$2:$AE$14, MATCH(Overview!$B$4, 'S1'!$AE$2:$AE$14, 0), MATCH(Overview!AD$5, 'S1'!$B$2:$AD$2, 0))</f>
        <v>549488.76433314534</v>
      </c>
      <c r="AE10" s="6">
        <f>INDEX('S4'!$B$2:$AE$14, MATCH(Overview!$B$4, 'S1'!$AE$2:$AE$14, 0), MATCH(Overview!AE$5, 'S1'!$B$2:$AD$2, 0))</f>
        <v>558344.49368802574</v>
      </c>
    </row>
    <row r="11" spans="1:32" x14ac:dyDescent="0.35">
      <c r="B11" t="s">
        <v>20</v>
      </c>
      <c r="C11" s="6">
        <f>INDEX('S5'!$B$2:$AE$14, MATCH(Overview!$B$4, 'S1'!$AE$2:$AE$14, 0), MATCH(Overview!C$5, 'S1'!$B$2:$AD$2, 0))</f>
        <v>334392.84769999998</v>
      </c>
      <c r="D11" s="6">
        <f>INDEX('S5'!$B$2:$AE$14, MATCH(Overview!$B$4, 'S1'!$AE$2:$AE$14, 0), MATCH(Overview!D$5, 'S1'!$B$2:$AD$2, 0))</f>
        <v>341303.12398335704</v>
      </c>
      <c r="E11" s="6">
        <f>INDEX('S5'!$B$2:$AE$14, MATCH(Overview!$B$4, 'S1'!$AE$2:$AE$14, 0), MATCH(Overview!E$5, 'S1'!$B$2:$AD$2, 0))</f>
        <v>348346.00472347456</v>
      </c>
      <c r="F11" s="6">
        <f>INDEX('S5'!$B$2:$AE$14, MATCH(Overview!$B$4, 'S1'!$AE$2:$AE$14, 0), MATCH(Overview!F$5, 'S1'!$B$2:$AD$2, 0))</f>
        <v>355421.61457508348</v>
      </c>
      <c r="G11" s="6">
        <f>INDEX('S5'!$B$2:$AE$14, MATCH(Overview!$B$4, 'S1'!$AE$2:$AE$14, 0), MATCH(Overview!G$5, 'S1'!$B$2:$AD$2, 0))</f>
        <v>362454.16524508735</v>
      </c>
      <c r="H11" s="6">
        <f>INDEX('S5'!$B$2:$AE$14, MATCH(Overview!$B$4, 'S1'!$AE$2:$AE$14, 0), MATCH(Overview!H$5, 'S1'!$B$2:$AD$2, 0))</f>
        <v>369616.83290662814</v>
      </c>
      <c r="I11" s="6">
        <f>INDEX('S5'!$B$2:$AE$14, MATCH(Overview!$B$4, 'S1'!$AE$2:$AE$14, 0), MATCH(Overview!I$5, 'S1'!$B$2:$AD$2, 0))</f>
        <v>376982.78410661523</v>
      </c>
      <c r="J11" s="6">
        <f>INDEX('S5'!$B$2:$AE$14, MATCH(Overview!$B$4, 'S1'!$AE$2:$AE$14, 0), MATCH(Overview!J$5, 'S1'!$B$2:$AD$2, 0))</f>
        <v>384416.79476740205</v>
      </c>
      <c r="K11" s="6">
        <f>INDEX('S5'!$B$2:$AE$14, MATCH(Overview!$B$4, 'S1'!$AE$2:$AE$14, 0), MATCH(Overview!K$5, 'S1'!$B$2:$AD$2, 0))</f>
        <v>391942.63342980808</v>
      </c>
      <c r="L11" s="6">
        <f>INDEX('S5'!$B$2:$AE$14, MATCH(Overview!$B$4, 'S1'!$AE$2:$AE$14, 0), MATCH(Overview!L$5, 'S1'!$B$2:$AD$2, 0))</f>
        <v>399404.20271426463</v>
      </c>
      <c r="M11" s="6">
        <f>INDEX('S5'!$B$2:$AE$14, MATCH(Overview!$B$4, 'S1'!$AE$2:$AE$14, 0), MATCH(Overview!M$5, 'S1'!$B$2:$AD$2, 0))</f>
        <v>406911.69088879315</v>
      </c>
      <c r="N11" s="6">
        <f>INDEX('S5'!$B$2:$AE$14, MATCH(Overview!$B$4, 'S1'!$AE$2:$AE$14, 0), MATCH(Overview!N$5, 'S1'!$B$2:$AD$2, 0))</f>
        <v>414446.44143012789</v>
      </c>
      <c r="O11" s="6">
        <f>INDEX('S5'!$B$2:$AE$14, MATCH(Overview!$B$4, 'S1'!$AE$2:$AE$14, 0), MATCH(Overview!O$5, 'S1'!$B$2:$AD$2, 0))</f>
        <v>422067.29827669123</v>
      </c>
      <c r="P11" s="6">
        <f>INDEX('S5'!$B$2:$AE$14, MATCH(Overview!$B$4, 'S1'!$AE$2:$AE$14, 0), MATCH(Overview!P$5, 'S1'!$B$2:$AD$2, 0))</f>
        <v>429725.29967294511</v>
      </c>
      <c r="Q11" s="6">
        <f>INDEX('S5'!$B$2:$AE$14, MATCH(Overview!$B$4, 'S1'!$AE$2:$AE$14, 0), MATCH(Overview!Q$5, 'S1'!$B$2:$AD$2, 0))</f>
        <v>437521.36689980398</v>
      </c>
      <c r="R11" s="6">
        <f>INDEX('S5'!$B$2:$AE$14, MATCH(Overview!$B$4, 'S1'!$AE$2:$AE$14, 0), MATCH(Overview!R$5, 'S1'!$B$2:$AD$2, 0))</f>
        <v>445516.48123016243</v>
      </c>
      <c r="S11" s="6">
        <f>INDEX('S5'!$B$2:$AE$14, MATCH(Overview!$B$4, 'S1'!$AE$2:$AE$14, 0), MATCH(Overview!S$5, 'S1'!$B$2:$AD$2, 0))</f>
        <v>453455.30573373038</v>
      </c>
      <c r="T11" s="6">
        <f>INDEX('S5'!$B$2:$AE$14, MATCH(Overview!$B$4, 'S1'!$AE$2:$AE$14, 0), MATCH(Overview!T$5, 'S1'!$B$2:$AD$2, 0))</f>
        <v>461442.61724366789</v>
      </c>
      <c r="U11" s="6">
        <f>INDEX('S5'!$B$2:$AE$14, MATCH(Overview!$B$4, 'S1'!$AE$2:$AE$14, 0), MATCH(Overview!U$5, 'S1'!$B$2:$AD$2, 0))</f>
        <v>469490.67586675589</v>
      </c>
      <c r="V11" s="6">
        <f>INDEX('S5'!$B$2:$AE$14, MATCH(Overview!$B$4, 'S1'!$AE$2:$AE$14, 0), MATCH(Overview!V$5, 'S1'!$B$2:$AD$2, 0))</f>
        <v>477625.84561712621</v>
      </c>
      <c r="W11" s="6">
        <f>INDEX('S5'!$B$2:$AE$14, MATCH(Overview!$B$4, 'S1'!$AE$2:$AE$14, 0), MATCH(Overview!W$5, 'S1'!$B$2:$AD$2, 0))</f>
        <v>485835.50925787998</v>
      </c>
      <c r="X11" s="6">
        <f>INDEX('S5'!$B$2:$AE$14, MATCH(Overview!$B$4, 'S1'!$AE$2:$AE$14, 0), MATCH(Overview!X$5, 'S1'!$B$2:$AD$2, 0))</f>
        <v>494116.27747217868</v>
      </c>
      <c r="Y11" s="6">
        <f>INDEX('S5'!$B$2:$AE$14, MATCH(Overview!$B$4, 'S1'!$AE$2:$AE$14, 0), MATCH(Overview!Y$5, 'S1'!$B$2:$AD$2, 0))</f>
        <v>502456.5652839269</v>
      </c>
      <c r="Z11" s="6">
        <f>INDEX('S5'!$B$2:$AE$14, MATCH(Overview!$B$4, 'S1'!$AE$2:$AE$14, 0), MATCH(Overview!Z$5, 'S1'!$B$2:$AD$2, 0))</f>
        <v>510874.74231587694</v>
      </c>
      <c r="AA11" s="6">
        <f>INDEX('S5'!$B$2:$AE$14, MATCH(Overview!$B$4, 'S1'!$AE$2:$AE$14, 0), MATCH(Overview!AA$5, 'S1'!$B$2:$AD$2, 0))</f>
        <v>519350.95638143073</v>
      </c>
      <c r="AB11" s="6">
        <f>INDEX('S5'!$B$2:$AE$14, MATCH(Overview!$B$4, 'S1'!$AE$2:$AE$14, 0), MATCH(Overview!AB$5, 'S1'!$B$2:$AD$2, 0))</f>
        <v>527885.43280547915</v>
      </c>
      <c r="AC11" s="6">
        <f>INDEX('S5'!$B$2:$AE$14, MATCH(Overview!$B$4, 'S1'!$AE$2:$AE$14, 0), MATCH(Overview!AC$5, 'S1'!$B$2:$AD$2, 0))</f>
        <v>536461.25558752182</v>
      </c>
      <c r="AD11" s="6">
        <f>INDEX('S5'!$B$2:$AE$14, MATCH(Overview!$B$4, 'S1'!$AE$2:$AE$14, 0), MATCH(Overview!AD$5, 'S1'!$B$2:$AD$2, 0))</f>
        <v>545119.31017196691</v>
      </c>
      <c r="AE11" s="6">
        <f>INDEX('S5'!$B$2:$AE$14, MATCH(Overview!$B$4, 'S1'!$AE$2:$AE$14, 0), MATCH(Overview!AE$5, 'S1'!$B$2:$AD$2, 0))</f>
        <v>553860.97161367489</v>
      </c>
    </row>
    <row r="12" spans="1:32" x14ac:dyDescent="0.35">
      <c r="B12" t="s">
        <v>22</v>
      </c>
      <c r="C12" s="6">
        <f>INDEX('S6'!$B$2:$AE$14, MATCH(Overview!$B$4, 'S1'!$AE$2:$AE$14, 0), MATCH(Overview!C$5, 'S1'!$B$2:$AD$2, 0))</f>
        <v>334392.84769999998</v>
      </c>
      <c r="D12" s="6">
        <f>INDEX('S6'!$B$2:$AE$14, MATCH(Overview!$B$4, 'S1'!$AE$2:$AE$14, 0), MATCH(Overview!D$5, 'S1'!$B$2:$AD$2, 0))</f>
        <v>341450.98404174414</v>
      </c>
      <c r="E12" s="6">
        <f>INDEX('S6'!$B$2:$AE$14, MATCH(Overview!$B$4, 'S1'!$AE$2:$AE$14, 0), MATCH(Overview!E$5, 'S1'!$B$2:$AD$2, 0))</f>
        <v>348457.81444523868</v>
      </c>
      <c r="F12" s="6">
        <f>INDEX('S6'!$B$2:$AE$14, MATCH(Overview!$B$4, 'S1'!$AE$2:$AE$14, 0), MATCH(Overview!F$5, 'S1'!$B$2:$AD$2, 0))</f>
        <v>355550.10740496049</v>
      </c>
      <c r="G12" s="6">
        <f>INDEX('S6'!$B$2:$AE$14, MATCH(Overview!$B$4, 'S1'!$AE$2:$AE$14, 0), MATCH(Overview!G$5, 'S1'!$B$2:$AD$2, 0))</f>
        <v>362649.81570682325</v>
      </c>
      <c r="H12" s="6">
        <f>INDEX('S6'!$B$2:$AE$14, MATCH(Overview!$B$4, 'S1'!$AE$2:$AE$14, 0), MATCH(Overview!H$5, 'S1'!$B$2:$AD$2, 0))</f>
        <v>369943.23829653527</v>
      </c>
      <c r="I12" s="6">
        <f>INDEX('S6'!$B$2:$AE$14, MATCH(Overview!$B$4, 'S1'!$AE$2:$AE$14, 0), MATCH(Overview!I$5, 'S1'!$B$2:$AD$2, 0))</f>
        <v>377488.69639287825</v>
      </c>
      <c r="J12" s="6">
        <f>INDEX('S6'!$B$2:$AE$14, MATCH(Overview!$B$4, 'S1'!$AE$2:$AE$14, 0), MATCH(Overview!J$5, 'S1'!$B$2:$AD$2, 0))</f>
        <v>385155.90963787172</v>
      </c>
      <c r="K12" s="6">
        <f>INDEX('S6'!$B$2:$AE$14, MATCH(Overview!$B$4, 'S1'!$AE$2:$AE$14, 0), MATCH(Overview!K$5, 'S1'!$B$2:$AD$2, 0))</f>
        <v>392941.69453953026</v>
      </c>
      <c r="L12" s="6">
        <f>INDEX('S6'!$B$2:$AE$14, MATCH(Overview!$B$4, 'S1'!$AE$2:$AE$14, 0), MATCH(Overview!L$5, 'S1'!$B$2:$AD$2, 0))</f>
        <v>400681.68628757691</v>
      </c>
      <c r="M12" s="6">
        <f>INDEX('S6'!$B$2:$AE$14, MATCH(Overview!$B$4, 'S1'!$AE$2:$AE$14, 0), MATCH(Overview!M$5, 'S1'!$B$2:$AD$2, 0))</f>
        <v>408440.16830658528</v>
      </c>
      <c r="N12" s="6">
        <f>INDEX('S6'!$B$2:$AE$14, MATCH(Overview!$B$4, 'S1'!$AE$2:$AE$14, 0), MATCH(Overview!N$5, 'S1'!$B$2:$AD$2, 0))</f>
        <v>416256.3215543789</v>
      </c>
      <c r="O12" s="6">
        <f>INDEX('S6'!$B$2:$AE$14, MATCH(Overview!$B$4, 'S1'!$AE$2:$AE$14, 0), MATCH(Overview!O$5, 'S1'!$B$2:$AD$2, 0))</f>
        <v>424127.6330649844</v>
      </c>
      <c r="P12" s="6">
        <f>INDEX('S6'!$B$2:$AE$14, MATCH(Overview!$B$4, 'S1'!$AE$2:$AE$14, 0), MATCH(Overview!P$5, 'S1'!$B$2:$AD$2, 0))</f>
        <v>432044.06352720881</v>
      </c>
      <c r="Q12" s="6">
        <f>INDEX('S6'!$B$2:$AE$14, MATCH(Overview!$B$4, 'S1'!$AE$2:$AE$14, 0), MATCH(Overview!Q$5, 'S1'!$B$2:$AD$2, 0))</f>
        <v>440058.84738356003</v>
      </c>
      <c r="R12" s="6">
        <f>INDEX('S6'!$B$2:$AE$14, MATCH(Overview!$B$4, 'S1'!$AE$2:$AE$14, 0), MATCH(Overview!R$5, 'S1'!$B$2:$AD$2, 0))</f>
        <v>448104.04214629484</v>
      </c>
      <c r="S12" s="6">
        <f>INDEX('S6'!$B$2:$AE$14, MATCH(Overview!$B$4, 'S1'!$AE$2:$AE$14, 0), MATCH(Overview!S$5, 'S1'!$B$2:$AD$2, 0))</f>
        <v>456234.90832053649</v>
      </c>
      <c r="T12" s="6">
        <f>INDEX('S6'!$B$2:$AE$14, MATCH(Overview!$B$4, 'S1'!$AE$2:$AE$14, 0), MATCH(Overview!T$5, 'S1'!$B$2:$AD$2, 0))</f>
        <v>464413.04693367449</v>
      </c>
      <c r="U12" s="6">
        <f>INDEX('S6'!$B$2:$AE$14, MATCH(Overview!$B$4, 'S1'!$AE$2:$AE$14, 0), MATCH(Overview!U$5, 'S1'!$B$2:$AD$2, 0))</f>
        <v>472638.78441124019</v>
      </c>
      <c r="V12" s="6">
        <f>INDEX('S6'!$B$2:$AE$14, MATCH(Overview!$B$4, 'S1'!$AE$2:$AE$14, 0), MATCH(Overview!V$5, 'S1'!$B$2:$AD$2, 0))</f>
        <v>480906.91983155964</v>
      </c>
      <c r="W12" s="6">
        <f>INDEX('S6'!$B$2:$AE$14, MATCH(Overview!$B$4, 'S1'!$AE$2:$AE$14, 0), MATCH(Overview!W$5, 'S1'!$B$2:$AD$2, 0))</f>
        <v>489223.0160888005</v>
      </c>
      <c r="X12" s="6">
        <f>INDEX('S6'!$B$2:$AE$14, MATCH(Overview!$B$4, 'S1'!$AE$2:$AE$14, 0), MATCH(Overview!X$5, 'S1'!$B$2:$AD$2, 0))</f>
        <v>497588.36337868631</v>
      </c>
      <c r="Y12" s="6">
        <f>INDEX('S6'!$B$2:$AE$14, MATCH(Overview!$B$4, 'S1'!$AE$2:$AE$14, 0), MATCH(Overview!Y$5, 'S1'!$B$2:$AD$2, 0))</f>
        <v>505995.48582294962</v>
      </c>
      <c r="Z12" s="6">
        <f>INDEX('S6'!$B$2:$AE$14, MATCH(Overview!$B$4, 'S1'!$AE$2:$AE$14, 0), MATCH(Overview!Z$5, 'S1'!$B$2:$AD$2, 0))</f>
        <v>514450.27088665351</v>
      </c>
      <c r="AA12" s="6">
        <f>INDEX('S6'!$B$2:$AE$14, MATCH(Overview!$B$4, 'S1'!$AE$2:$AE$14, 0), MATCH(Overview!AA$5, 'S1'!$B$2:$AD$2, 0))</f>
        <v>522936.34911638836</v>
      </c>
      <c r="AB12" s="6">
        <f>INDEX('S6'!$B$2:$AE$14, MATCH(Overview!$B$4, 'S1'!$AE$2:$AE$14, 0), MATCH(Overview!AB$5, 'S1'!$B$2:$AD$2, 0))</f>
        <v>531449.72343065077</v>
      </c>
      <c r="AC12" s="6">
        <f>INDEX('S6'!$B$2:$AE$14, MATCH(Overview!$B$4, 'S1'!$AE$2:$AE$14, 0), MATCH(Overview!AC$5, 'S1'!$B$2:$AD$2, 0))</f>
        <v>539969.51061506208</v>
      </c>
      <c r="AD12" s="6">
        <f>INDEX('S6'!$B$2:$AE$14, MATCH(Overview!$B$4, 'S1'!$AE$2:$AE$14, 0), MATCH(Overview!AD$5, 'S1'!$B$2:$AD$2, 0))</f>
        <v>548511.55150704156</v>
      </c>
      <c r="AE12" s="6">
        <f>INDEX('S6'!$B$2:$AE$14, MATCH(Overview!$B$4, 'S1'!$AE$2:$AE$14, 0), MATCH(Overview!AE$5, 'S1'!$B$2:$AD$2, 0))</f>
        <v>557066.88145640295</v>
      </c>
    </row>
    <row r="13" spans="1:32" x14ac:dyDescent="0.35">
      <c r="B13" t="s">
        <v>24</v>
      </c>
      <c r="C13" s="6">
        <f>INDEX('S7'!$B$2:$AE$14, MATCH(Overview!$B$4, 'S1'!$AE$2:$AE$14, 0), MATCH(Overview!C$5, 'S1'!$B$2:$AD$2, 0))</f>
        <v>334392.84769999998</v>
      </c>
      <c r="D13" s="6">
        <f>INDEX('S7'!$B$2:$AE$14, MATCH(Overview!$B$4, 'S1'!$AE$2:$AE$14, 0), MATCH(Overview!D$5, 'S1'!$B$2:$AD$2, 0))</f>
        <v>341450.98404174414</v>
      </c>
      <c r="E13" s="6">
        <f>INDEX('S7'!$B$2:$AE$14, MATCH(Overview!$B$4, 'S1'!$AE$2:$AE$14, 0), MATCH(Overview!E$5, 'S1'!$B$2:$AD$2, 0))</f>
        <v>348457.81444523868</v>
      </c>
      <c r="F13" s="6">
        <f>INDEX('S7'!$B$2:$AE$14, MATCH(Overview!$B$4, 'S1'!$AE$2:$AE$14, 0), MATCH(Overview!F$5, 'S1'!$B$2:$AD$2, 0))</f>
        <v>355550.10740496049</v>
      </c>
      <c r="G13" s="6">
        <f>INDEX('S7'!$B$2:$AE$14, MATCH(Overview!$B$4, 'S1'!$AE$2:$AE$14, 0), MATCH(Overview!G$5, 'S1'!$B$2:$AD$2, 0))</f>
        <v>362649.81570682325</v>
      </c>
      <c r="H13" s="6">
        <f>INDEX('S7'!$B$2:$AE$14, MATCH(Overview!$B$4, 'S1'!$AE$2:$AE$14, 0), MATCH(Overview!H$5, 'S1'!$B$2:$AD$2, 0))</f>
        <v>369943.23829653527</v>
      </c>
      <c r="I13" s="6">
        <f>INDEX('S7'!$B$2:$AE$14, MATCH(Overview!$B$4, 'S1'!$AE$2:$AE$14, 0), MATCH(Overview!I$5, 'S1'!$B$2:$AD$2, 0))</f>
        <v>377488.69639287825</v>
      </c>
      <c r="J13" s="6">
        <f>INDEX('S7'!$B$2:$AE$14, MATCH(Overview!$B$4, 'S1'!$AE$2:$AE$14, 0), MATCH(Overview!J$5, 'S1'!$B$2:$AD$2, 0))</f>
        <v>385155.90963787172</v>
      </c>
      <c r="K13" s="6">
        <f>INDEX('S7'!$B$2:$AE$14, MATCH(Overview!$B$4, 'S1'!$AE$2:$AE$14, 0), MATCH(Overview!K$5, 'S1'!$B$2:$AD$2, 0))</f>
        <v>392941.69453953026</v>
      </c>
      <c r="L13" s="6">
        <f>INDEX('S7'!$B$2:$AE$14, MATCH(Overview!$B$4, 'S1'!$AE$2:$AE$14, 0), MATCH(Overview!L$5, 'S1'!$B$2:$AD$2, 0))</f>
        <v>400675.5335782005</v>
      </c>
      <c r="M13" s="6">
        <f>INDEX('S7'!$B$2:$AE$14, MATCH(Overview!$B$4, 'S1'!$AE$2:$AE$14, 0), MATCH(Overview!M$5, 'S1'!$B$2:$AD$2, 0))</f>
        <v>408476.0838393427</v>
      </c>
      <c r="N13" s="6">
        <f>INDEX('S7'!$B$2:$AE$14, MATCH(Overview!$B$4, 'S1'!$AE$2:$AE$14, 0), MATCH(Overview!N$5, 'S1'!$B$2:$AD$2, 0))</f>
        <v>416312.24469451484</v>
      </c>
      <c r="O13" s="6">
        <f>INDEX('S7'!$B$2:$AE$14, MATCH(Overview!$B$4, 'S1'!$AE$2:$AE$14, 0), MATCH(Overview!O$5, 'S1'!$B$2:$AD$2, 0))</f>
        <v>424200.54754799872</v>
      </c>
      <c r="P13" s="6">
        <f>INDEX('S7'!$B$2:$AE$14, MATCH(Overview!$B$4, 'S1'!$AE$2:$AE$14, 0), MATCH(Overview!P$5, 'S1'!$B$2:$AD$2, 0))</f>
        <v>432122.34584289038</v>
      </c>
      <c r="Q13" s="6">
        <f>INDEX('S7'!$B$2:$AE$14, MATCH(Overview!$B$4, 'S1'!$AE$2:$AE$14, 0), MATCH(Overview!Q$5, 'S1'!$B$2:$AD$2, 0))</f>
        <v>440107.66053703293</v>
      </c>
      <c r="R13" s="6">
        <f>INDEX('S7'!$B$2:$AE$14, MATCH(Overview!$B$4, 'S1'!$AE$2:$AE$14, 0), MATCH(Overview!R$5, 'S1'!$B$2:$AD$2, 0))</f>
        <v>448107.41248130827</v>
      </c>
      <c r="S13" s="6">
        <f>INDEX('S7'!$B$2:$AE$14, MATCH(Overview!$B$4, 'S1'!$AE$2:$AE$14, 0), MATCH(Overview!S$5, 'S1'!$B$2:$AD$2, 0))</f>
        <v>456185.10159543366</v>
      </c>
      <c r="T13" s="6">
        <f>INDEX('S7'!$B$2:$AE$14, MATCH(Overview!$B$4, 'S1'!$AE$2:$AE$14, 0), MATCH(Overview!T$5, 'S1'!$B$2:$AD$2, 0))</f>
        <v>464306.42452557944</v>
      </c>
      <c r="U13" s="6">
        <f>INDEX('S7'!$B$2:$AE$14, MATCH(Overview!$B$4, 'S1'!$AE$2:$AE$14, 0), MATCH(Overview!U$5, 'S1'!$B$2:$AD$2, 0))</f>
        <v>472474.95939032559</v>
      </c>
      <c r="V13" s="6">
        <f>INDEX('S7'!$B$2:$AE$14, MATCH(Overview!$B$4, 'S1'!$AE$2:$AE$14, 0), MATCH(Overview!V$5, 'S1'!$B$2:$AD$2, 0))</f>
        <v>480721.26210900699</v>
      </c>
      <c r="W13" s="6">
        <f>INDEX('S7'!$B$2:$AE$14, MATCH(Overview!$B$4, 'S1'!$AE$2:$AE$14, 0), MATCH(Overview!W$5, 'S1'!$B$2:$AD$2, 0))</f>
        <v>489019.68109841237</v>
      </c>
      <c r="X13" s="6">
        <f>INDEX('S7'!$B$2:$AE$14, MATCH(Overview!$B$4, 'S1'!$AE$2:$AE$14, 0), MATCH(Overview!X$5, 'S1'!$B$2:$AD$2, 0))</f>
        <v>497372.0664882359</v>
      </c>
      <c r="Y13" s="6">
        <f>INDEX('S7'!$B$2:$AE$14, MATCH(Overview!$B$4, 'S1'!$AE$2:$AE$14, 0), MATCH(Overview!Y$5, 'S1'!$B$2:$AD$2, 0))</f>
        <v>505770.65494624845</v>
      </c>
      <c r="Z13" s="6">
        <f>INDEX('S7'!$B$2:$AE$14, MATCH(Overview!$B$4, 'S1'!$AE$2:$AE$14, 0), MATCH(Overview!Z$5, 'S1'!$B$2:$AD$2, 0))</f>
        <v>514220.16705992701</v>
      </c>
      <c r="AA13" s="6">
        <f>INDEX('S7'!$B$2:$AE$14, MATCH(Overview!$B$4, 'S1'!$AE$2:$AE$14, 0), MATCH(Overview!AA$5, 'S1'!$B$2:$AD$2, 0))</f>
        <v>522712.65041839489</v>
      </c>
      <c r="AB13" s="6">
        <f>INDEX('S7'!$B$2:$AE$14, MATCH(Overview!$B$4, 'S1'!$AE$2:$AE$14, 0), MATCH(Overview!AB$5, 'S1'!$B$2:$AD$2, 0))</f>
        <v>531232.85464054672</v>
      </c>
      <c r="AC13" s="6">
        <f>INDEX('S7'!$B$2:$AE$14, MATCH(Overview!$B$4, 'S1'!$AE$2:$AE$14, 0), MATCH(Overview!AC$5, 'S1'!$B$2:$AD$2, 0))</f>
        <v>539757.5794191421</v>
      </c>
      <c r="AD13" s="6">
        <f>INDEX('S7'!$B$2:$AE$14, MATCH(Overview!$B$4, 'S1'!$AE$2:$AE$14, 0), MATCH(Overview!AD$5, 'S1'!$B$2:$AD$2, 0))</f>
        <v>548299.09020818013</v>
      </c>
      <c r="AE13" s="6">
        <f>INDEX('S7'!$B$2:$AE$14, MATCH(Overview!$B$4, 'S1'!$AE$2:$AE$14, 0), MATCH(Overview!AE$5, 'S1'!$B$2:$AD$2, 0))</f>
        <v>556844.70622402895</v>
      </c>
    </row>
    <row r="14" spans="1:32" x14ac:dyDescent="0.35">
      <c r="B14" t="s">
        <v>26</v>
      </c>
      <c r="C14" s="6">
        <f>INDEX('S8'!$B$2:$AE$14, MATCH(Overview!$B$4, 'S1'!$AE$2:$AE$14, 0), MATCH(Overview!C$5, 'S1'!$B$2:$AD$2, 0))</f>
        <v>334392.84769999998</v>
      </c>
      <c r="D14" s="6">
        <f>INDEX('S8'!$B$2:$AE$14, MATCH(Overview!$B$4, 'S1'!$AE$2:$AE$14, 0), MATCH(Overview!D$5, 'S1'!$B$2:$AD$2, 0))</f>
        <v>341450.98404174414</v>
      </c>
      <c r="E14" s="6">
        <f>INDEX('S8'!$B$2:$AE$14, MATCH(Overview!$B$4, 'S1'!$AE$2:$AE$14, 0), MATCH(Overview!E$5, 'S1'!$B$2:$AD$2, 0))</f>
        <v>348457.81444523868</v>
      </c>
      <c r="F14" s="6">
        <f>INDEX('S8'!$B$2:$AE$14, MATCH(Overview!$B$4, 'S1'!$AE$2:$AE$14, 0), MATCH(Overview!F$5, 'S1'!$B$2:$AD$2, 0))</f>
        <v>355550.10740496049</v>
      </c>
      <c r="G14" s="6">
        <f>INDEX('S8'!$B$2:$AE$14, MATCH(Overview!$B$4, 'S1'!$AE$2:$AE$14, 0), MATCH(Overview!G$5, 'S1'!$B$2:$AD$2, 0))</f>
        <v>362649.81570682325</v>
      </c>
      <c r="H14" s="6">
        <f>INDEX('S8'!$B$2:$AE$14, MATCH(Overview!$B$4, 'S1'!$AE$2:$AE$14, 0), MATCH(Overview!H$5, 'S1'!$B$2:$AD$2, 0))</f>
        <v>369943.23829653527</v>
      </c>
      <c r="I14" s="6">
        <f>INDEX('S8'!$B$2:$AE$14, MATCH(Overview!$B$4, 'S1'!$AE$2:$AE$14, 0), MATCH(Overview!I$5, 'S1'!$B$2:$AD$2, 0))</f>
        <v>377488.69639287825</v>
      </c>
      <c r="J14" s="6">
        <f>INDEX('S8'!$B$2:$AE$14, MATCH(Overview!$B$4, 'S1'!$AE$2:$AE$14, 0), MATCH(Overview!J$5, 'S1'!$B$2:$AD$2, 0))</f>
        <v>385155.90963787172</v>
      </c>
      <c r="K14" s="6">
        <f>INDEX('S8'!$B$2:$AE$14, MATCH(Overview!$B$4, 'S1'!$AE$2:$AE$14, 0), MATCH(Overview!K$5, 'S1'!$B$2:$AD$2, 0))</f>
        <v>392941.69453953026</v>
      </c>
      <c r="L14" s="6">
        <f>INDEX('S8'!$B$2:$AE$14, MATCH(Overview!$B$4, 'S1'!$AE$2:$AE$14, 0), MATCH(Overview!L$5, 'S1'!$B$2:$AD$2, 0))</f>
        <v>400715.5502714623</v>
      </c>
      <c r="M14" s="6">
        <f>INDEX('S8'!$B$2:$AE$14, MATCH(Overview!$B$4, 'S1'!$AE$2:$AE$14, 0), MATCH(Overview!M$5, 'S1'!$B$2:$AD$2, 0))</f>
        <v>408646.25940833153</v>
      </c>
      <c r="N14" s="6">
        <f>INDEX('S8'!$B$2:$AE$14, MATCH(Overview!$B$4, 'S1'!$AE$2:$AE$14, 0), MATCH(Overview!N$5, 'S1'!$B$2:$AD$2, 0))</f>
        <v>416623.92582740739</v>
      </c>
      <c r="O14" s="6">
        <f>INDEX('S8'!$B$2:$AE$14, MATCH(Overview!$B$4, 'S1'!$AE$2:$AE$14, 0), MATCH(Overview!O$5, 'S1'!$B$2:$AD$2, 0))</f>
        <v>424643.46188979398</v>
      </c>
      <c r="P14" s="6">
        <f>INDEX('S8'!$B$2:$AE$14, MATCH(Overview!$B$4, 'S1'!$AE$2:$AE$14, 0), MATCH(Overview!P$5, 'S1'!$B$2:$AD$2, 0))</f>
        <v>432697.54109154805</v>
      </c>
      <c r="Q14" s="6">
        <f>INDEX('S8'!$B$2:$AE$14, MATCH(Overview!$B$4, 'S1'!$AE$2:$AE$14, 0), MATCH(Overview!Q$5, 'S1'!$B$2:$AD$2, 0))</f>
        <v>440719.30394780834</v>
      </c>
      <c r="R14" s="6">
        <f>INDEX('S8'!$B$2:$AE$14, MATCH(Overview!$B$4, 'S1'!$AE$2:$AE$14, 0), MATCH(Overview!R$5, 'S1'!$B$2:$AD$2, 0))</f>
        <v>448745.69454325351</v>
      </c>
      <c r="S14" s="6">
        <f>INDEX('S8'!$B$2:$AE$14, MATCH(Overview!$B$4, 'S1'!$AE$2:$AE$14, 0), MATCH(Overview!S$5, 'S1'!$B$2:$AD$2, 0))</f>
        <v>456832.31047809648</v>
      </c>
      <c r="T14" s="6">
        <f>INDEX('S8'!$B$2:$AE$14, MATCH(Overview!$B$4, 'S1'!$AE$2:$AE$14, 0), MATCH(Overview!T$5, 'S1'!$B$2:$AD$2, 0))</f>
        <v>464953.2485828519</v>
      </c>
      <c r="U14" s="6">
        <f>INDEX('S8'!$B$2:$AE$14, MATCH(Overview!$B$4, 'S1'!$AE$2:$AE$14, 0), MATCH(Overview!U$5, 'S1'!$B$2:$AD$2, 0))</f>
        <v>473113.63569677074</v>
      </c>
      <c r="V14" s="6">
        <f>INDEX('S8'!$B$2:$AE$14, MATCH(Overview!$B$4, 'S1'!$AE$2:$AE$14, 0), MATCH(Overview!V$5, 'S1'!$B$2:$AD$2, 0))</f>
        <v>481312.77332225943</v>
      </c>
      <c r="W14" s="6">
        <f>INDEX('S8'!$B$2:$AE$14, MATCH(Overview!$B$4, 'S1'!$AE$2:$AE$14, 0), MATCH(Overview!W$5, 'S1'!$B$2:$AD$2, 0))</f>
        <v>489562.6006551421</v>
      </c>
      <c r="X14" s="6">
        <f>INDEX('S8'!$B$2:$AE$14, MATCH(Overview!$B$4, 'S1'!$AE$2:$AE$14, 0), MATCH(Overview!X$5, 'S1'!$B$2:$AD$2, 0))</f>
        <v>497869.70119578484</v>
      </c>
      <c r="Y14" s="6">
        <f>INDEX('S8'!$B$2:$AE$14, MATCH(Overview!$B$4, 'S1'!$AE$2:$AE$14, 0), MATCH(Overview!Y$5, 'S1'!$B$2:$AD$2, 0))</f>
        <v>506231.47409681731</v>
      </c>
      <c r="Z14" s="6">
        <f>INDEX('S8'!$B$2:$AE$14, MATCH(Overview!$B$4, 'S1'!$AE$2:$AE$14, 0), MATCH(Overview!Z$5, 'S1'!$B$2:$AD$2, 0))</f>
        <v>514659.3547988619</v>
      </c>
      <c r="AA14" s="6">
        <f>INDEX('S8'!$B$2:$AE$14, MATCH(Overview!$B$4, 'S1'!$AE$2:$AE$14, 0), MATCH(Overview!AA$5, 'S1'!$B$2:$AD$2, 0))</f>
        <v>523140.96282234963</v>
      </c>
      <c r="AB14" s="6">
        <f>INDEX('S8'!$B$2:$AE$14, MATCH(Overview!$B$4, 'S1'!$AE$2:$AE$14, 0), MATCH(Overview!AB$5, 'S1'!$B$2:$AD$2, 0))</f>
        <v>531679.47993999103</v>
      </c>
      <c r="AC14" s="6">
        <f>INDEX('S8'!$B$2:$AE$14, MATCH(Overview!$B$4, 'S1'!$AE$2:$AE$14, 0), MATCH(Overview!AC$5, 'S1'!$B$2:$AD$2, 0))</f>
        <v>540261.54327057453</v>
      </c>
      <c r="AD14" s="6">
        <f>INDEX('S8'!$B$2:$AE$14, MATCH(Overview!$B$4, 'S1'!$AE$2:$AE$14, 0), MATCH(Overview!AD$5, 'S1'!$B$2:$AD$2, 0))</f>
        <v>548911.8463613413</v>
      </c>
      <c r="AE14" s="6">
        <f>INDEX('S8'!$B$2:$AE$14, MATCH(Overview!$B$4, 'S1'!$AE$2:$AE$14, 0), MATCH(Overview!AE$5, 'S1'!$B$2:$AD$2, 0))</f>
        <v>557632.47847604018</v>
      </c>
    </row>
    <row r="15" spans="1:32" x14ac:dyDescent="0.35">
      <c r="B15" t="s">
        <v>28</v>
      </c>
      <c r="C15" s="6">
        <f>INDEX('S9'!$B$2:$AE$14, MATCH(Overview!$B$4, 'S1'!$AE$2:$AE$14, 0), MATCH(Overview!C$5, 'S1'!$B$2:$AD$2, 0))</f>
        <v>334392.84769999998</v>
      </c>
      <c r="D15" s="6">
        <f>INDEX('S9'!$B$2:$AE$14, MATCH(Overview!$B$4, 'S1'!$AE$2:$AE$14, 0), MATCH(Overview!D$5, 'S1'!$B$2:$AD$2, 0))</f>
        <v>341450.98404174414</v>
      </c>
      <c r="E15" s="6">
        <f>INDEX('S9'!$B$2:$AE$14, MATCH(Overview!$B$4, 'S1'!$AE$2:$AE$14, 0), MATCH(Overview!E$5, 'S1'!$B$2:$AD$2, 0))</f>
        <v>348457.81444523868</v>
      </c>
      <c r="F15" s="6">
        <f>INDEX('S9'!$B$2:$AE$14, MATCH(Overview!$B$4, 'S1'!$AE$2:$AE$14, 0), MATCH(Overview!F$5, 'S1'!$B$2:$AD$2, 0))</f>
        <v>355550.10740496049</v>
      </c>
      <c r="G15" s="6">
        <f>INDEX('S9'!$B$2:$AE$14, MATCH(Overview!$B$4, 'S1'!$AE$2:$AE$14, 0), MATCH(Overview!G$5, 'S1'!$B$2:$AD$2, 0))</f>
        <v>362649.81570682325</v>
      </c>
      <c r="H15" s="6">
        <f>INDEX('S9'!$B$2:$AE$14, MATCH(Overview!$B$4, 'S1'!$AE$2:$AE$14, 0), MATCH(Overview!H$5, 'S1'!$B$2:$AD$2, 0))</f>
        <v>369943.23829653527</v>
      </c>
      <c r="I15" s="6">
        <f>INDEX('S9'!$B$2:$AE$14, MATCH(Overview!$B$4, 'S1'!$AE$2:$AE$14, 0), MATCH(Overview!I$5, 'S1'!$B$2:$AD$2, 0))</f>
        <v>377488.69639287825</v>
      </c>
      <c r="J15" s="6">
        <f>INDEX('S9'!$B$2:$AE$14, MATCH(Overview!$B$4, 'S1'!$AE$2:$AE$14, 0), MATCH(Overview!J$5, 'S1'!$B$2:$AD$2, 0))</f>
        <v>385155.90963787172</v>
      </c>
      <c r="K15" s="6">
        <f>INDEX('S9'!$B$2:$AE$14, MATCH(Overview!$B$4, 'S1'!$AE$2:$AE$14, 0), MATCH(Overview!K$5, 'S1'!$B$2:$AD$2, 0))</f>
        <v>392941.69453953026</v>
      </c>
      <c r="L15" s="6">
        <f>INDEX('S9'!$B$2:$AE$14, MATCH(Overview!$B$4, 'S1'!$AE$2:$AE$14, 0), MATCH(Overview!L$5, 'S1'!$B$2:$AD$2, 0))</f>
        <v>400507.0840046659</v>
      </c>
      <c r="M15" s="6">
        <f>INDEX('S9'!$B$2:$AE$14, MATCH(Overview!$B$4, 'S1'!$AE$2:$AE$14, 0), MATCH(Overview!M$5, 'S1'!$B$2:$AD$2, 0))</f>
        <v>408080.64676651772</v>
      </c>
      <c r="N15" s="6">
        <f>INDEX('S9'!$B$2:$AE$14, MATCH(Overview!$B$4, 'S1'!$AE$2:$AE$14, 0), MATCH(Overview!N$5, 'S1'!$B$2:$AD$2, 0))</f>
        <v>415647.44901804189</v>
      </c>
      <c r="O15" s="6">
        <f>INDEX('S9'!$B$2:$AE$14, MATCH(Overview!$B$4, 'S1'!$AE$2:$AE$14, 0), MATCH(Overview!O$5, 'S1'!$B$2:$AD$2, 0))</f>
        <v>423237.50942864752</v>
      </c>
      <c r="P15" s="6">
        <f>INDEX('S9'!$B$2:$AE$14, MATCH(Overview!$B$4, 'S1'!$AE$2:$AE$14, 0), MATCH(Overview!P$5, 'S1'!$B$2:$AD$2, 0))</f>
        <v>430830.3522634356</v>
      </c>
      <c r="Q15" s="6">
        <f>INDEX('S9'!$B$2:$AE$14, MATCH(Overview!$B$4, 'S1'!$AE$2:$AE$14, 0), MATCH(Overview!Q$5, 'S1'!$B$2:$AD$2, 0))</f>
        <v>438447.61025925283</v>
      </c>
      <c r="R15" s="6">
        <f>INDEX('S9'!$B$2:$AE$14, MATCH(Overview!$B$4, 'S1'!$AE$2:$AE$14, 0), MATCH(Overview!R$5, 'S1'!$B$2:$AD$2, 0))</f>
        <v>446068.7783138071</v>
      </c>
      <c r="S15" s="6">
        <f>INDEX('S9'!$B$2:$AE$14, MATCH(Overview!$B$4, 'S1'!$AE$2:$AE$14, 0), MATCH(Overview!S$5, 'S1'!$B$2:$AD$2, 0))</f>
        <v>453758.03129284084</v>
      </c>
      <c r="T15" s="6">
        <f>INDEX('S9'!$B$2:$AE$14, MATCH(Overview!$B$4, 'S1'!$AE$2:$AE$14, 0), MATCH(Overview!T$5, 'S1'!$B$2:$AD$2, 0))</f>
        <v>461487.34461053694</v>
      </c>
      <c r="U15" s="6">
        <f>INDEX('S9'!$B$2:$AE$14, MATCH(Overview!$B$4, 'S1'!$AE$2:$AE$14, 0), MATCH(Overview!U$5, 'S1'!$B$2:$AD$2, 0))</f>
        <v>469270.57510106219</v>
      </c>
      <c r="V15" s="6">
        <f>INDEX('S9'!$B$2:$AE$14, MATCH(Overview!$B$4, 'S1'!$AE$2:$AE$14, 0), MATCH(Overview!V$5, 'S1'!$B$2:$AD$2, 0))</f>
        <v>477116.37513033801</v>
      </c>
      <c r="W15" s="6">
        <f>INDEX('S9'!$B$2:$AE$14, MATCH(Overview!$B$4, 'S1'!$AE$2:$AE$14, 0), MATCH(Overview!W$5, 'S1'!$B$2:$AD$2, 0))</f>
        <v>485051.57605771715</v>
      </c>
      <c r="X15" s="6">
        <f>INDEX('S9'!$B$2:$AE$14, MATCH(Overview!$B$4, 'S1'!$AE$2:$AE$14, 0), MATCH(Overview!X$5, 'S1'!$B$2:$AD$2, 0))</f>
        <v>493110.67146719596</v>
      </c>
      <c r="Y15" s="6">
        <f>INDEX('S9'!$B$2:$AE$14, MATCH(Overview!$B$4, 'S1'!$AE$2:$AE$14, 0), MATCH(Overview!Y$5, 'S1'!$B$2:$AD$2, 0))</f>
        <v>501338.05143364542</v>
      </c>
      <c r="Z15" s="6">
        <f>INDEX('S9'!$B$2:$AE$14, MATCH(Overview!$B$4, 'S1'!$AE$2:$AE$14, 0), MATCH(Overview!Z$5, 'S1'!$B$2:$AD$2, 0))</f>
        <v>509814.52703523095</v>
      </c>
      <c r="AA15" s="6">
        <f>INDEX('S9'!$B$2:$AE$14, MATCH(Overview!$B$4, 'S1'!$AE$2:$AE$14, 0), MATCH(Overview!AA$5, 'S1'!$B$2:$AD$2, 0))</f>
        <v>518590.80840511993</v>
      </c>
      <c r="AB15" s="6">
        <f>INDEX('S9'!$B$2:$AE$14, MATCH(Overview!$B$4, 'S1'!$AE$2:$AE$14, 0), MATCH(Overview!AB$5, 'S1'!$B$2:$AD$2, 0))</f>
        <v>527593.75667032739</v>
      </c>
      <c r="AC15" s="6">
        <f>INDEX('S9'!$B$2:$AE$14, MATCH(Overview!$B$4, 'S1'!$AE$2:$AE$14, 0), MATCH(Overview!AC$5, 'S1'!$B$2:$AD$2, 0))</f>
        <v>536186.66738717933</v>
      </c>
      <c r="AD15" s="6">
        <f>INDEX('S9'!$B$2:$AE$14, MATCH(Overview!$B$4, 'S1'!$AE$2:$AE$14, 0), MATCH(Overview!AD$5, 'S1'!$B$2:$AD$2, 0))</f>
        <v>541245.47764049366</v>
      </c>
      <c r="AE15" s="6">
        <f>INDEX('S9'!$B$2:$AE$14, MATCH(Overview!$B$4, 'S1'!$AE$2:$AE$14, 0), MATCH(Overview!AE$5, 'S1'!$B$2:$AD$2, 0))</f>
        <v>546270.32862847229</v>
      </c>
    </row>
    <row r="16" spans="1:32" x14ac:dyDescent="0.35">
      <c r="B16" t="s">
        <v>30</v>
      </c>
      <c r="C16" s="6">
        <f>INDEX('S10'!$B$2:$AE$14, MATCH(Overview!$B$4, 'S1'!$AE$2:$AE$14, 0), MATCH(Overview!C$5, 'S1'!$B$2:$AD$2, 0))</f>
        <v>334392.84769999998</v>
      </c>
      <c r="D16" s="6">
        <f>INDEX('S10'!$B$2:$AE$14, MATCH(Overview!$B$4, 'S1'!$AE$2:$AE$14, 0), MATCH(Overview!D$5, 'S1'!$B$2:$AD$2, 0))</f>
        <v>341664.94673332718</v>
      </c>
      <c r="E16" s="6">
        <f>INDEX('S10'!$B$2:$AE$14, MATCH(Overview!$B$4, 'S1'!$AE$2:$AE$14, 0), MATCH(Overview!E$5, 'S1'!$B$2:$AD$2, 0))</f>
        <v>348617.84956813941</v>
      </c>
      <c r="F16" s="6">
        <f>INDEX('S10'!$B$2:$AE$14, MATCH(Overview!$B$4, 'S1'!$AE$2:$AE$14, 0), MATCH(Overview!F$5, 'S1'!$B$2:$AD$2, 0))</f>
        <v>355678.72013835871</v>
      </c>
      <c r="G16" s="6">
        <f>INDEX('S10'!$B$2:$AE$14, MATCH(Overview!$B$4, 'S1'!$AE$2:$AE$14, 0), MATCH(Overview!G$5, 'S1'!$B$2:$AD$2, 0))</f>
        <v>362633.11357287818</v>
      </c>
      <c r="H16" s="6">
        <f>INDEX('S10'!$B$2:$AE$14, MATCH(Overview!$B$4, 'S1'!$AE$2:$AE$14, 0), MATCH(Overview!H$5, 'S1'!$B$2:$AD$2, 0))</f>
        <v>369458.9627032135</v>
      </c>
      <c r="I16" s="6">
        <f>INDEX('S10'!$B$2:$AE$14, MATCH(Overview!$B$4, 'S1'!$AE$2:$AE$14, 0), MATCH(Overview!I$5, 'S1'!$B$2:$AD$2, 0))</f>
        <v>376953.30528408079</v>
      </c>
      <c r="J16" s="6">
        <f>INDEX('S10'!$B$2:$AE$14, MATCH(Overview!$B$4, 'S1'!$AE$2:$AE$14, 0), MATCH(Overview!J$5, 'S1'!$B$2:$AD$2, 0))</f>
        <v>384556.34638449823</v>
      </c>
      <c r="K16" s="6">
        <f>INDEX('S10'!$B$2:$AE$14, MATCH(Overview!$B$4, 'S1'!$AE$2:$AE$14, 0), MATCH(Overview!K$5, 'S1'!$B$2:$AD$2, 0))</f>
        <v>392194.05710860121</v>
      </c>
      <c r="L16" s="6">
        <f>INDEX('S10'!$B$2:$AE$14, MATCH(Overview!$B$4, 'S1'!$AE$2:$AE$14, 0), MATCH(Overview!L$5, 'S1'!$B$2:$AD$2, 0))</f>
        <v>399812.84956241783</v>
      </c>
      <c r="M16" s="6">
        <f>INDEX('S10'!$B$2:$AE$14, MATCH(Overview!$B$4, 'S1'!$AE$2:$AE$14, 0), MATCH(Overview!M$5, 'S1'!$B$2:$AD$2, 0))</f>
        <v>407604.39226580545</v>
      </c>
      <c r="N16" s="6">
        <f>INDEX('S10'!$B$2:$AE$14, MATCH(Overview!$B$4, 'S1'!$AE$2:$AE$14, 0), MATCH(Overview!N$5, 'S1'!$B$2:$AD$2, 0))</f>
        <v>415503.3329328305</v>
      </c>
      <c r="O16" s="6">
        <f>INDEX('S10'!$B$2:$AE$14, MATCH(Overview!$B$4, 'S1'!$AE$2:$AE$14, 0), MATCH(Overview!O$5, 'S1'!$B$2:$AD$2, 0))</f>
        <v>423457.62176856829</v>
      </c>
      <c r="P16" s="6">
        <f>INDEX('S10'!$B$2:$AE$14, MATCH(Overview!$B$4, 'S1'!$AE$2:$AE$14, 0), MATCH(Overview!P$5, 'S1'!$B$2:$AD$2, 0))</f>
        <v>431454.00004106772</v>
      </c>
      <c r="Q16" s="6">
        <f>INDEX('S10'!$B$2:$AE$14, MATCH(Overview!$B$4, 'S1'!$AE$2:$AE$14, 0), MATCH(Overview!Q$5, 'S1'!$B$2:$AD$2, 0))</f>
        <v>439530.23839970771</v>
      </c>
      <c r="R16" s="6">
        <f>INDEX('S10'!$B$2:$AE$14, MATCH(Overview!$B$4, 'S1'!$AE$2:$AE$14, 0), MATCH(Overview!R$5, 'S1'!$B$2:$AD$2, 0))</f>
        <v>447637.17556055682</v>
      </c>
      <c r="S16" s="6">
        <f>INDEX('S10'!$B$2:$AE$14, MATCH(Overview!$B$4, 'S1'!$AE$2:$AE$14, 0), MATCH(Overview!S$5, 'S1'!$B$2:$AD$2, 0))</f>
        <v>455815.82863167237</v>
      </c>
      <c r="T16" s="6">
        <f>INDEX('S10'!$B$2:$AE$14, MATCH(Overview!$B$4, 'S1'!$AE$2:$AE$14, 0), MATCH(Overview!T$5, 'S1'!$B$2:$AD$2, 0))</f>
        <v>464037.86656016752</v>
      </c>
      <c r="U16" s="6">
        <f>INDEX('S10'!$B$2:$AE$14, MATCH(Overview!$B$4, 'S1'!$AE$2:$AE$14, 0), MATCH(Overview!U$5, 'S1'!$B$2:$AD$2, 0))</f>
        <v>472302.25520216848</v>
      </c>
      <c r="V16" s="6">
        <f>INDEX('S10'!$B$2:$AE$14, MATCH(Overview!$B$4, 'S1'!$AE$2:$AE$14, 0), MATCH(Overview!V$5, 'S1'!$B$2:$AD$2, 0))</f>
        <v>480612.74099596019</v>
      </c>
      <c r="W16" s="6">
        <f>INDEX('S10'!$B$2:$AE$14, MATCH(Overview!$B$4, 'S1'!$AE$2:$AE$14, 0), MATCH(Overview!W$5, 'S1'!$B$2:$AD$2, 0))</f>
        <v>488967.00523236196</v>
      </c>
      <c r="X16" s="6">
        <f>INDEX('S10'!$B$2:$AE$14, MATCH(Overview!$B$4, 'S1'!$AE$2:$AE$14, 0), MATCH(Overview!X$5, 'S1'!$B$2:$AD$2, 0))</f>
        <v>497371.30254295259</v>
      </c>
      <c r="Y16" s="6">
        <f>INDEX('S10'!$B$2:$AE$14, MATCH(Overview!$B$4, 'S1'!$AE$2:$AE$14, 0), MATCH(Overview!Y$5, 'S1'!$B$2:$AD$2, 0))</f>
        <v>505820.78619703185</v>
      </c>
      <c r="Z16" s="6">
        <f>INDEX('S10'!$B$2:$AE$14, MATCH(Overview!$B$4, 'S1'!$AE$2:$AE$14, 0), MATCH(Overview!Z$5, 'S1'!$B$2:$AD$2, 0))</f>
        <v>514325.69871348329</v>
      </c>
      <c r="AA16" s="6">
        <f>INDEX('S10'!$B$2:$AE$14, MATCH(Overview!$B$4, 'S1'!$AE$2:$AE$14, 0), MATCH(Overview!AA$5, 'S1'!$B$2:$AD$2, 0))</f>
        <v>522880.14227039029</v>
      </c>
      <c r="AB16" s="6">
        <f>INDEX('S10'!$B$2:$AE$14, MATCH(Overview!$B$4, 'S1'!$AE$2:$AE$14, 0), MATCH(Overview!AB$5, 'S1'!$B$2:$AD$2, 0))</f>
        <v>531475.09003156587</v>
      </c>
      <c r="AC16" s="6">
        <f>INDEX('S10'!$B$2:$AE$14, MATCH(Overview!$B$4, 'S1'!$AE$2:$AE$14, 0), MATCH(Overview!AC$5, 'S1'!$B$2:$AD$2, 0))</f>
        <v>540089.24373771565</v>
      </c>
      <c r="AD16" s="6">
        <f>INDEX('S10'!$B$2:$AE$14, MATCH(Overview!$B$4, 'S1'!$AE$2:$AE$14, 0), MATCH(Overview!AD$5, 'S1'!$B$2:$AD$2, 0))</f>
        <v>548750.5627692322</v>
      </c>
      <c r="AE16" s="6">
        <f>INDEX('S10'!$B$2:$AE$14, MATCH(Overview!$B$4, 'S1'!$AE$2:$AE$14, 0), MATCH(Overview!AE$5, 'S1'!$B$2:$AD$2, 0))</f>
        <v>557452.95938396547</v>
      </c>
    </row>
    <row r="17" spans="1:31" s="69" customFormat="1" x14ac:dyDescent="0.35">
      <c r="B17" s="70">
        <v>0.19</v>
      </c>
      <c r="C17" s="71">
        <f>AVERAGE(C6,C7)</f>
        <v>334392.84769999998</v>
      </c>
      <c r="D17" s="71">
        <f t="shared" ref="D17:AE17" si="1">AVERAGE(D6,D7)</f>
        <v>341451.1916396037</v>
      </c>
      <c r="E17" s="71">
        <f t="shared" si="1"/>
        <v>348458.23648018681</v>
      </c>
      <c r="F17" s="71">
        <f t="shared" si="1"/>
        <v>355550.66760344541</v>
      </c>
      <c r="G17" s="71">
        <f t="shared" si="1"/>
        <v>362650.48910737154</v>
      </c>
      <c r="H17" s="71">
        <f t="shared" si="1"/>
        <v>369943.79483314994</v>
      </c>
      <c r="I17" s="71">
        <f t="shared" si="1"/>
        <v>377489.19366122037</v>
      </c>
      <c r="J17" s="71">
        <f t="shared" si="1"/>
        <v>385156.35675914574</v>
      </c>
      <c r="K17" s="71">
        <f t="shared" si="1"/>
        <v>392941.99576118588</v>
      </c>
      <c r="L17" s="71">
        <f t="shared" si="1"/>
        <v>400744.80113434384</v>
      </c>
      <c r="M17" s="71">
        <f t="shared" si="1"/>
        <v>408675.234810255</v>
      </c>
      <c r="N17" s="71">
        <f t="shared" si="1"/>
        <v>416656.37201287068</v>
      </c>
      <c r="O17" s="71">
        <f t="shared" si="1"/>
        <v>424667.27797044994</v>
      </c>
      <c r="P17" s="71">
        <f t="shared" si="1"/>
        <v>432707.6990745301</v>
      </c>
      <c r="Q17" s="71">
        <f t="shared" si="1"/>
        <v>440786.36728548002</v>
      </c>
      <c r="R17" s="71">
        <f t="shared" si="1"/>
        <v>448875.46832381637</v>
      </c>
      <c r="S17" s="71">
        <f t="shared" si="1"/>
        <v>457033.49233898136</v>
      </c>
      <c r="T17" s="71">
        <f t="shared" si="1"/>
        <v>465230.00700235902</v>
      </c>
      <c r="U17" s="71">
        <f t="shared" si="1"/>
        <v>473467.39681971807</v>
      </c>
      <c r="V17" s="71">
        <f t="shared" si="1"/>
        <v>481763.98033549765</v>
      </c>
      <c r="W17" s="71">
        <f t="shared" si="1"/>
        <v>490110.99553646531</v>
      </c>
      <c r="X17" s="71">
        <f t="shared" si="1"/>
        <v>498513.63964150986</v>
      </c>
      <c r="Y17" s="71">
        <f t="shared" si="1"/>
        <v>506967.0314757108</v>
      </c>
      <c r="Z17" s="71">
        <f t="shared" si="1"/>
        <v>515480.55635228986</v>
      </c>
      <c r="AA17" s="71">
        <f t="shared" si="1"/>
        <v>524046.49634609243</v>
      </c>
      <c r="AB17" s="71">
        <f t="shared" si="1"/>
        <v>532660.73823268455</v>
      </c>
      <c r="AC17" s="71">
        <f t="shared" si="1"/>
        <v>541307.87288222671</v>
      </c>
      <c r="AD17" s="71">
        <f t="shared" si="1"/>
        <v>550010.31465949293</v>
      </c>
      <c r="AE17" s="71">
        <f t="shared" si="1"/>
        <v>558768.38898212626</v>
      </c>
    </row>
    <row r="18" spans="1:31" x14ac:dyDescent="0.35">
      <c r="A18" t="str">
        <f>B4 &amp; " Deviations"</f>
        <v>GDP Deviations</v>
      </c>
    </row>
    <row r="19" spans="1:31" x14ac:dyDescent="0.35">
      <c r="C19" s="1">
        <v>2022</v>
      </c>
      <c r="D19" s="2">
        <v>2023</v>
      </c>
      <c r="E19" s="1">
        <v>2024</v>
      </c>
      <c r="F19" s="2">
        <v>2025</v>
      </c>
      <c r="G19" s="1">
        <v>2026</v>
      </c>
      <c r="H19" s="2">
        <v>2027</v>
      </c>
      <c r="I19" s="1">
        <v>2028</v>
      </c>
      <c r="J19" s="2">
        <v>2029</v>
      </c>
      <c r="K19" s="1">
        <v>2030</v>
      </c>
      <c r="L19" s="2">
        <v>2031</v>
      </c>
      <c r="M19" s="1">
        <v>2032</v>
      </c>
      <c r="N19" s="2">
        <v>2033</v>
      </c>
      <c r="O19" s="1">
        <v>2034</v>
      </c>
      <c r="P19" s="2">
        <v>2035</v>
      </c>
      <c r="Q19" s="1">
        <v>2036</v>
      </c>
      <c r="R19" s="2">
        <v>2037</v>
      </c>
      <c r="S19" s="1">
        <v>2038</v>
      </c>
      <c r="T19" s="2">
        <v>2039</v>
      </c>
      <c r="U19" s="1">
        <v>2040</v>
      </c>
      <c r="V19" s="2">
        <v>2041</v>
      </c>
      <c r="W19" s="1">
        <v>2042</v>
      </c>
      <c r="X19" s="2">
        <v>2043</v>
      </c>
      <c r="Y19" s="1">
        <v>2044</v>
      </c>
      <c r="Z19" s="2">
        <v>2045</v>
      </c>
      <c r="AA19" s="1">
        <v>2046</v>
      </c>
      <c r="AB19" s="2">
        <v>2047</v>
      </c>
      <c r="AC19" s="1">
        <v>2048</v>
      </c>
      <c r="AD19" s="2">
        <v>2049</v>
      </c>
      <c r="AE19" s="1">
        <v>2050</v>
      </c>
    </row>
    <row r="20" spans="1:31" s="45" customFormat="1" x14ac:dyDescent="0.35">
      <c r="B20" s="45" t="s">
        <v>12</v>
      </c>
      <c r="C20" s="46">
        <f>C7/C$6-1</f>
        <v>0</v>
      </c>
      <c r="D20" s="46">
        <f t="shared" ref="D20:AE29" si="2">D7/D$6-1</f>
        <v>-1.215973107981938E-6</v>
      </c>
      <c r="E20" s="46">
        <f t="shared" si="2"/>
        <v>-2.4222956602759638E-6</v>
      </c>
      <c r="F20" s="46">
        <f t="shared" si="2"/>
        <v>-3.1511548329588024E-6</v>
      </c>
      <c r="G20" s="46">
        <f t="shared" si="2"/>
        <v>-3.7137647300733434E-6</v>
      </c>
      <c r="H20" s="46">
        <f t="shared" si="2"/>
        <v>-3.0087585476401557E-6</v>
      </c>
      <c r="I20" s="46">
        <f t="shared" si="2"/>
        <v>-2.6346062109716684E-6</v>
      </c>
      <c r="J20" s="46">
        <f t="shared" si="2"/>
        <v>-2.3217623030813428E-6</v>
      </c>
      <c r="K20" s="46">
        <f t="shared" si="2"/>
        <v>-1.5331597434942168E-6</v>
      </c>
      <c r="L20" s="46">
        <f t="shared" si="2"/>
        <v>1.4408999407544698E-4</v>
      </c>
      <c r="M20" s="46">
        <f t="shared" si="2"/>
        <v>1.4141446008975045E-4</v>
      </c>
      <c r="N20" s="46">
        <f t="shared" si="2"/>
        <v>1.5747456139214577E-4</v>
      </c>
      <c r="O20" s="46">
        <f t="shared" si="2"/>
        <v>1.1409548751162291E-4</v>
      </c>
      <c r="P20" s="46">
        <f t="shared" si="2"/>
        <v>4.9132872104618031E-5</v>
      </c>
      <c r="Q20" s="46">
        <f t="shared" si="2"/>
        <v>-1.109013104324541E-4</v>
      </c>
      <c r="R20" s="46">
        <f t="shared" si="2"/>
        <v>-2.474462545409839E-4</v>
      </c>
      <c r="S20" s="46">
        <f t="shared" si="2"/>
        <v>-3.786311283074939E-4</v>
      </c>
      <c r="T20" s="46">
        <f t="shared" si="2"/>
        <v>-4.9007985245452801E-4</v>
      </c>
      <c r="U20" s="46">
        <f t="shared" si="2"/>
        <v>-5.7441819559822527E-4</v>
      </c>
      <c r="V20" s="46">
        <f t="shared" si="2"/>
        <v>-7.0679374833393371E-4</v>
      </c>
      <c r="W20" s="46">
        <f t="shared" si="2"/>
        <v>-8.0465786347516666E-4</v>
      </c>
      <c r="X20" s="46">
        <f t="shared" si="2"/>
        <v>-8.628096637424143E-4</v>
      </c>
      <c r="Y20" s="46">
        <f t="shared" si="2"/>
        <v>-8.7808311745507517E-4</v>
      </c>
      <c r="Z20" s="46">
        <f t="shared" si="2"/>
        <v>-8.4532561774053327E-4</v>
      </c>
      <c r="AA20" s="46">
        <f t="shared" si="2"/>
        <v>-7.8264387370408084E-4</v>
      </c>
      <c r="AB20" s="46">
        <f t="shared" si="2"/>
        <v>-6.6210559016433024E-4</v>
      </c>
      <c r="AC20" s="46">
        <f t="shared" si="2"/>
        <v>-4.7778560861078123E-4</v>
      </c>
      <c r="AD20" s="46">
        <f t="shared" si="2"/>
        <v>-2.2272143626211882E-4</v>
      </c>
      <c r="AE20" s="46">
        <f t="shared" si="2"/>
        <v>1.095531937729266E-4</v>
      </c>
    </row>
    <row r="21" spans="1:31" x14ac:dyDescent="0.35">
      <c r="B21" t="s">
        <v>14</v>
      </c>
      <c r="C21" s="44">
        <f t="shared" ref="C21:R30" si="3">C8/C$6-1</f>
        <v>0</v>
      </c>
      <c r="D21" s="44">
        <f t="shared" si="3"/>
        <v>-1.215973107981938E-6</v>
      </c>
      <c r="E21" s="44">
        <f t="shared" si="3"/>
        <v>-2.4222956602759638E-6</v>
      </c>
      <c r="F21" s="44">
        <f t="shared" si="3"/>
        <v>-3.1511548329588024E-6</v>
      </c>
      <c r="G21" s="44">
        <f t="shared" si="3"/>
        <v>-3.7137647300733434E-6</v>
      </c>
      <c r="H21" s="44">
        <f t="shared" si="3"/>
        <v>-3.0087585476401557E-6</v>
      </c>
      <c r="I21" s="44">
        <f t="shared" si="3"/>
        <v>-2.6346062109716684E-6</v>
      </c>
      <c r="J21" s="44">
        <f t="shared" si="3"/>
        <v>-2.3217623030813428E-6</v>
      </c>
      <c r="K21" s="44">
        <f t="shared" si="3"/>
        <v>-1.5331597434942168E-6</v>
      </c>
      <c r="L21" s="44">
        <f t="shared" si="3"/>
        <v>-8.5460212505217292E-5</v>
      </c>
      <c r="M21" s="44">
        <f t="shared" si="3"/>
        <v>-5.0452489695251845E-4</v>
      </c>
      <c r="N21" s="44">
        <f t="shared" si="3"/>
        <v>-8.814831413370694E-4</v>
      </c>
      <c r="O21" s="44">
        <f t="shared" si="3"/>
        <v>-1.2137723052223492E-3</v>
      </c>
      <c r="P21" s="44">
        <f t="shared" si="3"/>
        <v>-1.509152173302053E-3</v>
      </c>
      <c r="Q21" s="44">
        <f t="shared" si="3"/>
        <v>-1.5221473579727363E-3</v>
      </c>
      <c r="R21" s="44">
        <f t="shared" si="3"/>
        <v>-1.4935111058181905E-3</v>
      </c>
      <c r="S21" s="44">
        <f t="shared" si="2"/>
        <v>-1.4455524984102741E-3</v>
      </c>
      <c r="T21" s="44">
        <f t="shared" si="2"/>
        <v>-1.3871461563298437E-3</v>
      </c>
      <c r="U21" s="44">
        <f t="shared" si="2"/>
        <v>-1.316628214038551E-3</v>
      </c>
      <c r="V21" s="44">
        <f t="shared" si="2"/>
        <v>-1.3205896582956234E-3</v>
      </c>
      <c r="W21" s="44">
        <f t="shared" si="2"/>
        <v>-1.3181765106567989E-3</v>
      </c>
      <c r="X21" s="44">
        <f t="shared" si="2"/>
        <v>-1.3049846355370764E-3</v>
      </c>
      <c r="Y21" s="44">
        <f t="shared" si="2"/>
        <v>-1.2738566266821127E-3</v>
      </c>
      <c r="Z21" s="44">
        <f t="shared" si="2"/>
        <v>-1.2158044560703907E-3</v>
      </c>
      <c r="AA21" s="44">
        <f t="shared" si="2"/>
        <v>-1.1441629525028585E-3</v>
      </c>
      <c r="AB21" s="44">
        <f t="shared" si="2"/>
        <v>-1.0258515226300169E-3</v>
      </c>
      <c r="AC21" s="44">
        <f t="shared" si="2"/>
        <v>-8.491477788596935E-4</v>
      </c>
      <c r="AD21" s="44">
        <f t="shared" si="2"/>
        <v>-6.0086836293915535E-4</v>
      </c>
      <c r="AE21" s="44">
        <f t="shared" si="2"/>
        <v>-2.6808176459747202E-4</v>
      </c>
    </row>
    <row r="22" spans="1:31" x14ac:dyDescent="0.35">
      <c r="B22" t="s">
        <v>16</v>
      </c>
      <c r="C22" s="44">
        <f t="shared" si="3"/>
        <v>0</v>
      </c>
      <c r="D22" s="44">
        <f t="shared" si="2"/>
        <v>-1.215973107981938E-6</v>
      </c>
      <c r="E22" s="44">
        <f t="shared" si="2"/>
        <v>-2.4222956602759638E-6</v>
      </c>
      <c r="F22" s="44">
        <f t="shared" si="2"/>
        <v>-3.1511548329588024E-6</v>
      </c>
      <c r="G22" s="44">
        <f t="shared" si="2"/>
        <v>-3.7137647300733434E-6</v>
      </c>
      <c r="H22" s="44">
        <f t="shared" si="2"/>
        <v>-3.0087585476401557E-6</v>
      </c>
      <c r="I22" s="44">
        <f t="shared" si="2"/>
        <v>-2.6346062109716684E-6</v>
      </c>
      <c r="J22" s="44">
        <f t="shared" si="2"/>
        <v>-2.3217623030813428E-6</v>
      </c>
      <c r="K22" s="44">
        <f t="shared" si="2"/>
        <v>-1.5331597434942168E-6</v>
      </c>
      <c r="L22" s="44">
        <f t="shared" si="2"/>
        <v>-5.9969598987796857E-5</v>
      </c>
      <c r="M22" s="44">
        <f t="shared" si="2"/>
        <v>-1.9135529209746149E-4</v>
      </c>
      <c r="N22" s="44">
        <f t="shared" si="2"/>
        <v>-3.5045783110809747E-4</v>
      </c>
      <c r="O22" s="44">
        <f t="shared" si="2"/>
        <v>-5.1988979877104491E-4</v>
      </c>
      <c r="P22" s="44">
        <f t="shared" si="2"/>
        <v>-6.9128624040537545E-4</v>
      </c>
      <c r="Q22" s="44">
        <f t="shared" si="2"/>
        <v>-8.7352678600083333E-4</v>
      </c>
      <c r="R22" s="44">
        <f t="shared" si="2"/>
        <v>-1.0383886457965286E-3</v>
      </c>
      <c r="S22" s="44">
        <f t="shared" si="2"/>
        <v>-1.1598206005123401E-3</v>
      </c>
      <c r="T22" s="44">
        <f t="shared" si="2"/>
        <v>-1.2569050504315227E-3</v>
      </c>
      <c r="U22" s="44">
        <f t="shared" si="2"/>
        <v>-1.3349834983775732E-3</v>
      </c>
      <c r="V22" s="44">
        <f t="shared" si="2"/>
        <v>-1.4188964991500574E-3</v>
      </c>
      <c r="W22" s="44">
        <f t="shared" si="2"/>
        <v>-1.4745081961599071E-3</v>
      </c>
      <c r="X22" s="44">
        <f t="shared" si="2"/>
        <v>-1.5009507846255321E-3</v>
      </c>
      <c r="Y22" s="44">
        <f t="shared" si="2"/>
        <v>-1.4997293748681972E-3</v>
      </c>
      <c r="Z22" s="44">
        <f t="shared" si="2"/>
        <v>-1.4679290879758833E-3</v>
      </c>
      <c r="AA22" s="44">
        <f t="shared" si="2"/>
        <v>-1.4153685802338334E-3</v>
      </c>
      <c r="AB22" s="44">
        <f t="shared" si="2"/>
        <v>-1.323704740991527E-3</v>
      </c>
      <c r="AC22" s="44">
        <f t="shared" si="2"/>
        <v>-1.1880056598477795E-3</v>
      </c>
      <c r="AD22" s="44">
        <f t="shared" si="2"/>
        <v>-1.001999341902482E-3</v>
      </c>
      <c r="AE22" s="44">
        <f t="shared" si="2"/>
        <v>-7.5926501765166687E-4</v>
      </c>
    </row>
    <row r="23" spans="1:31" x14ac:dyDescent="0.35">
      <c r="B23" t="s">
        <v>18</v>
      </c>
      <c r="C23" s="44">
        <f t="shared" si="3"/>
        <v>0</v>
      </c>
      <c r="D23" s="44">
        <f t="shared" si="2"/>
        <v>-1.215973107981938E-6</v>
      </c>
      <c r="E23" s="44">
        <f t="shared" si="2"/>
        <v>-2.4222956602759638E-6</v>
      </c>
      <c r="F23" s="44">
        <f t="shared" si="2"/>
        <v>-3.1511548329588024E-6</v>
      </c>
      <c r="G23" s="44">
        <f t="shared" si="2"/>
        <v>-3.7137647300733434E-6</v>
      </c>
      <c r="H23" s="44">
        <f t="shared" si="2"/>
        <v>-3.0087585476401557E-6</v>
      </c>
      <c r="I23" s="44">
        <f t="shared" si="2"/>
        <v>-2.6346062109716684E-6</v>
      </c>
      <c r="J23" s="44">
        <f t="shared" si="2"/>
        <v>-2.3217623030813428E-6</v>
      </c>
      <c r="K23" s="44">
        <f t="shared" si="2"/>
        <v>-1.5331597434942168E-6</v>
      </c>
      <c r="L23" s="44">
        <f t="shared" si="2"/>
        <v>-9.5780672798029265E-5</v>
      </c>
      <c r="M23" s="44">
        <f t="shared" si="2"/>
        <v>-3.9726718664256921E-4</v>
      </c>
      <c r="N23" s="44">
        <f t="shared" si="2"/>
        <v>-7.0547380159557971E-4</v>
      </c>
      <c r="O23" s="44">
        <f t="shared" si="2"/>
        <v>-9.7318317835703994E-4</v>
      </c>
      <c r="P23" s="44">
        <f t="shared" si="2"/>
        <v>-1.2272359242759823E-3</v>
      </c>
      <c r="Q23" s="44">
        <f t="shared" si="2"/>
        <v>-1.3734893690255934E-3</v>
      </c>
      <c r="R23" s="44">
        <f t="shared" si="2"/>
        <v>-1.4950936955913097E-3</v>
      </c>
      <c r="S23" s="44">
        <f t="shared" si="2"/>
        <v>-1.6022017545752609E-3</v>
      </c>
      <c r="T23" s="44">
        <f t="shared" si="2"/>
        <v>-1.6936257012163392E-3</v>
      </c>
      <c r="U23" s="44">
        <f t="shared" si="2"/>
        <v>-1.7652397483584048E-3</v>
      </c>
      <c r="V23" s="44">
        <f t="shared" si="2"/>
        <v>-1.8219205718051912E-3</v>
      </c>
      <c r="W23" s="44">
        <f t="shared" si="2"/>
        <v>-1.8559868989495021E-3</v>
      </c>
      <c r="X23" s="44">
        <f t="shared" si="2"/>
        <v>-1.8651634662312233E-3</v>
      </c>
      <c r="Y23" s="44">
        <f t="shared" si="2"/>
        <v>-1.8443487230722644E-3</v>
      </c>
      <c r="Z23" s="44">
        <f t="shared" si="2"/>
        <v>-1.7880931123704924E-3</v>
      </c>
      <c r="AA23" s="44">
        <f t="shared" si="2"/>
        <v>-1.6898055973869619E-3</v>
      </c>
      <c r="AB23" s="44">
        <f t="shared" si="2"/>
        <v>-1.5417738758800592E-3</v>
      </c>
      <c r="AC23" s="44">
        <f t="shared" si="2"/>
        <v>-1.3348395278995895E-3</v>
      </c>
      <c r="AD23" s="44">
        <f t="shared" si="2"/>
        <v>-1.0595106568309642E-3</v>
      </c>
      <c r="AE23" s="44">
        <f t="shared" si="2"/>
        <v>-7.038892868699298E-4</v>
      </c>
    </row>
    <row r="24" spans="1:31" x14ac:dyDescent="0.35">
      <c r="B24" t="s">
        <v>20</v>
      </c>
      <c r="C24" s="44">
        <f t="shared" si="3"/>
        <v>0</v>
      </c>
      <c r="D24" s="44">
        <f t="shared" si="2"/>
        <v>-4.3424995310425984E-4</v>
      </c>
      <c r="E24" s="44">
        <f t="shared" si="2"/>
        <v>-3.2329169876421648E-4</v>
      </c>
      <c r="F24" s="44">
        <f t="shared" si="2"/>
        <v>-3.6454163763721681E-4</v>
      </c>
      <c r="G24" s="44">
        <f t="shared" si="2"/>
        <v>-5.4321420472003279E-4</v>
      </c>
      <c r="H24" s="44">
        <f t="shared" si="2"/>
        <v>-8.8531818886750102E-4</v>
      </c>
      <c r="I24" s="44">
        <f t="shared" si="2"/>
        <v>-1.3428362022259721E-3</v>
      </c>
      <c r="J24" s="44">
        <f t="shared" si="2"/>
        <v>-1.9213190720303031E-3</v>
      </c>
      <c r="K24" s="44">
        <f t="shared" si="2"/>
        <v>-2.5440466977192377E-3</v>
      </c>
      <c r="L24" s="44">
        <f t="shared" si="2"/>
        <v>-3.2734631659964153E-3</v>
      </c>
      <c r="M24" s="44">
        <f t="shared" si="2"/>
        <v>-4.2448677462232354E-3</v>
      </c>
      <c r="N24" s="44">
        <f t="shared" si="2"/>
        <v>-5.225644783570349E-3</v>
      </c>
      <c r="O24" s="44">
        <f t="shared" si="2"/>
        <v>-6.0656938744834132E-3</v>
      </c>
      <c r="P24" s="44">
        <f t="shared" si="2"/>
        <v>-6.8680141094015212E-3</v>
      </c>
      <c r="Q24" s="44">
        <f t="shared" si="2"/>
        <v>-7.46225717550697E-3</v>
      </c>
      <c r="R24" s="44">
        <f t="shared" si="2"/>
        <v>-7.6059130580496959E-3</v>
      </c>
      <c r="S24" s="44">
        <f t="shared" si="2"/>
        <v>-8.0169895941823999E-3</v>
      </c>
      <c r="T24" s="44">
        <f t="shared" si="2"/>
        <v>-8.3839424905342019E-3</v>
      </c>
      <c r="U24" s="44">
        <f t="shared" si="2"/>
        <v>-8.683941014778207E-3</v>
      </c>
      <c r="V24" s="44">
        <f t="shared" si="2"/>
        <v>-8.9399091153193888E-3</v>
      </c>
      <c r="W24" s="44">
        <f t="shared" si="2"/>
        <v>-9.1223253523039505E-3</v>
      </c>
      <c r="X24" s="44">
        <f t="shared" si="2"/>
        <v>-9.2485459821207705E-3</v>
      </c>
      <c r="Y24" s="44">
        <f t="shared" si="2"/>
        <v>-9.332096983954874E-3</v>
      </c>
      <c r="Z24" s="44">
        <f t="shared" si="2"/>
        <v>-9.3538771357376538E-3</v>
      </c>
      <c r="AA24" s="44">
        <f t="shared" si="2"/>
        <v>-9.3479746949467479E-3</v>
      </c>
      <c r="AB24" s="44">
        <f t="shared" si="2"/>
        <v>-9.2930884893875909E-3</v>
      </c>
      <c r="AC24" s="44">
        <f t="shared" si="2"/>
        <v>-9.1902857461962917E-3</v>
      </c>
      <c r="AD24" s="44">
        <f t="shared" si="2"/>
        <v>-9.0029390965866707E-3</v>
      </c>
      <c r="AE24" s="44">
        <f t="shared" si="2"/>
        <v>-8.7282653160865031E-3</v>
      </c>
    </row>
    <row r="25" spans="1:31" x14ac:dyDescent="0.35">
      <c r="B25" t="s">
        <v>22</v>
      </c>
      <c r="C25" s="44">
        <f t="shared" si="3"/>
        <v>0</v>
      </c>
      <c r="D25" s="44">
        <f t="shared" si="2"/>
        <v>-1.215973107981938E-6</v>
      </c>
      <c r="E25" s="44">
        <f t="shared" si="2"/>
        <v>-2.4222956602759638E-6</v>
      </c>
      <c r="F25" s="44">
        <f t="shared" si="2"/>
        <v>-3.1511548329588024E-6</v>
      </c>
      <c r="G25" s="44">
        <f t="shared" si="2"/>
        <v>-3.7137647300733434E-6</v>
      </c>
      <c r="H25" s="44">
        <f t="shared" si="2"/>
        <v>-3.0087585476401557E-6</v>
      </c>
      <c r="I25" s="44">
        <f t="shared" si="2"/>
        <v>-2.6346062109716684E-6</v>
      </c>
      <c r="J25" s="44">
        <f t="shared" si="2"/>
        <v>-2.3217623030813428E-6</v>
      </c>
      <c r="K25" s="44">
        <f t="shared" si="2"/>
        <v>-1.5331597434942168E-6</v>
      </c>
      <c r="L25" s="44">
        <f t="shared" si="2"/>
        <v>-8.5460212505217292E-5</v>
      </c>
      <c r="M25" s="44">
        <f t="shared" si="2"/>
        <v>-5.0452489695251845E-4</v>
      </c>
      <c r="N25" s="44">
        <f t="shared" si="2"/>
        <v>-8.814831413370694E-4</v>
      </c>
      <c r="O25" s="44">
        <f t="shared" si="2"/>
        <v>-1.2137723052223492E-3</v>
      </c>
      <c r="P25" s="44">
        <f t="shared" si="2"/>
        <v>-1.509152173302053E-3</v>
      </c>
      <c r="Q25" s="44">
        <f t="shared" si="2"/>
        <v>-1.7058636771634106E-3</v>
      </c>
      <c r="R25" s="44">
        <f t="shared" si="2"/>
        <v>-1.84208554333809E-3</v>
      </c>
      <c r="S25" s="44">
        <f t="shared" si="2"/>
        <v>-1.9363053306470368E-3</v>
      </c>
      <c r="T25" s="44">
        <f t="shared" si="2"/>
        <v>-2.0006443983295874E-3</v>
      </c>
      <c r="U25" s="44">
        <f t="shared" si="2"/>
        <v>-2.0368003664267276E-3</v>
      </c>
      <c r="V25" s="44">
        <f t="shared" si="2"/>
        <v>-2.1317731256216277E-3</v>
      </c>
      <c r="W25" s="44">
        <f t="shared" si="2"/>
        <v>-2.2133925396262688E-3</v>
      </c>
      <c r="X25" s="44">
        <f t="shared" si="2"/>
        <v>-2.2866742179566968E-3</v>
      </c>
      <c r="Y25" s="44">
        <f t="shared" si="2"/>
        <v>-2.3545884159198449E-3</v>
      </c>
      <c r="Z25" s="44">
        <f t="shared" si="2"/>
        <v>-2.4205073242387076E-3</v>
      </c>
      <c r="AA25" s="44">
        <f t="shared" si="2"/>
        <v>-2.5089065643180142E-3</v>
      </c>
      <c r="AB25" s="44">
        <f t="shared" si="2"/>
        <v>-2.6038200657007016E-3</v>
      </c>
      <c r="AC25" s="44">
        <f t="shared" si="2"/>
        <v>-2.7107625277678071E-3</v>
      </c>
      <c r="AD25" s="44">
        <f t="shared" si="2"/>
        <v>-2.8360300728106358E-3</v>
      </c>
      <c r="AE25" s="44">
        <f t="shared" si="2"/>
        <v>-2.9904936117861602E-3</v>
      </c>
    </row>
    <row r="26" spans="1:31" s="45" customFormat="1" x14ac:dyDescent="0.35">
      <c r="B26" s="45" t="s">
        <v>24</v>
      </c>
      <c r="C26" s="46">
        <f t="shared" si="3"/>
        <v>0</v>
      </c>
      <c r="D26" s="46">
        <f t="shared" si="2"/>
        <v>-1.215973107981938E-6</v>
      </c>
      <c r="E26" s="46">
        <f t="shared" si="2"/>
        <v>-2.4222956602759638E-6</v>
      </c>
      <c r="F26" s="46">
        <f t="shared" si="2"/>
        <v>-3.1511548329588024E-6</v>
      </c>
      <c r="G26" s="46">
        <f t="shared" si="2"/>
        <v>-3.7137647300733434E-6</v>
      </c>
      <c r="H26" s="46">
        <f t="shared" si="2"/>
        <v>-3.0087585476401557E-6</v>
      </c>
      <c r="I26" s="46">
        <f t="shared" si="2"/>
        <v>-2.6346062109716684E-6</v>
      </c>
      <c r="J26" s="46">
        <f t="shared" si="2"/>
        <v>-2.3217623030813428E-6</v>
      </c>
      <c r="K26" s="46">
        <f t="shared" si="2"/>
        <v>-1.5331597434942168E-6</v>
      </c>
      <c r="L26" s="46">
        <f t="shared" si="2"/>
        <v>-1.0081450439103357E-4</v>
      </c>
      <c r="M26" s="46">
        <f t="shared" si="2"/>
        <v>-4.1663586139129016E-4</v>
      </c>
      <c r="N26" s="46">
        <f t="shared" si="2"/>
        <v>-7.4725372081552166E-4</v>
      </c>
      <c r="O26" s="46">
        <f t="shared" si="2"/>
        <v>-1.0420646027368141E-3</v>
      </c>
      <c r="P26" s="46">
        <f t="shared" si="2"/>
        <v>-1.328235034627423E-3</v>
      </c>
      <c r="Q26" s="46">
        <f t="shared" si="2"/>
        <v>-1.595128748921093E-3</v>
      </c>
      <c r="R26" s="46">
        <f t="shared" si="2"/>
        <v>-1.8345780757599295E-3</v>
      </c>
      <c r="S26" s="46">
        <f t="shared" si="2"/>
        <v>-2.0452629819992518E-3</v>
      </c>
      <c r="T26" s="46">
        <f t="shared" si="2"/>
        <v>-2.2297703784762701E-3</v>
      </c>
      <c r="U26" s="46">
        <f t="shared" si="2"/>
        <v>-2.3827121862864953E-3</v>
      </c>
      <c r="V26" s="46">
        <f t="shared" si="2"/>
        <v>-2.5170076372690309E-3</v>
      </c>
      <c r="W26" s="46">
        <f t="shared" si="2"/>
        <v>-2.6281010131959937E-3</v>
      </c>
      <c r="X26" s="46">
        <f t="shared" si="2"/>
        <v>-2.7203706341314415E-3</v>
      </c>
      <c r="Y26" s="46">
        <f t="shared" si="2"/>
        <v>-2.7978759526822161E-3</v>
      </c>
      <c r="Z26" s="46">
        <f t="shared" si="2"/>
        <v>-2.8667056678277625E-3</v>
      </c>
      <c r="AA26" s="46">
        <f t="shared" si="2"/>
        <v>-2.9356075562049222E-3</v>
      </c>
      <c r="AB26" s="46">
        <f t="shared" si="2"/>
        <v>-3.0108277152680607E-3</v>
      </c>
      <c r="AC26" s="46">
        <f t="shared" si="2"/>
        <v>-3.1021859259794393E-3</v>
      </c>
      <c r="AD26" s="46">
        <f t="shared" si="2"/>
        <v>-3.2222730819988499E-3</v>
      </c>
      <c r="AE26" s="46">
        <f t="shared" si="2"/>
        <v>-3.3881313571529903E-3</v>
      </c>
    </row>
    <row r="27" spans="1:31" x14ac:dyDescent="0.35">
      <c r="B27" t="s">
        <v>26</v>
      </c>
      <c r="C27" s="44">
        <f t="shared" si="3"/>
        <v>0</v>
      </c>
      <c r="D27" s="44">
        <f t="shared" si="2"/>
        <v>-1.215973107981938E-6</v>
      </c>
      <c r="E27" s="44">
        <f t="shared" si="2"/>
        <v>-2.4222956602759638E-6</v>
      </c>
      <c r="F27" s="44">
        <f t="shared" si="2"/>
        <v>-3.1511548329588024E-6</v>
      </c>
      <c r="G27" s="44">
        <f t="shared" si="2"/>
        <v>-3.7137647300733434E-6</v>
      </c>
      <c r="H27" s="44">
        <f t="shared" si="2"/>
        <v>-3.0087585476401557E-6</v>
      </c>
      <c r="I27" s="44">
        <f t="shared" si="2"/>
        <v>-2.6346062109716684E-6</v>
      </c>
      <c r="J27" s="44">
        <f t="shared" si="2"/>
        <v>-2.3217623030813428E-6</v>
      </c>
      <c r="K27" s="44">
        <f t="shared" si="2"/>
        <v>-1.5331597434942168E-6</v>
      </c>
      <c r="L27" s="44">
        <f t="shared" si="2"/>
        <v>-9.5150891099571311E-7</v>
      </c>
      <c r="M27" s="44">
        <f t="shared" si="2"/>
        <v>-1.9858519817450571E-7</v>
      </c>
      <c r="N27" s="44">
        <f t="shared" si="2"/>
        <v>8.5838007835015162E-7</v>
      </c>
      <c r="O27" s="44">
        <f t="shared" si="2"/>
        <v>9.6280256745018278E-7</v>
      </c>
      <c r="P27" s="44">
        <f t="shared" si="2"/>
        <v>1.0904670570965891E-6</v>
      </c>
      <c r="Q27" s="44">
        <f t="shared" si="2"/>
        <v>-2.0758698234146777E-4</v>
      </c>
      <c r="R27" s="44">
        <f t="shared" si="2"/>
        <v>-4.1279600761612301E-4</v>
      </c>
      <c r="S27" s="44">
        <f t="shared" si="2"/>
        <v>-6.2942285913114571E-4</v>
      </c>
      <c r="T27" s="44">
        <f t="shared" si="2"/>
        <v>-8.397792991822195E-4</v>
      </c>
      <c r="U27" s="44">
        <f t="shared" si="2"/>
        <v>-1.0341655343139022E-3</v>
      </c>
      <c r="V27" s="44">
        <f t="shared" si="2"/>
        <v>-1.289638636733037E-3</v>
      </c>
      <c r="W27" s="44">
        <f t="shared" si="2"/>
        <v>-1.5207985257453815E-3</v>
      </c>
      <c r="X27" s="44">
        <f t="shared" si="2"/>
        <v>-1.7225643837561755E-3</v>
      </c>
      <c r="Y27" s="44">
        <f t="shared" si="2"/>
        <v>-1.8893024100005151E-3</v>
      </c>
      <c r="Z27" s="44">
        <f t="shared" si="2"/>
        <v>-2.015069063494801E-3</v>
      </c>
      <c r="AA27" s="44">
        <f t="shared" si="2"/>
        <v>-2.1186098300479683E-3</v>
      </c>
      <c r="AB27" s="44">
        <f t="shared" si="2"/>
        <v>-2.1726254397034239E-3</v>
      </c>
      <c r="AC27" s="44">
        <f t="shared" si="2"/>
        <v>-2.1713968439511788E-3</v>
      </c>
      <c r="AD27" s="44">
        <f t="shared" si="2"/>
        <v>-2.1083159436218191E-3</v>
      </c>
      <c r="AE27" s="44">
        <f t="shared" si="2"/>
        <v>-1.9782173050545415E-3</v>
      </c>
    </row>
    <row r="28" spans="1:31" s="45" customFormat="1" x14ac:dyDescent="0.35">
      <c r="B28" s="45" t="s">
        <v>28</v>
      </c>
      <c r="C28" s="46">
        <f t="shared" si="3"/>
        <v>0</v>
      </c>
      <c r="D28" s="46">
        <f t="shared" si="2"/>
        <v>-1.215973107981938E-6</v>
      </c>
      <c r="E28" s="46">
        <f t="shared" si="2"/>
        <v>-2.4222956602759638E-6</v>
      </c>
      <c r="F28" s="46">
        <f t="shared" si="2"/>
        <v>-3.1511548329588024E-6</v>
      </c>
      <c r="G28" s="46">
        <f t="shared" si="2"/>
        <v>-3.7137647300733434E-6</v>
      </c>
      <c r="H28" s="46">
        <f t="shared" si="2"/>
        <v>-3.0087585476401557E-6</v>
      </c>
      <c r="I28" s="46">
        <f t="shared" si="2"/>
        <v>-2.6346062109716684E-6</v>
      </c>
      <c r="J28" s="46">
        <f t="shared" si="2"/>
        <v>-2.3217623030813428E-6</v>
      </c>
      <c r="K28" s="46">
        <f t="shared" si="2"/>
        <v>-1.5331597434942168E-6</v>
      </c>
      <c r="L28" s="46">
        <f t="shared" si="2"/>
        <v>-5.2118604509920896E-4</v>
      </c>
      <c r="M28" s="46">
        <f t="shared" si="2"/>
        <v>-1.3843114125380307E-3</v>
      </c>
      <c r="N28" s="46">
        <f t="shared" si="2"/>
        <v>-2.3429283950436863E-3</v>
      </c>
      <c r="O28" s="46">
        <f t="shared" si="2"/>
        <v>-3.3099413817196943E-3</v>
      </c>
      <c r="P28" s="46">
        <f t="shared" si="2"/>
        <v>-4.3141428932020887E-3</v>
      </c>
      <c r="Q28" s="46">
        <f t="shared" si="2"/>
        <v>-5.3610306689988452E-3</v>
      </c>
      <c r="R28" s="46">
        <f t="shared" si="2"/>
        <v>-6.3756637111997971E-3</v>
      </c>
      <c r="S28" s="46">
        <f t="shared" si="2"/>
        <v>-7.3547443681236668E-3</v>
      </c>
      <c r="T28" s="46">
        <f t="shared" si="2"/>
        <v>-8.2878257177436687E-3</v>
      </c>
      <c r="U28" s="46">
        <f t="shared" si="2"/>
        <v>-9.1486774511819746E-3</v>
      </c>
      <c r="V28" s="46">
        <f t="shared" si="2"/>
        <v>-9.997045933966664E-3</v>
      </c>
      <c r="W28" s="46">
        <f t="shared" si="2"/>
        <v>-1.072118317898485E-2</v>
      </c>
      <c r="X28" s="46">
        <f t="shared" si="2"/>
        <v>-1.1264884356364746E-2</v>
      </c>
      <c r="Y28" s="46">
        <f t="shared" si="2"/>
        <v>-1.1537413516990114E-2</v>
      </c>
      <c r="Z28" s="46">
        <f t="shared" si="2"/>
        <v>-1.1409759077389836E-2</v>
      </c>
      <c r="AA28" s="46">
        <f t="shared" si="2"/>
        <v>-1.0797942434508934E-2</v>
      </c>
      <c r="AB28" s="46">
        <f t="shared" si="2"/>
        <v>-9.8404905297921896E-3</v>
      </c>
      <c r="AC28" s="46">
        <f t="shared" si="2"/>
        <v>-9.69743263422429E-3</v>
      </c>
      <c r="AD28" s="46">
        <f t="shared" si="2"/>
        <v>-1.6045354548556157E-2</v>
      </c>
      <c r="AE28" s="46">
        <f t="shared" si="2"/>
        <v>-2.2313605726308472E-2</v>
      </c>
    </row>
    <row r="29" spans="1:31" x14ac:dyDescent="0.35">
      <c r="B29" t="s">
        <v>30</v>
      </c>
      <c r="C29" s="44">
        <f t="shared" si="3"/>
        <v>0</v>
      </c>
      <c r="D29" s="44">
        <f t="shared" si="2"/>
        <v>6.254111019627917E-4</v>
      </c>
      <c r="E29" s="44">
        <f t="shared" si="2"/>
        <v>4.5684344215390915E-4</v>
      </c>
      <c r="F29" s="44">
        <f t="shared" si="2"/>
        <v>3.585765607294622E-4</v>
      </c>
      <c r="G29" s="44">
        <f t="shared" si="2"/>
        <v>-4.9769411786471096E-5</v>
      </c>
      <c r="H29" s="44">
        <f t="shared" si="2"/>
        <v>-1.312058596796728E-3</v>
      </c>
      <c r="I29" s="44">
        <f t="shared" si="2"/>
        <v>-1.4209279309348455E-3</v>
      </c>
      <c r="J29" s="44">
        <f t="shared" si="2"/>
        <v>-1.5589949077153831E-3</v>
      </c>
      <c r="K29" s="44">
        <f t="shared" si="2"/>
        <v>-1.9041978427508655E-3</v>
      </c>
      <c r="L29" s="44">
        <f t="shared" si="2"/>
        <v>-2.2536712985601337E-3</v>
      </c>
      <c r="M29" s="44">
        <f t="shared" si="2"/>
        <v>-2.549755596034875E-3</v>
      </c>
      <c r="N29" s="44">
        <f t="shared" si="2"/>
        <v>-2.6888427796569747E-3</v>
      </c>
      <c r="O29" s="44">
        <f t="shared" si="2"/>
        <v>-2.7915946471063213E-3</v>
      </c>
      <c r="P29" s="44">
        <f t="shared" si="2"/>
        <v>-2.872839445703379E-3</v>
      </c>
      <c r="Q29" s="44">
        <f t="shared" si="2"/>
        <v>-2.905037951524414E-3</v>
      </c>
      <c r="R29" s="44">
        <f t="shared" si="2"/>
        <v>-2.8820372815945294E-3</v>
      </c>
      <c r="S29" s="44">
        <f t="shared" si="2"/>
        <v>-2.8530879244390572E-3</v>
      </c>
      <c r="T29" s="44">
        <f t="shared" si="2"/>
        <v>-2.8068874043488679E-3</v>
      </c>
      <c r="U29" s="44">
        <f t="shared" si="2"/>
        <v>-2.7473721124033901E-3</v>
      </c>
      <c r="V29" s="44">
        <f t="shared" ref="V29:AE29" si="4">V16/V$6-1</f>
        <v>-2.7421858707042945E-3</v>
      </c>
      <c r="W29" s="44">
        <f t="shared" si="4"/>
        <v>-2.7355351934226224E-3</v>
      </c>
      <c r="X29" s="44">
        <f t="shared" si="4"/>
        <v>-2.7219024191277308E-3</v>
      </c>
      <c r="Y29" s="44">
        <f t="shared" si="4"/>
        <v>-2.6990347303347262E-3</v>
      </c>
      <c r="Z29" s="44">
        <f t="shared" si="4"/>
        <v>-2.662067397865453E-3</v>
      </c>
      <c r="AA29" s="44">
        <f t="shared" si="4"/>
        <v>-2.6161200490335546E-3</v>
      </c>
      <c r="AB29" s="44">
        <f t="shared" si="4"/>
        <v>-2.5562133971200884E-3</v>
      </c>
      <c r="AC29" s="44">
        <f t="shared" si="4"/>
        <v>-2.4896230888847848E-3</v>
      </c>
      <c r="AD29" s="44">
        <f t="shared" si="4"/>
        <v>-2.4015206838862158E-3</v>
      </c>
      <c r="AE29" s="44">
        <f t="shared" si="4"/>
        <v>-2.2995112956588626E-3</v>
      </c>
    </row>
    <row r="30" spans="1:31" s="69" customFormat="1" x14ac:dyDescent="0.35">
      <c r="B30" s="70">
        <v>0.19</v>
      </c>
      <c r="C30" s="72">
        <f t="shared" si="3"/>
        <v>0</v>
      </c>
      <c r="D30" s="72">
        <f t="shared" si="3"/>
        <v>-6.0798655410199132E-7</v>
      </c>
      <c r="E30" s="72">
        <f t="shared" si="3"/>
        <v>-1.2111478302490042E-6</v>
      </c>
      <c r="F30" s="72">
        <f t="shared" si="3"/>
        <v>-1.57557741642389E-6</v>
      </c>
      <c r="G30" s="72">
        <f t="shared" si="3"/>
        <v>-1.8568823650921829E-6</v>
      </c>
      <c r="H30" s="72">
        <f t="shared" si="3"/>
        <v>-1.5043792738200779E-6</v>
      </c>
      <c r="I30" s="72">
        <f t="shared" si="3"/>
        <v>-1.3173031055968565E-6</v>
      </c>
      <c r="J30" s="72">
        <f t="shared" si="3"/>
        <v>-1.1608811515406714E-6</v>
      </c>
      <c r="K30" s="72">
        <f t="shared" si="3"/>
        <v>-7.6657987169159725E-7</v>
      </c>
      <c r="L30" s="72">
        <f t="shared" si="3"/>
        <v>7.2044997037723491E-5</v>
      </c>
      <c r="M30" s="72">
        <f t="shared" si="3"/>
        <v>7.0707230044764202E-5</v>
      </c>
      <c r="N30" s="72">
        <f t="shared" si="3"/>
        <v>7.8737280696072887E-5</v>
      </c>
      <c r="O30" s="72">
        <f t="shared" si="3"/>
        <v>5.7047743755811453E-5</v>
      </c>
      <c r="P30" s="72">
        <f t="shared" si="3"/>
        <v>2.4566436052309015E-5</v>
      </c>
      <c r="Q30" s="72">
        <f t="shared" si="3"/>
        <v>-5.545065521617154E-5</v>
      </c>
      <c r="R30" s="72">
        <f t="shared" si="3"/>
        <v>-1.2372312727049195E-4</v>
      </c>
      <c r="S30" s="72">
        <f t="shared" ref="S30:AE30" si="5">S17/S$6-1</f>
        <v>-1.8931556415369144E-4</v>
      </c>
      <c r="T30" s="72">
        <f t="shared" si="5"/>
        <v>-2.4503992622715298E-4</v>
      </c>
      <c r="U30" s="72">
        <f t="shared" si="5"/>
        <v>-2.8720909779922366E-4</v>
      </c>
      <c r="V30" s="72">
        <f t="shared" si="5"/>
        <v>-3.5339687416691135E-4</v>
      </c>
      <c r="W30" s="72">
        <f t="shared" si="5"/>
        <v>-4.0232893173752782E-4</v>
      </c>
      <c r="X30" s="72">
        <f t="shared" si="5"/>
        <v>-4.3140483187120715E-4</v>
      </c>
      <c r="Y30" s="72">
        <f t="shared" si="5"/>
        <v>-4.3904155872753758E-4</v>
      </c>
      <c r="Z30" s="72">
        <f t="shared" si="5"/>
        <v>-4.2266280887026664E-4</v>
      </c>
      <c r="AA30" s="72">
        <f t="shared" si="5"/>
        <v>-3.9132193685198491E-4</v>
      </c>
      <c r="AB30" s="72">
        <f t="shared" si="5"/>
        <v>-3.3105279508227614E-4</v>
      </c>
      <c r="AC30" s="72">
        <f t="shared" si="5"/>
        <v>-2.388928043053351E-4</v>
      </c>
      <c r="AD30" s="72">
        <f t="shared" si="5"/>
        <v>-1.1136071813111492E-4</v>
      </c>
      <c r="AE30" s="72">
        <f t="shared" si="5"/>
        <v>5.477659688635228E-5</v>
      </c>
    </row>
    <row r="36" spans="1:31" x14ac:dyDescent="0.35">
      <c r="A36" s="42" t="s">
        <v>107</v>
      </c>
      <c r="B36" s="43" t="s">
        <v>108</v>
      </c>
      <c r="C36" s="43"/>
      <c r="D36" s="43"/>
      <c r="E36" s="43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</row>
    <row r="37" spans="1:31" x14ac:dyDescent="0.35">
      <c r="A37" t="str">
        <f>B36&amp;" Absolute"</f>
        <v>Wood products Absolute</v>
      </c>
      <c r="C37" s="1">
        <v>2022</v>
      </c>
      <c r="D37" s="2">
        <v>2023</v>
      </c>
      <c r="E37" s="1">
        <v>2024</v>
      </c>
      <c r="F37" s="2">
        <v>2025</v>
      </c>
      <c r="G37" s="1">
        <v>2026</v>
      </c>
      <c r="H37" s="2">
        <v>2027</v>
      </c>
      <c r="I37" s="1">
        <v>2028</v>
      </c>
      <c r="J37" s="2">
        <v>2029</v>
      </c>
      <c r="K37" s="1">
        <v>2030</v>
      </c>
      <c r="L37" s="2">
        <v>2031</v>
      </c>
      <c r="M37" s="1">
        <v>2032</v>
      </c>
      <c r="N37" s="2">
        <v>2033</v>
      </c>
      <c r="O37" s="1">
        <v>2034</v>
      </c>
      <c r="P37" s="2">
        <v>2035</v>
      </c>
      <c r="Q37" s="1">
        <v>2036</v>
      </c>
      <c r="R37" s="2">
        <v>2037</v>
      </c>
      <c r="S37" s="1">
        <v>2038</v>
      </c>
      <c r="T37" s="2">
        <v>2039</v>
      </c>
      <c r="U37" s="1">
        <v>2040</v>
      </c>
      <c r="V37" s="2">
        <v>2041</v>
      </c>
      <c r="W37" s="1">
        <v>2042</v>
      </c>
      <c r="X37" s="2">
        <v>2043</v>
      </c>
      <c r="Y37" s="1">
        <v>2044</v>
      </c>
      <c r="Z37" s="2">
        <v>2045</v>
      </c>
      <c r="AA37" s="1">
        <v>2046</v>
      </c>
      <c r="AB37" s="2">
        <v>2047</v>
      </c>
      <c r="AC37" s="1">
        <v>2048</v>
      </c>
      <c r="AD37" s="2">
        <v>2049</v>
      </c>
      <c r="AE37" s="1">
        <v>2050</v>
      </c>
    </row>
    <row r="38" spans="1:31" x14ac:dyDescent="0.35">
      <c r="B38" t="s">
        <v>54</v>
      </c>
      <c r="C38">
        <v>2056.029297</v>
      </c>
      <c r="D38">
        <v>2096.2207633006856</v>
      </c>
      <c r="E38">
        <v>2135.0685553524027</v>
      </c>
      <c r="F38">
        <v>2174.5231277073267</v>
      </c>
      <c r="G38">
        <v>2215.0586307832318</v>
      </c>
      <c r="H38">
        <v>2259.5445392887041</v>
      </c>
      <c r="I38">
        <v>2305.9009031478436</v>
      </c>
      <c r="J38">
        <v>2352.9375921306146</v>
      </c>
      <c r="K38">
        <v>2400.7906957043301</v>
      </c>
      <c r="L38">
        <v>2450.5264360728193</v>
      </c>
      <c r="M38">
        <v>2501.9164259637027</v>
      </c>
      <c r="N38">
        <v>2552.6798098632212</v>
      </c>
      <c r="O38">
        <v>2601.5975788635728</v>
      </c>
      <c r="P38">
        <v>2649.9170506958058</v>
      </c>
      <c r="Q38">
        <v>2697.3428811438134</v>
      </c>
      <c r="R38">
        <v>2743.8793286693235</v>
      </c>
      <c r="S38">
        <v>2791.0285047255798</v>
      </c>
      <c r="T38">
        <v>2838.1533464107679</v>
      </c>
      <c r="U38">
        <v>2885.4789858314984</v>
      </c>
      <c r="V38">
        <v>2932.6992723388339</v>
      </c>
      <c r="W38">
        <v>2980.361794182812</v>
      </c>
      <c r="X38">
        <v>3028.661835455518</v>
      </c>
      <c r="Y38">
        <v>3077.4248053372698</v>
      </c>
      <c r="Z38">
        <v>3127.0433564436444</v>
      </c>
      <c r="AA38">
        <v>3176.8161928438217</v>
      </c>
      <c r="AB38">
        <v>3226.6432841020996</v>
      </c>
      <c r="AC38">
        <v>3275.4552983753392</v>
      </c>
      <c r="AD38">
        <v>3324.170162391486</v>
      </c>
      <c r="AE38">
        <v>3372.7771757570231</v>
      </c>
    </row>
    <row r="39" spans="1:31" x14ac:dyDescent="0.35">
      <c r="B39" t="s">
        <v>12</v>
      </c>
      <c r="C39">
        <v>2056.029297</v>
      </c>
      <c r="D39">
        <v>2096.2211745065451</v>
      </c>
      <c r="E39">
        <v>2135.0693934230876</v>
      </c>
      <c r="F39">
        <v>2174.5250487996673</v>
      </c>
      <c r="G39">
        <v>2215.0610225918567</v>
      </c>
      <c r="H39">
        <v>2259.5496372062048</v>
      </c>
      <c r="I39">
        <v>2305.9085911578009</v>
      </c>
      <c r="J39">
        <v>2352.9472816905468</v>
      </c>
      <c r="K39">
        <v>2400.8019940950257</v>
      </c>
      <c r="L39">
        <v>2449.8931131098816</v>
      </c>
      <c r="M39">
        <v>2500.6220698458028</v>
      </c>
      <c r="N39">
        <v>2550.4812231098372</v>
      </c>
      <c r="O39">
        <v>2598.4557749165333</v>
      </c>
      <c r="P39">
        <v>2645.7229846901523</v>
      </c>
      <c r="Q39">
        <v>2692.2170684170078</v>
      </c>
      <c r="R39">
        <v>2737.7639967804867</v>
      </c>
      <c r="S39">
        <v>2783.9213288842075</v>
      </c>
      <c r="T39">
        <v>2830.0339233837126</v>
      </c>
      <c r="U39">
        <v>2876.3247882685</v>
      </c>
      <c r="V39">
        <v>2922.6862541032483</v>
      </c>
      <c r="W39">
        <v>2969.5179172958715</v>
      </c>
      <c r="X39">
        <v>3016.9826916859288</v>
      </c>
      <c r="Y39">
        <v>3064.8959972091311</v>
      </c>
      <c r="Z39">
        <v>3113.6226332415608</v>
      </c>
      <c r="AA39">
        <v>3162.4934313683939</v>
      </c>
      <c r="AB39">
        <v>3211.3384586652219</v>
      </c>
      <c r="AC39">
        <v>3259.0576636256037</v>
      </c>
      <c r="AD39">
        <v>3306.5323566116381</v>
      </c>
      <c r="AE39">
        <v>3353.7159120340152</v>
      </c>
    </row>
    <row r="40" spans="1:31" x14ac:dyDescent="0.35">
      <c r="B40" t="s">
        <v>14</v>
      </c>
      <c r="C40">
        <v>2056.029297</v>
      </c>
      <c r="D40">
        <v>2096.2211745065451</v>
      </c>
      <c r="E40">
        <v>2135.0693934230876</v>
      </c>
      <c r="F40">
        <v>2174.5250487996673</v>
      </c>
      <c r="G40">
        <v>2215.0610225918567</v>
      </c>
      <c r="H40">
        <v>2259.5496372062048</v>
      </c>
      <c r="I40">
        <v>2305.9085911578009</v>
      </c>
      <c r="J40">
        <v>2352.9472816905468</v>
      </c>
      <c r="K40">
        <v>2400.8019940950257</v>
      </c>
      <c r="L40">
        <v>2448.9911318007003</v>
      </c>
      <c r="M40">
        <v>2498.1134857205852</v>
      </c>
      <c r="N40">
        <v>2546.5806345137935</v>
      </c>
      <c r="O40">
        <v>2593.7336308585782</v>
      </c>
      <c r="P40">
        <v>2640.6215911970608</v>
      </c>
      <c r="Q40">
        <v>2688.0328956183671</v>
      </c>
      <c r="R40">
        <v>2734.7121996705173</v>
      </c>
      <c r="S40">
        <v>2781.8706707265155</v>
      </c>
      <c r="T40">
        <v>2828.9399224752083</v>
      </c>
      <c r="U40">
        <v>2876.1173048803507</v>
      </c>
      <c r="V40">
        <v>2923.2114248539224</v>
      </c>
      <c r="W40">
        <v>2970.654269315874</v>
      </c>
      <c r="X40">
        <v>3018.6199384753832</v>
      </c>
      <c r="Y40">
        <v>3066.9314412807125</v>
      </c>
      <c r="Z40">
        <v>3115.9587939147377</v>
      </c>
      <c r="AA40">
        <v>3165.0507247128644</v>
      </c>
      <c r="AB40">
        <v>3214.0523565379417</v>
      </c>
      <c r="AC40">
        <v>3261.8748843613412</v>
      </c>
      <c r="AD40">
        <v>3309.4088823011853</v>
      </c>
      <c r="AE40">
        <v>3356.6176000072114</v>
      </c>
    </row>
    <row r="41" spans="1:31" x14ac:dyDescent="0.35">
      <c r="B41" t="s">
        <v>16</v>
      </c>
      <c r="C41">
        <v>2056.029297</v>
      </c>
      <c r="D41">
        <v>2096.2211745065451</v>
      </c>
      <c r="E41">
        <v>2135.0693934230876</v>
      </c>
      <c r="F41">
        <v>2174.5250487996673</v>
      </c>
      <c r="G41">
        <v>2215.0610225918567</v>
      </c>
      <c r="H41">
        <v>2259.5496372062048</v>
      </c>
      <c r="I41">
        <v>2305.9085911578009</v>
      </c>
      <c r="J41">
        <v>2352.9472816905468</v>
      </c>
      <c r="K41">
        <v>2400.8019940950257</v>
      </c>
      <c r="L41">
        <v>2449.0866837200656</v>
      </c>
      <c r="M41">
        <v>2499.3250437718839</v>
      </c>
      <c r="N41">
        <v>2548.4345314894622</v>
      </c>
      <c r="O41">
        <v>2595.8884212134212</v>
      </c>
      <c r="P41">
        <v>2642.7735407554833</v>
      </c>
      <c r="Q41">
        <v>2689.3711881034378</v>
      </c>
      <c r="R41">
        <v>2735.0679075832163</v>
      </c>
      <c r="S41">
        <v>2781.4215649741454</v>
      </c>
      <c r="T41">
        <v>2827.7881406044212</v>
      </c>
      <c r="U41">
        <v>2874.3485206759151</v>
      </c>
      <c r="V41">
        <v>2921.1690711640572</v>
      </c>
      <c r="W41">
        <v>2968.4604614909463</v>
      </c>
      <c r="X41">
        <v>3016.3871461798562</v>
      </c>
      <c r="Y41">
        <v>3064.7443567138384</v>
      </c>
      <c r="Z41">
        <v>3113.890903692537</v>
      </c>
      <c r="AA41">
        <v>3163.1676044652909</v>
      </c>
      <c r="AB41">
        <v>3212.3925024092196</v>
      </c>
      <c r="AC41">
        <v>3260.4714172750278</v>
      </c>
      <c r="AD41">
        <v>3308.2868827036496</v>
      </c>
      <c r="AE41">
        <v>3355.8024838851688</v>
      </c>
    </row>
    <row r="42" spans="1:31" x14ac:dyDescent="0.35">
      <c r="B42" t="s">
        <v>18</v>
      </c>
      <c r="C42">
        <v>2056.029297</v>
      </c>
      <c r="D42">
        <v>2096.2211745065451</v>
      </c>
      <c r="E42">
        <v>2135.0693934230876</v>
      </c>
      <c r="F42">
        <v>2174.5250487996673</v>
      </c>
      <c r="G42">
        <v>2215.0610225918567</v>
      </c>
      <c r="H42">
        <v>2259.5496372062048</v>
      </c>
      <c r="I42">
        <v>2305.9085911578009</v>
      </c>
      <c r="J42">
        <v>2352.9472816905468</v>
      </c>
      <c r="K42">
        <v>2400.8019940950257</v>
      </c>
      <c r="L42">
        <v>2450.3319797144027</v>
      </c>
      <c r="M42">
        <v>2500.6230833324571</v>
      </c>
      <c r="N42">
        <v>2550.3092136867313</v>
      </c>
      <c r="O42">
        <v>2598.4309982397863</v>
      </c>
      <c r="P42">
        <v>2646.0888211785023</v>
      </c>
      <c r="Q42">
        <v>2693.6014628338189</v>
      </c>
      <c r="R42">
        <v>2740.3842024004634</v>
      </c>
      <c r="S42">
        <v>2787.6530895076694</v>
      </c>
      <c r="T42">
        <v>2834.884853333816</v>
      </c>
      <c r="U42">
        <v>2882.3487634562134</v>
      </c>
      <c r="V42">
        <v>2929.62677728368</v>
      </c>
      <c r="W42">
        <v>2977.2674890478343</v>
      </c>
      <c r="X42">
        <v>3025.4527769975798</v>
      </c>
      <c r="Y42">
        <v>3074.0112940683907</v>
      </c>
      <c r="Z42">
        <v>3123.3089057902362</v>
      </c>
      <c r="AA42">
        <v>3172.633449354038</v>
      </c>
      <c r="AB42">
        <v>3221.8609817442502</v>
      </c>
      <c r="AC42">
        <v>3269.8982846098611</v>
      </c>
      <c r="AD42">
        <v>3317.634875687223</v>
      </c>
      <c r="AE42">
        <v>3365.0279534133902</v>
      </c>
    </row>
    <row r="43" spans="1:31" x14ac:dyDescent="0.35">
      <c r="B43" t="s">
        <v>20</v>
      </c>
      <c r="C43">
        <v>2056.029297</v>
      </c>
      <c r="D43">
        <v>2093.8900484896067</v>
      </c>
      <c r="E43">
        <v>2132.8309592773871</v>
      </c>
      <c r="F43">
        <v>2172.0328188750973</v>
      </c>
      <c r="G43">
        <v>2212.0190742574605</v>
      </c>
      <c r="H43">
        <v>2255.6677406402455</v>
      </c>
      <c r="I43">
        <v>2301.0481665135426</v>
      </c>
      <c r="J43">
        <v>2346.9991779795514</v>
      </c>
      <c r="K43">
        <v>2393.7530445043285</v>
      </c>
      <c r="L43">
        <v>2442.2222349000608</v>
      </c>
      <c r="M43">
        <v>2491.6569647122374</v>
      </c>
      <c r="N43">
        <v>2540.6122932578137</v>
      </c>
      <c r="O43">
        <v>2588.3618310034476</v>
      </c>
      <c r="P43">
        <v>2635.898131374558</v>
      </c>
      <c r="Q43">
        <v>2683.3711839002399</v>
      </c>
      <c r="R43">
        <v>2729.947799224788</v>
      </c>
      <c r="S43">
        <v>2777.3519777844267</v>
      </c>
      <c r="T43">
        <v>2824.8863568842071</v>
      </c>
      <c r="U43">
        <v>2872.6585750427475</v>
      </c>
      <c r="V43">
        <v>2920.37774296207</v>
      </c>
      <c r="W43">
        <v>2968.3966380762727</v>
      </c>
      <c r="X43">
        <v>3016.9512955646142</v>
      </c>
      <c r="Y43">
        <v>3066.0585134976486</v>
      </c>
      <c r="Z43">
        <v>3115.8154308722428</v>
      </c>
      <c r="AA43">
        <v>3166.2171728635753</v>
      </c>
      <c r="AB43">
        <v>3216.8905789849528</v>
      </c>
      <c r="AC43">
        <v>3266.176881234639</v>
      </c>
      <c r="AD43">
        <v>3313.2157074428037</v>
      </c>
      <c r="AE43">
        <v>3359.1640455167621</v>
      </c>
    </row>
    <row r="44" spans="1:31" x14ac:dyDescent="0.35">
      <c r="B44" t="s">
        <v>22</v>
      </c>
      <c r="C44">
        <v>2056.029297</v>
      </c>
      <c r="D44">
        <v>2096.2211745065451</v>
      </c>
      <c r="E44">
        <v>2135.0693934230876</v>
      </c>
      <c r="F44">
        <v>2174.5250487996673</v>
      </c>
      <c r="G44">
        <v>2215.0610225918567</v>
      </c>
      <c r="H44">
        <v>2259.5496372062048</v>
      </c>
      <c r="I44">
        <v>2305.9085911578009</v>
      </c>
      <c r="J44">
        <v>2352.9472816905468</v>
      </c>
      <c r="K44">
        <v>2400.8019940950257</v>
      </c>
      <c r="L44">
        <v>2448.9911318007003</v>
      </c>
      <c r="M44">
        <v>2498.1134857205852</v>
      </c>
      <c r="N44">
        <v>2546.5806345137935</v>
      </c>
      <c r="O44">
        <v>2593.7336308585782</v>
      </c>
      <c r="P44">
        <v>2640.6215911970608</v>
      </c>
      <c r="Q44">
        <v>2687.5148056621747</v>
      </c>
      <c r="R44">
        <v>2733.7720417457513</v>
      </c>
      <c r="S44">
        <v>2780.6480309455656</v>
      </c>
      <c r="T44">
        <v>2827.601219401703</v>
      </c>
      <c r="U44">
        <v>2874.8549599398566</v>
      </c>
      <c r="V44">
        <v>2922.2334321361536</v>
      </c>
      <c r="W44">
        <v>2970.1677037935124</v>
      </c>
      <c r="X44">
        <v>3018.8410300226578</v>
      </c>
      <c r="Y44">
        <v>3068.0725914243703</v>
      </c>
      <c r="Z44">
        <v>3118.2444757046737</v>
      </c>
      <c r="AA44">
        <v>3168.7039078105263</v>
      </c>
      <c r="AB44">
        <v>3219.3287057936614</v>
      </c>
      <c r="AC44">
        <v>3269.0705536268797</v>
      </c>
      <c r="AD44">
        <v>3318.8464025975682</v>
      </c>
      <c r="AE44">
        <v>3368.6729074090463</v>
      </c>
    </row>
    <row r="45" spans="1:31" x14ac:dyDescent="0.35">
      <c r="B45" t="s">
        <v>24</v>
      </c>
      <c r="C45">
        <v>2056.029297</v>
      </c>
      <c r="D45">
        <v>2096.2211745065451</v>
      </c>
      <c r="E45">
        <v>2135.0693934230876</v>
      </c>
      <c r="F45">
        <v>2174.5250487996673</v>
      </c>
      <c r="G45">
        <v>2215.0610225918567</v>
      </c>
      <c r="H45">
        <v>2259.5496372062048</v>
      </c>
      <c r="I45">
        <v>2305.9085911578009</v>
      </c>
      <c r="J45">
        <v>2352.9472816905468</v>
      </c>
      <c r="K45">
        <v>2400.8019940950257</v>
      </c>
      <c r="L45">
        <v>2450.3108526568544</v>
      </c>
      <c r="M45">
        <v>2500.5409999808935</v>
      </c>
      <c r="N45">
        <v>2550.1267280105149</v>
      </c>
      <c r="O45">
        <v>2598.1218981203824</v>
      </c>
      <c r="P45">
        <v>2645.6402485760555</v>
      </c>
      <c r="Q45">
        <v>2692.4667581557273</v>
      </c>
      <c r="R45">
        <v>2738.6463325115592</v>
      </c>
      <c r="S45">
        <v>2785.4265198403555</v>
      </c>
      <c r="T45">
        <v>2832.3303170079475</v>
      </c>
      <c r="U45">
        <v>2879.5922800757326</v>
      </c>
      <c r="V45">
        <v>2926.8953424605365</v>
      </c>
      <c r="W45">
        <v>2974.7881309492182</v>
      </c>
      <c r="X45">
        <v>3023.4586395596784</v>
      </c>
      <c r="Y45">
        <v>3072.7376895799976</v>
      </c>
      <c r="Z45">
        <v>3123.0125945618297</v>
      </c>
      <c r="AA45">
        <v>3173.6066477987692</v>
      </c>
      <c r="AB45">
        <v>3224.4271978532947</v>
      </c>
      <c r="AC45">
        <v>3274.4374188065599</v>
      </c>
      <c r="AD45">
        <v>3324.5736399008752</v>
      </c>
      <c r="AE45">
        <v>3374.8754364446677</v>
      </c>
    </row>
    <row r="46" spans="1:31" x14ac:dyDescent="0.35">
      <c r="B46" t="s">
        <v>26</v>
      </c>
      <c r="C46">
        <v>2056.029297</v>
      </c>
      <c r="D46">
        <v>2096.2211745065451</v>
      </c>
      <c r="E46">
        <v>2135.0693934230876</v>
      </c>
      <c r="F46">
        <v>2174.5250487996673</v>
      </c>
      <c r="G46">
        <v>2215.0610225918567</v>
      </c>
      <c r="H46">
        <v>2259.5496372062048</v>
      </c>
      <c r="I46">
        <v>2305.9085911578009</v>
      </c>
      <c r="J46">
        <v>2352.9472816905468</v>
      </c>
      <c r="K46">
        <v>2400.8019940950257</v>
      </c>
      <c r="L46">
        <v>2450.5389288462934</v>
      </c>
      <c r="M46">
        <v>2501.9291807231293</v>
      </c>
      <c r="N46">
        <v>2552.6918226424932</v>
      </c>
      <c r="O46">
        <v>2601.609821847338</v>
      </c>
      <c r="P46">
        <v>2649.9295210685086</v>
      </c>
      <c r="Q46">
        <v>2697.1486152044286</v>
      </c>
      <c r="R46">
        <v>2743.404983670046</v>
      </c>
      <c r="S46">
        <v>2790.2702966655829</v>
      </c>
      <c r="T46">
        <v>2837.1077738654112</v>
      </c>
      <c r="U46">
        <v>2884.1490067315412</v>
      </c>
      <c r="V46">
        <v>2931.2667722247129</v>
      </c>
      <c r="W46">
        <v>2978.8890115863069</v>
      </c>
      <c r="X46">
        <v>3027.2158259101725</v>
      </c>
      <c r="Y46">
        <v>3076.0569260454076</v>
      </c>
      <c r="Z46">
        <v>3125.7826166777022</v>
      </c>
      <c r="AA46">
        <v>3175.7163688226051</v>
      </c>
      <c r="AB46">
        <v>3225.7075431856997</v>
      </c>
      <c r="AC46">
        <v>3274.6579777242969</v>
      </c>
      <c r="AD46">
        <v>3323.4503815923886</v>
      </c>
      <c r="AE46">
        <v>3372.0392261712695</v>
      </c>
    </row>
    <row r="47" spans="1:31" x14ac:dyDescent="0.35">
      <c r="B47" t="s">
        <v>28</v>
      </c>
      <c r="C47">
        <v>2056.029297</v>
      </c>
      <c r="D47">
        <v>2096.2211745065451</v>
      </c>
      <c r="E47">
        <v>2135.0693934230876</v>
      </c>
      <c r="F47">
        <v>2174.5250487996673</v>
      </c>
      <c r="G47">
        <v>2215.0610225918567</v>
      </c>
      <c r="H47">
        <v>2259.5496372062048</v>
      </c>
      <c r="I47">
        <v>2305.9085911578009</v>
      </c>
      <c r="J47">
        <v>2352.9472816905468</v>
      </c>
      <c r="K47">
        <v>2400.8019940950257</v>
      </c>
      <c r="L47">
        <v>2449.2055234187733</v>
      </c>
      <c r="M47">
        <v>2498.1509364398785</v>
      </c>
      <c r="N47">
        <v>2546.3894815772514</v>
      </c>
      <c r="O47">
        <v>2593.1226038157938</v>
      </c>
      <c r="P47">
        <v>2639.4954153398321</v>
      </c>
      <c r="Q47">
        <v>2685.4213158190378</v>
      </c>
      <c r="R47">
        <v>2730.8777109740381</v>
      </c>
      <c r="S47">
        <v>2777.1843850557116</v>
      </c>
      <c r="T47">
        <v>2823.8669105394288</v>
      </c>
      <c r="U47">
        <v>2871.1909665463945</v>
      </c>
      <c r="V47">
        <v>2919.0120876897076</v>
      </c>
      <c r="W47">
        <v>2967.8176778946709</v>
      </c>
      <c r="X47">
        <v>3017.819766913608</v>
      </c>
      <c r="Y47">
        <v>3068.8517027360708</v>
      </c>
      <c r="Z47">
        <v>3121.2701449001652</v>
      </c>
      <c r="AA47">
        <v>3174.3947870203947</v>
      </c>
      <c r="AB47">
        <v>3228.3118824779363</v>
      </c>
      <c r="AC47">
        <v>3282.0874876603125</v>
      </c>
      <c r="AD47">
        <v>3344.3326050725391</v>
      </c>
      <c r="AE47">
        <v>3426.7877943171234</v>
      </c>
    </row>
    <row r="48" spans="1:31" x14ac:dyDescent="0.35">
      <c r="B48" t="s">
        <v>30</v>
      </c>
      <c r="C48">
        <v>2056.029297</v>
      </c>
      <c r="D48">
        <v>2098.6300184309102</v>
      </c>
      <c r="E48">
        <v>2135.8129155084634</v>
      </c>
      <c r="F48">
        <v>2174.6586536531481</v>
      </c>
      <c r="G48">
        <v>2213.8496995116893</v>
      </c>
      <c r="H48">
        <v>2255.3602669174134</v>
      </c>
      <c r="I48">
        <v>2302.1662096088035</v>
      </c>
      <c r="J48">
        <v>2349.5648190485763</v>
      </c>
      <c r="K48">
        <v>2397.2170480131463</v>
      </c>
      <c r="L48">
        <v>2446.5167754923559</v>
      </c>
      <c r="M48">
        <v>2497.7306897604481</v>
      </c>
      <c r="N48">
        <v>2548.3779242759279</v>
      </c>
      <c r="O48">
        <v>2597.4647798533306</v>
      </c>
      <c r="P48">
        <v>2646.02931909577</v>
      </c>
      <c r="Q48">
        <v>2694.5082806626515</v>
      </c>
      <c r="R48">
        <v>2742.7205784268922</v>
      </c>
      <c r="S48">
        <v>2791.0750164966162</v>
      </c>
      <c r="T48">
        <v>2839.4013639772484</v>
      </c>
      <c r="U48">
        <v>2887.8602912957022</v>
      </c>
      <c r="V48">
        <v>2936.2746915072166</v>
      </c>
      <c r="W48">
        <v>2984.968990108765</v>
      </c>
      <c r="X48">
        <v>3034.1938152277494</v>
      </c>
      <c r="Y48">
        <v>3083.8908757273643</v>
      </c>
      <c r="Z48">
        <v>3134.5212709577936</v>
      </c>
      <c r="AA48">
        <v>3185.4327923449441</v>
      </c>
      <c r="AB48">
        <v>3236.4560991828876</v>
      </c>
      <c r="AC48">
        <v>3286.2269683673417</v>
      </c>
      <c r="AD48">
        <v>3335.4474186541543</v>
      </c>
      <c r="AE48">
        <v>3384.3730955699407</v>
      </c>
    </row>
    <row r="50" spans="1:31" x14ac:dyDescent="0.35">
      <c r="A50" t="str">
        <f>B36 &amp; " Deviations"</f>
        <v>Wood products Deviations</v>
      </c>
    </row>
    <row r="51" spans="1:31" x14ac:dyDescent="0.35">
      <c r="C51" s="1">
        <v>2022</v>
      </c>
      <c r="D51" s="2">
        <v>2023</v>
      </c>
      <c r="E51" s="1">
        <v>2024</v>
      </c>
      <c r="F51" s="2">
        <v>2025</v>
      </c>
      <c r="G51" s="1">
        <v>2026</v>
      </c>
      <c r="H51" s="2">
        <v>2027</v>
      </c>
      <c r="I51" s="1">
        <v>2028</v>
      </c>
      <c r="J51" s="2">
        <v>2029</v>
      </c>
      <c r="K51" s="1">
        <v>2030</v>
      </c>
      <c r="L51" s="2">
        <v>2031</v>
      </c>
      <c r="M51" s="1">
        <v>2032</v>
      </c>
      <c r="N51" s="2">
        <v>2033</v>
      </c>
      <c r="O51" s="1">
        <v>2034</v>
      </c>
      <c r="P51" s="2">
        <v>2035</v>
      </c>
      <c r="Q51" s="1">
        <v>2036</v>
      </c>
      <c r="R51" s="2">
        <v>2037</v>
      </c>
      <c r="S51" s="1">
        <v>2038</v>
      </c>
      <c r="T51" s="2">
        <v>2039</v>
      </c>
      <c r="U51" s="1">
        <v>2040</v>
      </c>
      <c r="V51" s="2">
        <v>2041</v>
      </c>
      <c r="W51" s="1">
        <v>2042</v>
      </c>
      <c r="X51" s="2">
        <v>2043</v>
      </c>
      <c r="Y51" s="1">
        <v>2044</v>
      </c>
      <c r="Z51" s="2">
        <v>2045</v>
      </c>
      <c r="AA51" s="1">
        <v>2046</v>
      </c>
      <c r="AB51" s="2">
        <v>2047</v>
      </c>
      <c r="AC51" s="1">
        <v>2048</v>
      </c>
      <c r="AD51" s="2">
        <v>2049</v>
      </c>
      <c r="AE51" s="1">
        <v>2050</v>
      </c>
    </row>
    <row r="52" spans="1:31" x14ac:dyDescent="0.35">
      <c r="B52" t="s">
        <v>12</v>
      </c>
      <c r="C52" s="44">
        <f>C39/C$38-1</f>
        <v>0</v>
      </c>
      <c r="D52" s="44">
        <f t="shared" ref="D52:AE61" si="6">D39/D$38-1</f>
        <v>1.9616534041588807E-7</v>
      </c>
      <c r="E52" s="44">
        <f t="shared" si="6"/>
        <v>3.9252635830600013E-7</v>
      </c>
      <c r="F52" s="44">
        <f t="shared" si="6"/>
        <v>8.8345454507532395E-7</v>
      </c>
      <c r="G52" s="44">
        <f t="shared" si="6"/>
        <v>1.0797947249674422E-6</v>
      </c>
      <c r="H52" s="44">
        <f t="shared" si="6"/>
        <v>2.2561703971746283E-6</v>
      </c>
      <c r="I52" s="44">
        <f t="shared" si="6"/>
        <v>3.3340591292230215E-6</v>
      </c>
      <c r="J52" s="44">
        <f t="shared" si="6"/>
        <v>4.1180692444964251E-6</v>
      </c>
      <c r="K52" s="44">
        <f t="shared" si="6"/>
        <v>4.706112330277179E-6</v>
      </c>
      <c r="L52" s="44">
        <f t="shared" si="6"/>
        <v>-2.5844363627947065E-4</v>
      </c>
      <c r="M52" s="44">
        <f t="shared" si="6"/>
        <v>-5.1734586514073921E-4</v>
      </c>
      <c r="N52" s="44">
        <f t="shared" si="6"/>
        <v>-8.6128575346144931E-4</v>
      </c>
      <c r="O52" s="44">
        <f t="shared" si="6"/>
        <v>-1.2076440924472243E-3</v>
      </c>
      <c r="P52" s="44">
        <f t="shared" si="6"/>
        <v>-1.5827159588078787E-3</v>
      </c>
      <c r="Q52" s="44">
        <f t="shared" si="6"/>
        <v>-1.900319296682107E-3</v>
      </c>
      <c r="R52" s="44">
        <f t="shared" si="6"/>
        <v>-2.2287175040611729E-3</v>
      </c>
      <c r="S52" s="44">
        <f t="shared" si="6"/>
        <v>-2.5464361361192678E-3</v>
      </c>
      <c r="T52" s="44">
        <f t="shared" si="6"/>
        <v>-2.8608119562403278E-3</v>
      </c>
      <c r="U52" s="44">
        <f t="shared" si="6"/>
        <v>-3.1725053649491741E-3</v>
      </c>
      <c r="V52" s="44">
        <f t="shared" si="6"/>
        <v>-3.41426696219016E-3</v>
      </c>
      <c r="W52" s="44">
        <f t="shared" si="6"/>
        <v>-3.638443127309543E-3</v>
      </c>
      <c r="X52" s="44">
        <f t="shared" si="6"/>
        <v>-3.8562059431216378E-3</v>
      </c>
      <c r="Y52" s="44">
        <f t="shared" si="6"/>
        <v>-4.0711987849092468E-3</v>
      </c>
      <c r="Z52" s="44">
        <f t="shared" si="6"/>
        <v>-4.2918251115477979E-3</v>
      </c>
      <c r="AA52" s="44">
        <f t="shared" si="6"/>
        <v>-4.5085269672484607E-3</v>
      </c>
      <c r="AB52" s="44">
        <f t="shared" si="6"/>
        <v>-4.7432653966695826E-3</v>
      </c>
      <c r="AC52" s="44">
        <f t="shared" si="6"/>
        <v>-5.0062153978620572E-3</v>
      </c>
      <c r="AD52" s="44">
        <f t="shared" si="6"/>
        <v>-5.3059274700784087E-3</v>
      </c>
      <c r="AE52" s="44">
        <f t="shared" si="6"/>
        <v>-5.6515040068514377E-3</v>
      </c>
    </row>
    <row r="53" spans="1:31" x14ac:dyDescent="0.35">
      <c r="B53" t="s">
        <v>14</v>
      </c>
      <c r="C53" s="44">
        <f t="shared" ref="C53:R61" si="7">C40/C$38-1</f>
        <v>0</v>
      </c>
      <c r="D53" s="44">
        <f t="shared" si="7"/>
        <v>1.9616534041588807E-7</v>
      </c>
      <c r="E53" s="44">
        <f t="shared" si="7"/>
        <v>3.9252635830600013E-7</v>
      </c>
      <c r="F53" s="44">
        <f t="shared" si="7"/>
        <v>8.8345454507532395E-7</v>
      </c>
      <c r="G53" s="44">
        <f t="shared" si="7"/>
        <v>1.0797947249674422E-6</v>
      </c>
      <c r="H53" s="44">
        <f t="shared" si="7"/>
        <v>2.2561703971746283E-6</v>
      </c>
      <c r="I53" s="44">
        <f t="shared" si="7"/>
        <v>3.3340591292230215E-6</v>
      </c>
      <c r="J53" s="44">
        <f t="shared" si="7"/>
        <v>4.1180692444964251E-6</v>
      </c>
      <c r="K53" s="44">
        <f t="shared" si="7"/>
        <v>4.706112330277179E-6</v>
      </c>
      <c r="L53" s="44">
        <f t="shared" si="7"/>
        <v>-6.2652018338538173E-4</v>
      </c>
      <c r="M53" s="44">
        <f t="shared" si="7"/>
        <v>-1.520010901904012E-3</v>
      </c>
      <c r="N53" s="44">
        <f t="shared" si="7"/>
        <v>-2.389322517403536E-3</v>
      </c>
      <c r="O53" s="44">
        <f t="shared" si="7"/>
        <v>-3.0227380548338845E-3</v>
      </c>
      <c r="P53" s="44">
        <f t="shared" si="7"/>
        <v>-3.5078303663521604E-3</v>
      </c>
      <c r="Q53" s="44">
        <f t="shared" si="7"/>
        <v>-3.4515395096890167E-3</v>
      </c>
      <c r="R53" s="44">
        <f t="shared" si="7"/>
        <v>-3.3409373739667902E-3</v>
      </c>
      <c r="S53" s="44">
        <f t="shared" si="6"/>
        <v>-3.2811682086223426E-3</v>
      </c>
      <c r="T53" s="44">
        <f t="shared" si="6"/>
        <v>-3.2462741828982455E-3</v>
      </c>
      <c r="U53" s="44">
        <f t="shared" si="6"/>
        <v>-3.2444114121489287E-3</v>
      </c>
      <c r="V53" s="44">
        <f t="shared" si="6"/>
        <v>-3.2351927708377248E-3</v>
      </c>
      <c r="W53" s="44">
        <f t="shared" si="6"/>
        <v>-3.2571632363176395E-3</v>
      </c>
      <c r="X53" s="44">
        <f t="shared" si="6"/>
        <v>-3.3156217252707787E-3</v>
      </c>
      <c r="Y53" s="44">
        <f t="shared" si="6"/>
        <v>-3.4097873125472633E-3</v>
      </c>
      <c r="Z53" s="44">
        <f t="shared" si="6"/>
        <v>-3.5447421942729207E-3</v>
      </c>
      <c r="AA53" s="44">
        <f t="shared" si="6"/>
        <v>-3.7035407202533621E-3</v>
      </c>
      <c r="AB53" s="44">
        <f t="shared" si="6"/>
        <v>-3.9021752501103846E-3</v>
      </c>
      <c r="AC53" s="44">
        <f t="shared" si="6"/>
        <v>-4.1461148991207564E-3</v>
      </c>
      <c r="AD53" s="44">
        <f t="shared" si="6"/>
        <v>-4.4405909954022826E-3</v>
      </c>
      <c r="AE53" s="44">
        <f t="shared" si="6"/>
        <v>-4.7911779841147695E-3</v>
      </c>
    </row>
    <row r="54" spans="1:31" x14ac:dyDescent="0.35">
      <c r="B54" t="s">
        <v>16</v>
      </c>
      <c r="C54" s="44">
        <f t="shared" si="7"/>
        <v>0</v>
      </c>
      <c r="D54" s="44">
        <f t="shared" si="6"/>
        <v>1.9616534041588807E-7</v>
      </c>
      <c r="E54" s="44">
        <f t="shared" si="6"/>
        <v>3.9252635830600013E-7</v>
      </c>
      <c r="F54" s="44">
        <f t="shared" si="6"/>
        <v>8.8345454507532395E-7</v>
      </c>
      <c r="G54" s="44">
        <f t="shared" si="6"/>
        <v>1.0797947249674422E-6</v>
      </c>
      <c r="H54" s="44">
        <f t="shared" si="6"/>
        <v>2.2561703971746283E-6</v>
      </c>
      <c r="I54" s="44">
        <f t="shared" si="6"/>
        <v>3.3340591292230215E-6</v>
      </c>
      <c r="J54" s="44">
        <f t="shared" si="6"/>
        <v>4.1180692444964251E-6</v>
      </c>
      <c r="K54" s="44">
        <f t="shared" si="6"/>
        <v>4.706112330277179E-6</v>
      </c>
      <c r="L54" s="44">
        <f t="shared" si="6"/>
        <v>-5.8752777834181202E-4</v>
      </c>
      <c r="M54" s="44">
        <f t="shared" si="6"/>
        <v>-1.0357588946324769E-3</v>
      </c>
      <c r="N54" s="44">
        <f t="shared" si="6"/>
        <v>-1.6630673213913205E-3</v>
      </c>
      <c r="O54" s="44">
        <f t="shared" si="6"/>
        <v>-2.1944814588293893E-3</v>
      </c>
      <c r="P54" s="44">
        <f t="shared" si="6"/>
        <v>-2.6957485097304223E-3</v>
      </c>
      <c r="Q54" s="44">
        <f t="shared" si="6"/>
        <v>-2.9553873540153486E-3</v>
      </c>
      <c r="R54" s="44">
        <f t="shared" si="6"/>
        <v>-3.2113005094799307E-3</v>
      </c>
      <c r="S54" s="44">
        <f t="shared" si="6"/>
        <v>-3.4420786943482051E-3</v>
      </c>
      <c r="T54" s="44">
        <f t="shared" si="6"/>
        <v>-3.6520950566166777E-3</v>
      </c>
      <c r="U54" s="44">
        <f t="shared" si="6"/>
        <v>-3.8574064168330757E-3</v>
      </c>
      <c r="V54" s="44">
        <f t="shared" si="6"/>
        <v>-3.9316002440241693E-3</v>
      </c>
      <c r="W54" s="44">
        <f t="shared" si="6"/>
        <v>-3.9932509922436799E-3</v>
      </c>
      <c r="X54" s="44">
        <f t="shared" si="6"/>
        <v>-4.0528424573408328E-3</v>
      </c>
      <c r="Y54" s="44">
        <f t="shared" si="6"/>
        <v>-4.1204739109919064E-3</v>
      </c>
      <c r="Z54" s="44">
        <f t="shared" si="6"/>
        <v>-4.2060346633842061E-3</v>
      </c>
      <c r="AA54" s="44">
        <f t="shared" si="6"/>
        <v>-4.2963103780684353E-3</v>
      </c>
      <c r="AB54" s="44">
        <f t="shared" si="6"/>
        <v>-4.4165965798248497E-3</v>
      </c>
      <c r="AC54" s="44">
        <f t="shared" si="6"/>
        <v>-4.5745948991408047E-3</v>
      </c>
      <c r="AD54" s="44">
        <f t="shared" si="6"/>
        <v>-4.7781187219397836E-3</v>
      </c>
      <c r="AE54" s="44">
        <f t="shared" si="6"/>
        <v>-5.0328530428471741E-3</v>
      </c>
    </row>
    <row r="55" spans="1:31" x14ac:dyDescent="0.35">
      <c r="B55" t="s">
        <v>18</v>
      </c>
      <c r="C55" s="44">
        <f t="shared" si="7"/>
        <v>0</v>
      </c>
      <c r="D55" s="44">
        <f t="shared" si="6"/>
        <v>1.9616534041588807E-7</v>
      </c>
      <c r="E55" s="44">
        <f t="shared" si="6"/>
        <v>3.9252635830600013E-7</v>
      </c>
      <c r="F55" s="44">
        <f t="shared" si="6"/>
        <v>8.8345454507532395E-7</v>
      </c>
      <c r="G55" s="44">
        <f t="shared" si="6"/>
        <v>1.0797947249674422E-6</v>
      </c>
      <c r="H55" s="44">
        <f t="shared" si="6"/>
        <v>2.2561703971746283E-6</v>
      </c>
      <c r="I55" s="44">
        <f t="shared" si="6"/>
        <v>3.3340591292230215E-6</v>
      </c>
      <c r="J55" s="44">
        <f t="shared" si="6"/>
        <v>4.1180692444964251E-6</v>
      </c>
      <c r="K55" s="44">
        <f t="shared" si="6"/>
        <v>4.706112330277179E-6</v>
      </c>
      <c r="L55" s="44">
        <f t="shared" si="6"/>
        <v>-7.9352891506956347E-5</v>
      </c>
      <c r="M55" s="44">
        <f t="shared" si="6"/>
        <v>-5.1694078100450458E-4</v>
      </c>
      <c r="N55" s="44">
        <f t="shared" si="6"/>
        <v>-9.2866961509641133E-4</v>
      </c>
      <c r="O55" s="44">
        <f t="shared" si="6"/>
        <v>-1.2171677316711316E-3</v>
      </c>
      <c r="P55" s="44">
        <f t="shared" si="6"/>
        <v>-1.4446601323986341E-3</v>
      </c>
      <c r="Q55" s="44">
        <f t="shared" si="6"/>
        <v>-1.3870755313124539E-3</v>
      </c>
      <c r="R55" s="44">
        <f t="shared" si="6"/>
        <v>-1.2737900797390456E-3</v>
      </c>
      <c r="S55" s="44">
        <f t="shared" si="6"/>
        <v>-1.2093804173606282E-3</v>
      </c>
      <c r="T55" s="44">
        <f t="shared" si="6"/>
        <v>-1.1516266663622599E-3</v>
      </c>
      <c r="U55" s="44">
        <f t="shared" si="6"/>
        <v>-1.0848189817549425E-3</v>
      </c>
      <c r="V55" s="44">
        <f t="shared" si="6"/>
        <v>-1.0476679570025071E-3</v>
      </c>
      <c r="W55" s="44">
        <f t="shared" si="6"/>
        <v>-1.0382313788269704E-3</v>
      </c>
      <c r="X55" s="44">
        <f t="shared" si="6"/>
        <v>-1.0595631444788589E-3</v>
      </c>
      <c r="Y55" s="44">
        <f t="shared" si="6"/>
        <v>-1.1092102926313352E-3</v>
      </c>
      <c r="Z55" s="44">
        <f t="shared" si="6"/>
        <v>-1.194243324357136E-3</v>
      </c>
      <c r="AA55" s="44">
        <f t="shared" si="6"/>
        <v>-1.3166463641194337E-3</v>
      </c>
      <c r="AB55" s="44">
        <f t="shared" si="6"/>
        <v>-1.4821292398239372E-3</v>
      </c>
      <c r="AC55" s="44">
        <f t="shared" si="6"/>
        <v>-1.6965622361674315E-3</v>
      </c>
      <c r="AD55" s="44">
        <f t="shared" si="6"/>
        <v>-1.9659904231741354E-3</v>
      </c>
      <c r="AE55" s="44">
        <f t="shared" si="6"/>
        <v>-2.2975790987121991E-3</v>
      </c>
    </row>
    <row r="56" spans="1:31" x14ac:dyDescent="0.35">
      <c r="B56" t="s">
        <v>20</v>
      </c>
      <c r="C56" s="44">
        <f t="shared" si="7"/>
        <v>0</v>
      </c>
      <c r="D56" s="44">
        <f t="shared" si="6"/>
        <v>-1.1118651488829512E-3</v>
      </c>
      <c r="E56" s="44">
        <f t="shared" si="6"/>
        <v>-1.0480207154969223E-3</v>
      </c>
      <c r="F56" s="44">
        <f t="shared" si="6"/>
        <v>-1.1452206695337086E-3</v>
      </c>
      <c r="G56" s="44">
        <f t="shared" si="6"/>
        <v>-1.372223959912322E-3</v>
      </c>
      <c r="H56" s="44">
        <f t="shared" si="6"/>
        <v>-1.7157434080405931E-3</v>
      </c>
      <c r="I56" s="44">
        <f t="shared" si="6"/>
        <v>-2.1044862021938338E-3</v>
      </c>
      <c r="J56" s="44">
        <f t="shared" si="6"/>
        <v>-2.5238298588641239E-3</v>
      </c>
      <c r="K56" s="44">
        <f t="shared" si="6"/>
        <v>-2.9313889014123129E-3</v>
      </c>
      <c r="L56" s="44">
        <f t="shared" si="6"/>
        <v>-3.3887417211734272E-3</v>
      </c>
      <c r="M56" s="44">
        <f t="shared" si="6"/>
        <v>-4.1006410705799468E-3</v>
      </c>
      <c r="N56" s="44">
        <f t="shared" si="6"/>
        <v>-4.7273914099137393E-3</v>
      </c>
      <c r="O56" s="44">
        <f t="shared" si="6"/>
        <v>-5.0875461937918143E-3</v>
      </c>
      <c r="P56" s="44">
        <f t="shared" si="6"/>
        <v>-5.2903238301617028E-3</v>
      </c>
      <c r="Q56" s="44">
        <f t="shared" si="6"/>
        <v>-5.1798002179274105E-3</v>
      </c>
      <c r="R56" s="44">
        <f t="shared" si="6"/>
        <v>-5.0773112720272628E-3</v>
      </c>
      <c r="S56" s="44">
        <f t="shared" si="6"/>
        <v>-4.9001745836694255E-3</v>
      </c>
      <c r="T56" s="44">
        <f t="shared" si="6"/>
        <v>-4.6745146957399841E-3</v>
      </c>
      <c r="U56" s="44">
        <f t="shared" si="6"/>
        <v>-4.443078896676278E-3</v>
      </c>
      <c r="V56" s="44">
        <f t="shared" si="6"/>
        <v>-4.201429547509461E-3</v>
      </c>
      <c r="W56" s="44">
        <f t="shared" si="6"/>
        <v>-4.0146656455914975E-3</v>
      </c>
      <c r="X56" s="44">
        <f t="shared" si="6"/>
        <v>-3.8665722775030886E-3</v>
      </c>
      <c r="Y56" s="44">
        <f t="shared" si="6"/>
        <v>-3.6934425887217293E-3</v>
      </c>
      <c r="Z56" s="44">
        <f t="shared" si="6"/>
        <v>-3.5905883902329627E-3</v>
      </c>
      <c r="AA56" s="44">
        <f t="shared" si="6"/>
        <v>-3.3363655108916701E-3</v>
      </c>
      <c r="AB56" s="44">
        <f t="shared" si="6"/>
        <v>-3.0225544810605909E-3</v>
      </c>
      <c r="AC56" s="44">
        <f t="shared" si="6"/>
        <v>-2.8327106601950813E-3</v>
      </c>
      <c r="AD56" s="44">
        <f t="shared" si="6"/>
        <v>-3.2953953659223822E-3</v>
      </c>
      <c r="AE56" s="44">
        <f t="shared" si="6"/>
        <v>-4.0361783571443155E-3</v>
      </c>
    </row>
    <row r="57" spans="1:31" x14ac:dyDescent="0.35">
      <c r="B57" t="s">
        <v>22</v>
      </c>
      <c r="C57" s="44">
        <f t="shared" si="7"/>
        <v>0</v>
      </c>
      <c r="D57" s="44">
        <f t="shared" si="6"/>
        <v>1.9616534041588807E-7</v>
      </c>
      <c r="E57" s="44">
        <f t="shared" si="6"/>
        <v>3.9252635830600013E-7</v>
      </c>
      <c r="F57" s="44">
        <f t="shared" si="6"/>
        <v>8.8345454507532395E-7</v>
      </c>
      <c r="G57" s="44">
        <f t="shared" si="6"/>
        <v>1.0797947249674422E-6</v>
      </c>
      <c r="H57" s="44">
        <f t="shared" si="6"/>
        <v>2.2561703971746283E-6</v>
      </c>
      <c r="I57" s="44">
        <f t="shared" si="6"/>
        <v>3.3340591292230215E-6</v>
      </c>
      <c r="J57" s="44">
        <f t="shared" si="6"/>
        <v>4.1180692444964251E-6</v>
      </c>
      <c r="K57" s="44">
        <f t="shared" si="6"/>
        <v>4.706112330277179E-6</v>
      </c>
      <c r="L57" s="44">
        <f t="shared" si="6"/>
        <v>-6.2652018338538173E-4</v>
      </c>
      <c r="M57" s="44">
        <f t="shared" si="6"/>
        <v>-1.520010901904012E-3</v>
      </c>
      <c r="N57" s="44">
        <f t="shared" si="6"/>
        <v>-2.389322517403536E-3</v>
      </c>
      <c r="O57" s="44">
        <f t="shared" si="6"/>
        <v>-3.0227380548338845E-3</v>
      </c>
      <c r="P57" s="44">
        <f t="shared" si="6"/>
        <v>-3.5078303663521604E-3</v>
      </c>
      <c r="Q57" s="44">
        <f t="shared" si="6"/>
        <v>-3.643613702337678E-3</v>
      </c>
      <c r="R57" s="44">
        <f t="shared" si="6"/>
        <v>-3.6835755923981806E-3</v>
      </c>
      <c r="S57" s="44">
        <f t="shared" si="6"/>
        <v>-3.7192288657885708E-3</v>
      </c>
      <c r="T57" s="44">
        <f t="shared" si="6"/>
        <v>-3.7179552057712284E-3</v>
      </c>
      <c r="U57" s="44">
        <f t="shared" si="6"/>
        <v>-3.6818933507430929E-3</v>
      </c>
      <c r="V57" s="44">
        <f t="shared" si="6"/>
        <v>-3.5686714629740157E-3</v>
      </c>
      <c r="W57" s="44">
        <f t="shared" si="6"/>
        <v>-3.420420436604954E-3</v>
      </c>
      <c r="X57" s="44">
        <f t="shared" si="6"/>
        <v>-3.2426219784233989E-3</v>
      </c>
      <c r="Y57" s="44">
        <f t="shared" si="6"/>
        <v>-3.0389739813234673E-3</v>
      </c>
      <c r="Z57" s="44">
        <f t="shared" si="6"/>
        <v>-2.8138019643506595E-3</v>
      </c>
      <c r="AA57" s="44">
        <f t="shared" si="6"/>
        <v>-2.5535896762203247E-3</v>
      </c>
      <c r="AB57" s="44">
        <f t="shared" si="6"/>
        <v>-2.2669311926972746E-3</v>
      </c>
      <c r="AC57" s="44">
        <f t="shared" si="6"/>
        <v>-1.9492693890911239E-3</v>
      </c>
      <c r="AD57" s="44">
        <f t="shared" si="6"/>
        <v>-1.6015304674077413E-3</v>
      </c>
      <c r="AE57" s="44">
        <f t="shared" si="6"/>
        <v>-1.2168809660708657E-3</v>
      </c>
    </row>
    <row r="58" spans="1:31" x14ac:dyDescent="0.35">
      <c r="B58" t="s">
        <v>24</v>
      </c>
      <c r="C58" s="44">
        <f t="shared" si="7"/>
        <v>0</v>
      </c>
      <c r="D58" s="44">
        <f t="shared" si="6"/>
        <v>1.9616534041588807E-7</v>
      </c>
      <c r="E58" s="44">
        <f t="shared" si="6"/>
        <v>3.9252635830600013E-7</v>
      </c>
      <c r="F58" s="44">
        <f t="shared" si="6"/>
        <v>8.8345454507532395E-7</v>
      </c>
      <c r="G58" s="44">
        <f t="shared" si="6"/>
        <v>1.0797947249674422E-6</v>
      </c>
      <c r="H58" s="44">
        <f t="shared" si="6"/>
        <v>2.2561703971746283E-6</v>
      </c>
      <c r="I58" s="44">
        <f t="shared" si="6"/>
        <v>3.3340591292230215E-6</v>
      </c>
      <c r="J58" s="44">
        <f t="shared" si="6"/>
        <v>4.1180692444964251E-6</v>
      </c>
      <c r="K58" s="44">
        <f t="shared" si="6"/>
        <v>4.706112330277179E-6</v>
      </c>
      <c r="L58" s="44">
        <f t="shared" si="6"/>
        <v>-8.7974327798057139E-5</v>
      </c>
      <c r="M58" s="44">
        <f t="shared" si="6"/>
        <v>-5.4974897184245641E-4</v>
      </c>
      <c r="N58" s="44">
        <f t="shared" si="6"/>
        <v>-1.0001574983441452E-3</v>
      </c>
      <c r="O58" s="44">
        <f t="shared" si="6"/>
        <v>-1.3359793887526283E-3</v>
      </c>
      <c r="P58" s="44">
        <f t="shared" si="6"/>
        <v>-1.6139381112428852E-3</v>
      </c>
      <c r="Q58" s="44">
        <f t="shared" si="6"/>
        <v>-1.8077505170638331E-3</v>
      </c>
      <c r="R58" s="44">
        <f t="shared" si="6"/>
        <v>-1.9071524403743156E-3</v>
      </c>
      <c r="S58" s="44">
        <f t="shared" si="6"/>
        <v>-2.007139975725547E-3</v>
      </c>
      <c r="T58" s="44">
        <f t="shared" si="6"/>
        <v>-2.051696540704695E-3</v>
      </c>
      <c r="U58" s="44">
        <f t="shared" si="6"/>
        <v>-2.0401138891225079E-3</v>
      </c>
      <c r="V58" s="44">
        <f t="shared" si="6"/>
        <v>-1.9790402422232845E-3</v>
      </c>
      <c r="W58" s="44">
        <f t="shared" si="6"/>
        <v>-1.8701297421248597E-3</v>
      </c>
      <c r="X58" s="44">
        <f t="shared" si="6"/>
        <v>-1.7179850965622911E-3</v>
      </c>
      <c r="Y58" s="44">
        <f t="shared" si="6"/>
        <v>-1.523064267612062E-3</v>
      </c>
      <c r="Z58" s="44">
        <f t="shared" si="6"/>
        <v>-1.2890009578885309E-3</v>
      </c>
      <c r="AA58" s="44">
        <f t="shared" si="6"/>
        <v>-1.010302406630359E-3</v>
      </c>
      <c r="AB58" s="44">
        <f t="shared" si="6"/>
        <v>-6.8680856657554745E-4</v>
      </c>
      <c r="AC58" s="44">
        <f t="shared" si="6"/>
        <v>-3.107597192012479E-4</v>
      </c>
      <c r="AD58" s="44">
        <f t="shared" si="6"/>
        <v>1.2137691203473189E-4</v>
      </c>
      <c r="AE58" s="44">
        <f t="shared" si="6"/>
        <v>6.2211660548650016E-4</v>
      </c>
    </row>
    <row r="59" spans="1:31" x14ac:dyDescent="0.35">
      <c r="B59" t="s">
        <v>26</v>
      </c>
      <c r="C59" s="44">
        <f t="shared" si="7"/>
        <v>0</v>
      </c>
      <c r="D59" s="44">
        <f t="shared" si="6"/>
        <v>1.9616534041588807E-7</v>
      </c>
      <c r="E59" s="44">
        <f t="shared" si="6"/>
        <v>3.9252635830600013E-7</v>
      </c>
      <c r="F59" s="44">
        <f t="shared" si="6"/>
        <v>8.8345454507532395E-7</v>
      </c>
      <c r="G59" s="44">
        <f t="shared" si="6"/>
        <v>1.0797947249674422E-6</v>
      </c>
      <c r="H59" s="44">
        <f t="shared" si="6"/>
        <v>2.2561703971746283E-6</v>
      </c>
      <c r="I59" s="44">
        <f t="shared" si="6"/>
        <v>3.3340591292230215E-6</v>
      </c>
      <c r="J59" s="44">
        <f t="shared" si="6"/>
        <v>4.1180692444964251E-6</v>
      </c>
      <c r="K59" s="44">
        <f t="shared" si="6"/>
        <v>4.706112330277179E-6</v>
      </c>
      <c r="L59" s="44">
        <f t="shared" si="6"/>
        <v>5.097995798175603E-6</v>
      </c>
      <c r="M59" s="44">
        <f t="shared" si="6"/>
        <v>5.0979957979535584E-6</v>
      </c>
      <c r="N59" s="44">
        <f t="shared" si="6"/>
        <v>4.7059483236910893E-6</v>
      </c>
      <c r="O59" s="44">
        <f t="shared" si="6"/>
        <v>4.7059483236910893E-6</v>
      </c>
      <c r="P59" s="44">
        <f t="shared" si="6"/>
        <v>4.7059483236910893E-6</v>
      </c>
      <c r="Q59" s="44">
        <f t="shared" si="6"/>
        <v>-7.202122531135835E-5</v>
      </c>
      <c r="R59" s="44">
        <f t="shared" si="6"/>
        <v>-1.7287385575648351E-4</v>
      </c>
      <c r="S59" s="44">
        <f t="shared" si="6"/>
        <v>-2.7165901699433004E-4</v>
      </c>
      <c r="T59" s="44">
        <f t="shared" si="6"/>
        <v>-3.6839889101791812E-4</v>
      </c>
      <c r="U59" s="44">
        <f t="shared" si="6"/>
        <v>-4.6092142985199036E-4</v>
      </c>
      <c r="V59" s="44">
        <f t="shared" si="6"/>
        <v>-4.8845789530227446E-4</v>
      </c>
      <c r="W59" s="44">
        <f t="shared" si="6"/>
        <v>-4.9416235283239462E-4</v>
      </c>
      <c r="X59" s="44">
        <f t="shared" si="6"/>
        <v>-4.7744172968322562E-4</v>
      </c>
      <c r="Y59" s="44">
        <f t="shared" si="6"/>
        <v>-4.4448829082355257E-4</v>
      </c>
      <c r="Z59" s="44">
        <f t="shared" si="6"/>
        <v>-4.0317310066850798E-4</v>
      </c>
      <c r="AA59" s="44">
        <f t="shared" si="6"/>
        <v>-3.4620322815470672E-4</v>
      </c>
      <c r="AB59" s="44">
        <f t="shared" si="6"/>
        <v>-2.9000445168836375E-4</v>
      </c>
      <c r="AC59" s="44">
        <f t="shared" si="6"/>
        <v>-2.4342284611178489E-4</v>
      </c>
      <c r="AD59" s="44">
        <f t="shared" si="6"/>
        <v>-2.1652946868988554E-4</v>
      </c>
      <c r="AE59" s="44">
        <f t="shared" si="6"/>
        <v>-2.187958312389604E-4</v>
      </c>
    </row>
    <row r="60" spans="1:31" x14ac:dyDescent="0.35">
      <c r="B60" t="s">
        <v>28</v>
      </c>
      <c r="C60" s="44">
        <f t="shared" si="7"/>
        <v>0</v>
      </c>
      <c r="D60" s="44">
        <f t="shared" si="6"/>
        <v>1.9616534041588807E-7</v>
      </c>
      <c r="E60" s="44">
        <f t="shared" si="6"/>
        <v>3.9252635830600013E-7</v>
      </c>
      <c r="F60" s="44">
        <f t="shared" si="6"/>
        <v>8.8345454507532395E-7</v>
      </c>
      <c r="G60" s="44">
        <f t="shared" si="6"/>
        <v>1.0797947249674422E-6</v>
      </c>
      <c r="H60" s="44">
        <f t="shared" si="6"/>
        <v>2.2561703971746283E-6</v>
      </c>
      <c r="I60" s="44">
        <f t="shared" si="6"/>
        <v>3.3340591292230215E-6</v>
      </c>
      <c r="J60" s="44">
        <f t="shared" si="6"/>
        <v>4.1180692444964251E-6</v>
      </c>
      <c r="K60" s="44">
        <f t="shared" si="6"/>
        <v>4.706112330277179E-6</v>
      </c>
      <c r="L60" s="44">
        <f t="shared" si="6"/>
        <v>-5.3903219920481416E-4</v>
      </c>
      <c r="M60" s="44">
        <f t="shared" si="6"/>
        <v>-1.5050420888355065E-3</v>
      </c>
      <c r="N60" s="44">
        <f t="shared" si="6"/>
        <v>-2.4642057580683829E-3</v>
      </c>
      <c r="O60" s="44">
        <f t="shared" si="6"/>
        <v>-3.257604141637116E-3</v>
      </c>
      <c r="P60" s="44">
        <f t="shared" si="6"/>
        <v>-3.9328156906787148E-3</v>
      </c>
      <c r="Q60" s="44">
        <f t="shared" si="6"/>
        <v>-4.4197441148899896E-3</v>
      </c>
      <c r="R60" s="44">
        <f t="shared" si="6"/>
        <v>-4.7384072467905325E-3</v>
      </c>
      <c r="S60" s="44">
        <f t="shared" si="6"/>
        <v>-4.9602215263757632E-3</v>
      </c>
      <c r="T60" s="44">
        <f t="shared" si="6"/>
        <v>-5.0337082347599038E-3</v>
      </c>
      <c r="U60" s="44">
        <f t="shared" si="6"/>
        <v>-4.9516975709273936E-3</v>
      </c>
      <c r="V60" s="44">
        <f t="shared" si="6"/>
        <v>-4.6670945017184273E-3</v>
      </c>
      <c r="W60" s="44">
        <f t="shared" si="6"/>
        <v>-4.2089240013160056E-3</v>
      </c>
      <c r="X60" s="44">
        <f t="shared" si="6"/>
        <v>-3.5798214297104725E-3</v>
      </c>
      <c r="Y60" s="44">
        <f t="shared" si="6"/>
        <v>-2.785804087342858E-3</v>
      </c>
      <c r="Z60" s="44">
        <f t="shared" si="6"/>
        <v>-1.8462204982169217E-3</v>
      </c>
      <c r="AA60" s="44">
        <f t="shared" si="6"/>
        <v>-7.6221149617705652E-4</v>
      </c>
      <c r="AB60" s="44">
        <f t="shared" si="6"/>
        <v>5.1713134329345323E-4</v>
      </c>
      <c r="AC60" s="44">
        <f t="shared" si="6"/>
        <v>2.0248144703005622E-3</v>
      </c>
      <c r="AD60" s="44">
        <f t="shared" si="6"/>
        <v>6.0654063107732359E-3</v>
      </c>
      <c r="AE60" s="44">
        <f t="shared" si="6"/>
        <v>1.6013693091948111E-2</v>
      </c>
    </row>
    <row r="61" spans="1:31" x14ac:dyDescent="0.35">
      <c r="B61" t="s">
        <v>30</v>
      </c>
      <c r="C61" s="44">
        <f t="shared" si="7"/>
        <v>0</v>
      </c>
      <c r="D61" s="44">
        <f t="shared" si="6"/>
        <v>1.1493327288825128E-3</v>
      </c>
      <c r="E61" s="44">
        <f t="shared" si="6"/>
        <v>3.4863524835992976E-4</v>
      </c>
      <c r="F61" s="44">
        <f t="shared" si="6"/>
        <v>6.2324444424000092E-5</v>
      </c>
      <c r="G61" s="44">
        <f t="shared" si="6"/>
        <v>-5.457784524263154E-4</v>
      </c>
      <c r="H61" s="44">
        <f t="shared" si="6"/>
        <v>-1.8518211518007144E-3</v>
      </c>
      <c r="I61" s="44">
        <f t="shared" si="6"/>
        <v>-1.6196244747299637E-3</v>
      </c>
      <c r="J61" s="44">
        <f t="shared" si="6"/>
        <v>-1.4334307434751281E-3</v>
      </c>
      <c r="K61" s="44">
        <f t="shared" si="6"/>
        <v>-1.4885294655540005E-3</v>
      </c>
      <c r="L61" s="44">
        <f t="shared" si="6"/>
        <v>-1.6362445723658858E-3</v>
      </c>
      <c r="M61" s="44">
        <f t="shared" si="6"/>
        <v>-1.6730119998482618E-3</v>
      </c>
      <c r="N61" s="44">
        <f t="shared" si="6"/>
        <v>-1.6852429241894784E-3</v>
      </c>
      <c r="O61" s="44">
        <f t="shared" si="6"/>
        <v>-1.5885619835360743E-3</v>
      </c>
      <c r="P61" s="44">
        <f t="shared" si="6"/>
        <v>-1.4671144513805912E-3</v>
      </c>
      <c r="Q61" s="44">
        <f t="shared" si="6"/>
        <v>-1.0508862262108565E-3</v>
      </c>
      <c r="R61" s="44">
        <f t="shared" si="6"/>
        <v>-4.2230364518003327E-4</v>
      </c>
      <c r="S61" s="44">
        <f t="shared" si="6"/>
        <v>1.6664742390704035E-5</v>
      </c>
      <c r="T61" s="44">
        <f t="shared" si="6"/>
        <v>4.3972872997111168E-4</v>
      </c>
      <c r="U61" s="44">
        <f t="shared" si="6"/>
        <v>8.2527215616412519E-4</v>
      </c>
      <c r="V61" s="44">
        <f t="shared" ref="V61:AE61" si="8">V48/V$38-1</f>
        <v>1.2191564276999856E-3</v>
      </c>
      <c r="W61" s="44">
        <f t="shared" si="8"/>
        <v>1.5458512234807209E-3</v>
      </c>
      <c r="X61" s="44">
        <f t="shared" si="8"/>
        <v>1.8265425698802407E-3</v>
      </c>
      <c r="Y61" s="44">
        <f t="shared" si="8"/>
        <v>2.1011302628353157E-3</v>
      </c>
      <c r="Z61" s="44">
        <f t="shared" si="8"/>
        <v>2.391368990372289E-3</v>
      </c>
      <c r="AA61" s="44">
        <f t="shared" si="8"/>
        <v>2.7123380699620725E-3</v>
      </c>
      <c r="AB61" s="44">
        <f t="shared" si="8"/>
        <v>3.0411837370236672E-3</v>
      </c>
      <c r="AC61" s="44">
        <f t="shared" si="8"/>
        <v>3.2886023501359496E-3</v>
      </c>
      <c r="AD61" s="44">
        <f t="shared" si="8"/>
        <v>3.3925027034582556E-3</v>
      </c>
      <c r="AE61" s="44">
        <f t="shared" si="8"/>
        <v>3.4380924705810223E-3</v>
      </c>
    </row>
    <row r="67" spans="1:31" x14ac:dyDescent="0.35">
      <c r="A67" s="42" t="s">
        <v>109</v>
      </c>
      <c r="B67" s="43" t="s">
        <v>93</v>
      </c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43"/>
      <c r="T67" s="43"/>
      <c r="U67" s="43"/>
      <c r="V67" s="43"/>
      <c r="W67" s="43"/>
      <c r="X67" s="43"/>
      <c r="Y67" s="43"/>
      <c r="Z67" s="43"/>
      <c r="AA67" s="43"/>
      <c r="AB67" s="43"/>
      <c r="AC67" s="43"/>
      <c r="AD67" s="43"/>
      <c r="AE67" s="43"/>
    </row>
    <row r="68" spans="1:31" x14ac:dyDescent="0.35">
      <c r="A68" t="str">
        <f>B67&amp;" Absolute"</f>
        <v>Southland Absolute</v>
      </c>
      <c r="C68" s="1">
        <v>2022</v>
      </c>
      <c r="D68" s="2">
        <v>2023</v>
      </c>
      <c r="E68" s="1">
        <v>2024</v>
      </c>
      <c r="F68" s="2">
        <v>2025</v>
      </c>
      <c r="G68" s="1">
        <v>2026</v>
      </c>
      <c r="H68" s="2">
        <v>2027</v>
      </c>
      <c r="I68" s="1">
        <v>2028</v>
      </c>
      <c r="J68" s="2">
        <v>2029</v>
      </c>
      <c r="K68" s="1">
        <v>2030</v>
      </c>
      <c r="L68" s="2">
        <v>2031</v>
      </c>
      <c r="M68" s="1">
        <v>2032</v>
      </c>
      <c r="N68" s="2">
        <v>2033</v>
      </c>
      <c r="O68" s="1">
        <v>2034</v>
      </c>
      <c r="P68" s="2">
        <v>2035</v>
      </c>
      <c r="Q68" s="1">
        <v>2036</v>
      </c>
      <c r="R68" s="2">
        <v>2037</v>
      </c>
      <c r="S68" s="1">
        <v>2038</v>
      </c>
      <c r="T68" s="2">
        <v>2039</v>
      </c>
      <c r="U68" s="1">
        <v>2040</v>
      </c>
      <c r="V68" s="2">
        <v>2041</v>
      </c>
      <c r="W68" s="1">
        <v>2042</v>
      </c>
      <c r="X68" s="2">
        <v>2043</v>
      </c>
      <c r="Y68" s="1">
        <v>2044</v>
      </c>
      <c r="Z68" s="2">
        <v>2045</v>
      </c>
      <c r="AA68" s="1">
        <v>2046</v>
      </c>
      <c r="AB68" s="2">
        <v>2047</v>
      </c>
      <c r="AC68" s="1">
        <v>2048</v>
      </c>
      <c r="AD68" s="2">
        <v>2049</v>
      </c>
      <c r="AE68" s="1">
        <v>2050</v>
      </c>
    </row>
    <row r="69" spans="1:31" x14ac:dyDescent="0.35">
      <c r="B69" t="s">
        <v>54</v>
      </c>
      <c r="C69">
        <f>INDEX('Forth Pathway 2'!$B$93:$AD$108, MATCH(Overview!$B$67, lookupreg, 0), MATCH(Overview!C$68, 'S1'!$B$2:$AD$2, 0))</f>
        <v>7058.8639999999996</v>
      </c>
      <c r="D69">
        <f>INDEX('Forth Pathway 2'!$B$93:$AD$108, MATCH(Overview!$B$67, lookupreg, 0), MATCH(Overview!D$68, 'S1'!$B$2:$AD$2, 0))</f>
        <v>7193.4313597503997</v>
      </c>
      <c r="E69">
        <f>INDEX('Forth Pathway 2'!$B$93:$AD$108, MATCH(Overview!$B$67, lookupreg, 0), MATCH(Overview!E$68, 'S1'!$B$2:$AD$2, 0))</f>
        <v>7322.5203628736635</v>
      </c>
      <c r="F69">
        <f>INDEX('Forth Pathway 2'!$B$93:$AD$108, MATCH(Overview!$B$67, lookupreg, 0), MATCH(Overview!F$68, 'S1'!$B$2:$AD$2, 0))</f>
        <v>7450.5238768329855</v>
      </c>
      <c r="G69">
        <f>INDEX('Forth Pathway 2'!$B$93:$AD$108, MATCH(Overview!$B$67, lookupreg, 0), MATCH(Overview!G$68, 'S1'!$B$2:$AD$2, 0))</f>
        <v>7575.8223170792371</v>
      </c>
      <c r="H69">
        <f>INDEX('Forth Pathway 2'!$B$93:$AD$108, MATCH(Overview!$B$67, lookupreg, 0), MATCH(Overview!H$68, 'S1'!$B$2:$AD$2, 0))</f>
        <v>7703.3809829252896</v>
      </c>
      <c r="I69">
        <f>INDEX('Forth Pathway 2'!$B$93:$AD$108, MATCH(Overview!$B$67, lookupreg, 0), MATCH(Overview!I$68, 'S1'!$B$2:$AD$2, 0))</f>
        <v>7835.123434157179</v>
      </c>
      <c r="J69">
        <f>INDEX('Forth Pathway 2'!$B$93:$AD$108, MATCH(Overview!$B$67, lookupreg, 0), MATCH(Overview!J$68, 'S1'!$B$2:$AD$2, 0))</f>
        <v>7967.8613943046103</v>
      </c>
      <c r="K69">
        <f>INDEX('Forth Pathway 2'!$B$93:$AD$108, MATCH(Overview!$B$67, lookupreg, 0), MATCH(Overview!K$68, 'S1'!$B$2:$AD$2, 0))</f>
        <v>8102.013886242099</v>
      </c>
      <c r="L69">
        <f>INDEX('Forth Pathway 2'!$B$93:$AD$108, MATCH(Overview!$B$67, lookupreg, 0), MATCH(Overview!L$68, 'S1'!$B$2:$AD$2, 0))</f>
        <v>8232.8192800326997</v>
      </c>
      <c r="M69">
        <f>INDEX('Forth Pathway 2'!$B$93:$AD$108, MATCH(Overview!$B$67, lookupreg, 0), MATCH(Overview!M$68, 'S1'!$B$2:$AD$2, 0))</f>
        <v>8368.3652399410876</v>
      </c>
      <c r="N69">
        <f>INDEX('Forth Pathway 2'!$B$93:$AD$108, MATCH(Overview!$B$67, lookupreg, 0), MATCH(Overview!N$68, 'S1'!$B$2:$AD$2, 0))</f>
        <v>8502.5670396209753</v>
      </c>
      <c r="O69">
        <f>INDEX('Forth Pathway 2'!$B$93:$AD$108, MATCH(Overview!$B$67, lookupreg, 0), MATCH(Overview!O$68, 'S1'!$B$2:$AD$2, 0))</f>
        <v>8637.3607856701983</v>
      </c>
      <c r="P69">
        <f>INDEX('Forth Pathway 2'!$B$93:$AD$108, MATCH(Overview!$B$67, lookupreg, 0), MATCH(Overview!P$68, 'S1'!$B$2:$AD$2, 0))</f>
        <v>8771.0101240511885</v>
      </c>
      <c r="Q69">
        <f>INDEX('Forth Pathway 2'!$B$93:$AD$108, MATCH(Overview!$B$67, lookupreg, 0), MATCH(Overview!Q$68, 'S1'!$B$2:$AD$2, 0))</f>
        <v>8906.0608753352535</v>
      </c>
      <c r="R69">
        <f>INDEX('Forth Pathway 2'!$B$93:$AD$108, MATCH(Overview!$B$67, lookupreg, 0), MATCH(Overview!R$68, 'S1'!$B$2:$AD$2, 0))</f>
        <v>9038.4414547923243</v>
      </c>
      <c r="S69">
        <f>INDEX('Forth Pathway 2'!$B$93:$AD$108, MATCH(Overview!$B$67, lookupreg, 0), MATCH(Overview!S$68, 'S1'!$B$2:$AD$2, 0))</f>
        <v>9172.666829616719</v>
      </c>
      <c r="T69">
        <f>INDEX('Forth Pathway 2'!$B$93:$AD$108, MATCH(Overview!$B$67, lookupreg, 0), MATCH(Overview!T$68, 'S1'!$B$2:$AD$2, 0))</f>
        <v>9306.1951751888155</v>
      </c>
      <c r="U69">
        <f>INDEX('Forth Pathway 2'!$B$93:$AD$108, MATCH(Overview!$B$67, lookupreg, 0), MATCH(Overview!U$68, 'S1'!$B$2:$AD$2, 0))</f>
        <v>9439.3472851358983</v>
      </c>
      <c r="V69">
        <f>INDEX('Forth Pathway 2'!$B$93:$AD$108, MATCH(Overview!$B$67, lookupreg, 0), MATCH(Overview!V$68, 'S1'!$B$2:$AD$2, 0))</f>
        <v>9574.7386750507867</v>
      </c>
      <c r="W69">
        <f>INDEX('Forth Pathway 2'!$B$93:$AD$108, MATCH(Overview!$B$67, lookupreg, 0), MATCH(Overview!W$68, 'S1'!$B$2:$AD$2, 0))</f>
        <v>9710.136012128547</v>
      </c>
      <c r="X69">
        <f>INDEX('Forth Pathway 2'!$B$93:$AD$108, MATCH(Overview!$B$67, lookupreg, 0), MATCH(Overview!X$68, 'S1'!$B$2:$AD$2, 0))</f>
        <v>9845.7302934291129</v>
      </c>
      <c r="Y69">
        <f>INDEX('Forth Pathway 2'!$B$93:$AD$108, MATCH(Overview!$B$67, lookupreg, 0), MATCH(Overview!Y$68, 'S1'!$B$2:$AD$2, 0))</f>
        <v>9981.2872926820746</v>
      </c>
      <c r="Z69">
        <f>INDEX('Forth Pathway 2'!$B$93:$AD$108, MATCH(Overview!$B$67, lookupreg, 0), MATCH(Overview!Z$68, 'S1'!$B$2:$AD$2, 0))</f>
        <v>10117.304290876911</v>
      </c>
      <c r="AA69">
        <f>INDEX('Forth Pathway 2'!$B$93:$AD$108, MATCH(Overview!$B$67, lookupreg, 0), MATCH(Overview!AA$68, 'S1'!$B$2:$AD$2, 0))</f>
        <v>10253.769526343545</v>
      </c>
      <c r="AB69">
        <f>INDEX('Forth Pathway 2'!$B$93:$AD$108, MATCH(Overview!$B$67, lookupreg, 0), MATCH(Overview!AB$68, 'S1'!$B$2:$AD$2, 0))</f>
        <v>10389.884215297945</v>
      </c>
      <c r="AC69">
        <f>INDEX('Forth Pathway 2'!$B$93:$AD$108, MATCH(Overview!$B$67, lookupreg, 0), MATCH(Overview!AC$68, 'S1'!$B$2:$AD$2, 0))</f>
        <v>10524.649325477731</v>
      </c>
      <c r="AD69">
        <f>INDEX('Forth Pathway 2'!$B$93:$AD$108, MATCH(Overview!$B$67, lookupreg, 0), MATCH(Overview!AD$68, 'S1'!$B$2:$AD$2, 0))</f>
        <v>10659.554280531704</v>
      </c>
      <c r="AE69">
        <f>INDEX('Forth Pathway 2'!$B$93:$AD$108, MATCH(Overview!$B$67, lookupreg, 0), MATCH(Overview!AE$68, 'S1'!$B$2:$AD$2, 0))</f>
        <v>10794.519161099228</v>
      </c>
    </row>
    <row r="70" spans="1:31" x14ac:dyDescent="0.35">
      <c r="B70" t="s">
        <v>12</v>
      </c>
      <c r="C70">
        <f>INDEX('S1'!$B$93:$AD$108, MATCH(Overview!$B$67, lookupreg, 0), MATCH(Overview!C$68, 'S1'!$B$2:$AD$2, 0))</f>
        <v>7058.8639999999996</v>
      </c>
      <c r="D70">
        <f>INDEX('S1'!$B$93:$AD$108, MATCH(Overview!$B$67, lookupreg, 0), MATCH(Overview!D$68, 'S1'!$B$2:$AD$2, 0))</f>
        <v>7193.4080654991994</v>
      </c>
      <c r="E70">
        <f>INDEX('S1'!$B$93:$AD$108, MATCH(Overview!$B$67, lookupreg, 0), MATCH(Overview!E$68, 'S1'!$B$2:$AD$2, 0))</f>
        <v>7322.4837024632907</v>
      </c>
      <c r="F70">
        <f>INDEX('S1'!$B$93:$AD$108, MATCH(Overview!$B$67, lookupreg, 0), MATCH(Overview!F$68, 'S1'!$B$2:$AD$2, 0))</f>
        <v>7450.4799853339791</v>
      </c>
      <c r="G70">
        <f>INDEX('S1'!$B$93:$AD$108, MATCH(Overview!$B$67, lookupreg, 0), MATCH(Overview!G$68, 'S1'!$B$2:$AD$2, 0))</f>
        <v>7575.7769423913369</v>
      </c>
      <c r="H70">
        <f>INDEX('S1'!$B$93:$AD$108, MATCH(Overview!$B$67, lookupreg, 0), MATCH(Overview!H$68, 'S1'!$B$2:$AD$2, 0))</f>
        <v>7703.3340866588514</v>
      </c>
      <c r="I70">
        <f>INDEX('S1'!$B$93:$AD$108, MATCH(Overview!$B$67, lookupreg, 0), MATCH(Overview!I$68, 'S1'!$B$2:$AD$2, 0))</f>
        <v>7835.0795875425256</v>
      </c>
      <c r="J70">
        <f>INDEX('S1'!$B$93:$AD$108, MATCH(Overview!$B$67, lookupreg, 0), MATCH(Overview!J$68, 'S1'!$B$2:$AD$2, 0))</f>
        <v>7967.8207224067119</v>
      </c>
      <c r="K70">
        <f>INDEX('S1'!$B$93:$AD$108, MATCH(Overview!$B$67, lookupreg, 0), MATCH(Overview!K$68, 'S1'!$B$2:$AD$2, 0))</f>
        <v>8101.9828877305954</v>
      </c>
      <c r="L70">
        <f>INDEX('S1'!$B$93:$AD$108, MATCH(Overview!$B$67, lookupreg, 0), MATCH(Overview!L$68, 'S1'!$B$2:$AD$2, 0))</f>
        <v>8241.8142001916494</v>
      </c>
      <c r="M70">
        <f>INDEX('S1'!$B$93:$AD$108, MATCH(Overview!$B$67, lookupreg, 0), MATCH(Overview!M$68, 'S1'!$B$2:$AD$2, 0))</f>
        <v>8382.9618618212917</v>
      </c>
      <c r="N70">
        <f>INDEX('S1'!$B$93:$AD$108, MATCH(Overview!$B$67, lookupreg, 0), MATCH(Overview!N$68, 'S1'!$B$2:$AD$2, 0))</f>
        <v>8524.1611182370652</v>
      </c>
      <c r="O70">
        <f>INDEX('S1'!$B$93:$AD$108, MATCH(Overview!$B$67, lookupreg, 0), MATCH(Overview!O$68, 'S1'!$B$2:$AD$2, 0))</f>
        <v>8664.7893187012924</v>
      </c>
      <c r="P70">
        <f>INDEX('S1'!$B$93:$AD$108, MATCH(Overview!$B$67, lookupreg, 0), MATCH(Overview!P$68, 'S1'!$B$2:$AD$2, 0))</f>
        <v>8804.2439039121982</v>
      </c>
      <c r="Q70">
        <f>INDEX('S1'!$B$93:$AD$108, MATCH(Overview!$B$67, lookupreg, 0), MATCH(Overview!Q$68, 'S1'!$B$2:$AD$2, 0))</f>
        <v>8942.4458813206893</v>
      </c>
      <c r="R70">
        <f>INDEX('S1'!$B$93:$AD$108, MATCH(Overview!$B$67, lookupreg, 0), MATCH(Overview!R$68, 'S1'!$B$2:$AD$2, 0))</f>
        <v>9078.8476910822374</v>
      </c>
      <c r="S70">
        <f>INDEX('S1'!$B$93:$AD$108, MATCH(Overview!$B$67, lookupreg, 0), MATCH(Overview!S$68, 'S1'!$B$2:$AD$2, 0))</f>
        <v>9217.2220402810981</v>
      </c>
      <c r="T70">
        <f>INDEX('S1'!$B$93:$AD$108, MATCH(Overview!$B$67, lookupreg, 0), MATCH(Overview!T$68, 'S1'!$B$2:$AD$2, 0))</f>
        <v>9355.2379579456556</v>
      </c>
      <c r="U70">
        <f>INDEX('S1'!$B$93:$AD$108, MATCH(Overview!$B$67, lookupreg, 0), MATCH(Overview!U$68, 'S1'!$B$2:$AD$2, 0))</f>
        <v>9493.2997531576311</v>
      </c>
      <c r="V70">
        <f>INDEX('S1'!$B$93:$AD$108, MATCH(Overview!$B$67, lookupreg, 0), MATCH(Overview!V$68, 'S1'!$B$2:$AD$2, 0))</f>
        <v>9631.3503688380733</v>
      </c>
      <c r="W70">
        <f>INDEX('S1'!$B$93:$AD$108, MATCH(Overview!$B$67, lookupreg, 0), MATCH(Overview!W$68, 'S1'!$B$2:$AD$2, 0))</f>
        <v>9769.727832127317</v>
      </c>
      <c r="X70">
        <f>INDEX('S1'!$B$93:$AD$108, MATCH(Overview!$B$67, lookupreg, 0), MATCH(Overview!X$68, 'S1'!$B$2:$AD$2, 0))</f>
        <v>9908.6992796209779</v>
      </c>
      <c r="Y70">
        <f>INDEX('S1'!$B$93:$AD$108, MATCH(Overview!$B$67, lookupreg, 0), MATCH(Overview!Y$68, 'S1'!$B$2:$AD$2, 0))</f>
        <v>10048.011628012737</v>
      </c>
      <c r="Z70">
        <f>INDEX('S1'!$B$93:$AD$108, MATCH(Overview!$B$67, lookupreg, 0), MATCH(Overview!Z$68, 'S1'!$B$2:$AD$2, 0))</f>
        <v>10188.261774316537</v>
      </c>
      <c r="AA70">
        <f>INDEX('S1'!$B$93:$AD$108, MATCH(Overview!$B$67, lookupreg, 0), MATCH(Overview!AA$68, 'S1'!$B$2:$AD$2, 0))</f>
        <v>10328.669266306926</v>
      </c>
      <c r="AB70">
        <f>INDEX('S1'!$B$93:$AD$108, MATCH(Overview!$B$67, lookupreg, 0), MATCH(Overview!AB$68, 'S1'!$B$2:$AD$2, 0))</f>
        <v>10469.326117242421</v>
      </c>
      <c r="AC70">
        <f>INDEX('S1'!$B$93:$AD$108, MATCH(Overview!$B$67, lookupreg, 0), MATCH(Overview!AC$68, 'S1'!$B$2:$AD$2, 0))</f>
        <v>10609.343931667034</v>
      </c>
      <c r="AD70">
        <f>INDEX('S1'!$B$93:$AD$108, MATCH(Overview!$B$67, lookupreg, 0), MATCH(Overview!AD$68, 'S1'!$B$2:$AD$2, 0))</f>
        <v>10750.367574944326</v>
      </c>
      <c r="AE70">
        <f>INDEX('S1'!$B$93:$AD$108, MATCH(Overview!$B$67, lookupreg, 0), MATCH(Overview!AE$68, 'S1'!$B$2:$AD$2, 0))</f>
        <v>10892.428307263428</v>
      </c>
    </row>
    <row r="71" spans="1:31" x14ac:dyDescent="0.35">
      <c r="B71" t="s">
        <v>14</v>
      </c>
      <c r="C71">
        <f>INDEX('S2'!$B$93:$AD$108, MATCH(Overview!$B$67, lookupreg, 0), MATCH(Overview!C$68, 'S1'!$B$2:$AD$2, 0))</f>
        <v>7058.8639999999996</v>
      </c>
      <c r="D71">
        <f>INDEX('S2'!$B$93:$AD$108, MATCH(Overview!$B$67, lookupreg, 0), MATCH(Overview!D$68, 'S1'!$B$2:$AD$2, 0))</f>
        <v>7193.4080654991994</v>
      </c>
      <c r="E71">
        <f>INDEX('S2'!$B$93:$AD$108, MATCH(Overview!$B$67, lookupreg, 0), MATCH(Overview!E$68, 'S1'!$B$2:$AD$2, 0))</f>
        <v>7322.4837024632907</v>
      </c>
      <c r="F71">
        <f>INDEX('S2'!$B$93:$AD$108, MATCH(Overview!$B$67, lookupreg, 0), MATCH(Overview!F$68, 'S1'!$B$2:$AD$2, 0))</f>
        <v>7450.4799853339791</v>
      </c>
      <c r="G71">
        <f>INDEX('S2'!$B$93:$AD$108, MATCH(Overview!$B$67, lookupreg, 0), MATCH(Overview!G$68, 'S1'!$B$2:$AD$2, 0))</f>
        <v>7575.7769423913369</v>
      </c>
      <c r="H71">
        <f>INDEX('S2'!$B$93:$AD$108, MATCH(Overview!$B$67, lookupreg, 0), MATCH(Overview!H$68, 'S1'!$B$2:$AD$2, 0))</f>
        <v>7703.3340866588514</v>
      </c>
      <c r="I71">
        <f>INDEX('S2'!$B$93:$AD$108, MATCH(Overview!$B$67, lookupreg, 0), MATCH(Overview!I$68, 'S1'!$B$2:$AD$2, 0))</f>
        <v>7835.0795875425256</v>
      </c>
      <c r="J71">
        <f>INDEX('S2'!$B$93:$AD$108, MATCH(Overview!$B$67, lookupreg, 0), MATCH(Overview!J$68, 'S1'!$B$2:$AD$2, 0))</f>
        <v>7967.8207224067119</v>
      </c>
      <c r="K71">
        <f>INDEX('S2'!$B$93:$AD$108, MATCH(Overview!$B$67, lookupreg, 0), MATCH(Overview!K$68, 'S1'!$B$2:$AD$2, 0))</f>
        <v>8101.9828877305954</v>
      </c>
      <c r="L71">
        <f>INDEX('S2'!$B$93:$AD$108, MATCH(Overview!$B$67, lookupreg, 0), MATCH(Overview!L$68, 'S1'!$B$2:$AD$2, 0))</f>
        <v>8237.603599684895</v>
      </c>
      <c r="M71">
        <f>INDEX('S2'!$B$93:$AD$108, MATCH(Overview!$B$67, lookupreg, 0), MATCH(Overview!M$68, 'S1'!$B$2:$AD$2, 0))</f>
        <v>8370.3130411965376</v>
      </c>
      <c r="N71">
        <f>INDEX('S2'!$B$93:$AD$108, MATCH(Overview!$B$67, lookupreg, 0), MATCH(Overview!N$68, 'S1'!$B$2:$AD$2, 0))</f>
        <v>8502.6058388126494</v>
      </c>
      <c r="O71">
        <f>INDEX('S2'!$B$93:$AD$108, MATCH(Overview!$B$67, lookupreg, 0), MATCH(Overview!O$68, 'S1'!$B$2:$AD$2, 0))</f>
        <v>8635.1835706149195</v>
      </c>
      <c r="P71">
        <f>INDEX('S2'!$B$93:$AD$108, MATCH(Overview!$B$67, lookupreg, 0), MATCH(Overview!P$68, 'S1'!$B$2:$AD$2, 0))</f>
        <v>8766.5281667973995</v>
      </c>
      <c r="Q71">
        <f>INDEX('S2'!$B$93:$AD$108, MATCH(Overview!$B$67, lookupreg, 0), MATCH(Overview!Q$68, 'S1'!$B$2:$AD$2, 0))</f>
        <v>8908.1111033024426</v>
      </c>
      <c r="R71">
        <f>INDEX('S2'!$B$93:$AD$108, MATCH(Overview!$B$67, lookupreg, 0), MATCH(Overview!R$68, 'S1'!$B$2:$AD$2, 0))</f>
        <v>9047.5194788246845</v>
      </c>
      <c r="S71">
        <f>INDEX('S2'!$B$93:$AD$108, MATCH(Overview!$B$67, lookupreg, 0), MATCH(Overview!S$68, 'S1'!$B$2:$AD$2, 0))</f>
        <v>9188.8543996111948</v>
      </c>
      <c r="T71">
        <f>INDEX('S2'!$B$93:$AD$108, MATCH(Overview!$B$67, lookupreg, 0), MATCH(Overview!T$68, 'S1'!$B$2:$AD$2, 0))</f>
        <v>9329.686457681395</v>
      </c>
      <c r="U71">
        <f>INDEX('S2'!$B$93:$AD$108, MATCH(Overview!$B$67, lookupreg, 0), MATCH(Overview!U$68, 'S1'!$B$2:$AD$2, 0))</f>
        <v>9470.7214619248716</v>
      </c>
      <c r="V71">
        <f>INDEX('S2'!$B$93:$AD$108, MATCH(Overview!$B$67, lookupreg, 0), MATCH(Overview!V$68, 'S1'!$B$2:$AD$2, 0))</f>
        <v>9611.4241823961056</v>
      </c>
      <c r="W71">
        <f>INDEX('S2'!$B$93:$AD$108, MATCH(Overview!$B$67, lookupreg, 0), MATCH(Overview!W$68, 'S1'!$B$2:$AD$2, 0))</f>
        <v>9752.2440415196452</v>
      </c>
      <c r="X71">
        <f>INDEX('S2'!$B$93:$AD$108, MATCH(Overview!$B$67, lookupreg, 0), MATCH(Overview!X$68, 'S1'!$B$2:$AD$2, 0))</f>
        <v>9893.386319083751</v>
      </c>
      <c r="Y71">
        <f>INDEX('S2'!$B$93:$AD$108, MATCH(Overview!$B$67, lookupreg, 0), MATCH(Overview!Y$68, 'S1'!$B$2:$AD$2, 0))</f>
        <v>10034.699491911015</v>
      </c>
      <c r="Z71">
        <f>INDEX('S2'!$B$93:$AD$108, MATCH(Overview!$B$67, lookupreg, 0), MATCH(Overview!Z$68, 'S1'!$B$2:$AD$2, 0))</f>
        <v>10176.741666688964</v>
      </c>
      <c r="AA71">
        <f>INDEX('S2'!$B$93:$AD$108, MATCH(Overview!$B$67, lookupreg, 0), MATCH(Overview!AA$68, 'S1'!$B$2:$AD$2, 0))</f>
        <v>10318.78455617594</v>
      </c>
      <c r="AB71">
        <f>INDEX('S2'!$B$93:$AD$108, MATCH(Overview!$B$67, lookupreg, 0), MATCH(Overview!AB$68, 'S1'!$B$2:$AD$2, 0))</f>
        <v>10460.908271503518</v>
      </c>
      <c r="AC71">
        <f>INDEX('S2'!$B$93:$AD$108, MATCH(Overview!$B$67, lookupreg, 0), MATCH(Overview!AC$68, 'S1'!$B$2:$AD$2, 0))</f>
        <v>10602.251879704765</v>
      </c>
      <c r="AD71">
        <f>INDEX('S2'!$B$93:$AD$108, MATCH(Overview!$B$67, lookupreg, 0), MATCH(Overview!AD$68, 'S1'!$B$2:$AD$2, 0))</f>
        <v>10744.484269346567</v>
      </c>
      <c r="AE71">
        <f>INDEX('S2'!$B$93:$AD$108, MATCH(Overview!$B$67, lookupreg, 0), MATCH(Overview!AE$68, 'S1'!$B$2:$AD$2, 0))</f>
        <v>10887.670638962014</v>
      </c>
    </row>
    <row r="72" spans="1:31" x14ac:dyDescent="0.35">
      <c r="B72" t="s">
        <v>16</v>
      </c>
      <c r="C72">
        <f>INDEX('S3'!$B$93:$AD$108, MATCH(Overview!$B$67, lookupreg, 0), MATCH(Overview!C$68, 'S1'!$B$2:$AD$2, 0))</f>
        <v>7058.8639999999996</v>
      </c>
      <c r="D72">
        <f>INDEX('S3'!$B$93:$AD$108, MATCH(Overview!$B$67, lookupreg, 0), MATCH(Overview!D$68, 'S1'!$B$2:$AD$2, 0))</f>
        <v>7193.4080654991994</v>
      </c>
      <c r="E72">
        <f>INDEX('S3'!$B$93:$AD$108, MATCH(Overview!$B$67, lookupreg, 0), MATCH(Overview!E$68, 'S1'!$B$2:$AD$2, 0))</f>
        <v>7322.4837024632907</v>
      </c>
      <c r="F72">
        <f>INDEX('S3'!$B$93:$AD$108, MATCH(Overview!$B$67, lookupreg, 0), MATCH(Overview!F$68, 'S1'!$B$2:$AD$2, 0))</f>
        <v>7450.4799853339791</v>
      </c>
      <c r="G72">
        <f>INDEX('S3'!$B$93:$AD$108, MATCH(Overview!$B$67, lookupreg, 0), MATCH(Overview!G$68, 'S1'!$B$2:$AD$2, 0))</f>
        <v>7575.7769423913369</v>
      </c>
      <c r="H72">
        <f>INDEX('S3'!$B$93:$AD$108, MATCH(Overview!$B$67, lookupreg, 0), MATCH(Overview!H$68, 'S1'!$B$2:$AD$2, 0))</f>
        <v>7703.3340866588514</v>
      </c>
      <c r="I72">
        <f>INDEX('S3'!$B$93:$AD$108, MATCH(Overview!$B$67, lookupreg, 0), MATCH(Overview!I$68, 'S1'!$B$2:$AD$2, 0))</f>
        <v>7835.0795875425256</v>
      </c>
      <c r="J72">
        <f>INDEX('S3'!$B$93:$AD$108, MATCH(Overview!$B$67, lookupreg, 0), MATCH(Overview!J$68, 'S1'!$B$2:$AD$2, 0))</f>
        <v>7967.8207224067119</v>
      </c>
      <c r="K72">
        <f>INDEX('S3'!$B$93:$AD$108, MATCH(Overview!$B$67, lookupreg, 0), MATCH(Overview!K$68, 'S1'!$B$2:$AD$2, 0))</f>
        <v>8101.9828877305954</v>
      </c>
      <c r="L72">
        <f>INDEX('S3'!$B$93:$AD$108, MATCH(Overview!$B$67, lookupreg, 0), MATCH(Overview!L$68, 'S1'!$B$2:$AD$2, 0))</f>
        <v>8238.0791860804056</v>
      </c>
      <c r="M72">
        <f>INDEX('S3'!$B$93:$AD$108, MATCH(Overview!$B$67, lookupreg, 0), MATCH(Overview!M$68, 'S1'!$B$2:$AD$2, 0))</f>
        <v>8376.7861967601966</v>
      </c>
      <c r="N72">
        <f>INDEX('S3'!$B$93:$AD$108, MATCH(Overview!$B$67, lookupreg, 0), MATCH(Overview!N$68, 'S1'!$B$2:$AD$2, 0))</f>
        <v>8514.2216148545831</v>
      </c>
      <c r="O72">
        <f>INDEX('S3'!$B$93:$AD$108, MATCH(Overview!$B$67, lookupreg, 0), MATCH(Overview!O$68, 'S1'!$B$2:$AD$2, 0))</f>
        <v>8651.5509009692196</v>
      </c>
      <c r="P72">
        <f>INDEX('S3'!$B$93:$AD$108, MATCH(Overview!$B$67, lookupreg, 0), MATCH(Overview!P$68, 'S1'!$B$2:$AD$2, 0))</f>
        <v>8787.5584720629977</v>
      </c>
      <c r="Q72">
        <f>INDEX('S3'!$B$93:$AD$108, MATCH(Overview!$B$67, lookupreg, 0), MATCH(Overview!Q$68, 'S1'!$B$2:$AD$2, 0))</f>
        <v>8924.276185527202</v>
      </c>
      <c r="R72">
        <f>INDEX('S3'!$B$93:$AD$108, MATCH(Overview!$B$67, lookupreg, 0), MATCH(Overview!R$68, 'S1'!$B$2:$AD$2, 0))</f>
        <v>9058.322383544295</v>
      </c>
      <c r="S72">
        <f>INDEX('S3'!$B$93:$AD$108, MATCH(Overview!$B$67, lookupreg, 0), MATCH(Overview!S$68, 'S1'!$B$2:$AD$2, 0))</f>
        <v>9195.2307738814216</v>
      </c>
      <c r="T72">
        <f>INDEX('S3'!$B$93:$AD$108, MATCH(Overview!$B$67, lookupreg, 0), MATCH(Overview!T$68, 'S1'!$B$2:$AD$2, 0))</f>
        <v>9331.623631950406</v>
      </c>
      <c r="U72">
        <f>INDEX('S3'!$B$93:$AD$108, MATCH(Overview!$B$67, lookupreg, 0), MATCH(Overview!U$68, 'S1'!$B$2:$AD$2, 0))</f>
        <v>9467.5648586959342</v>
      </c>
      <c r="V72">
        <f>INDEX('S3'!$B$93:$AD$108, MATCH(Overview!$B$67, lookupreg, 0), MATCH(Overview!V$68, 'S1'!$B$2:$AD$2, 0))</f>
        <v>9605.9920180079007</v>
      </c>
      <c r="W72">
        <f>INDEX('S3'!$B$93:$AD$108, MATCH(Overview!$B$67, lookupreg, 0), MATCH(Overview!W$68, 'S1'!$B$2:$AD$2, 0))</f>
        <v>9744.6276160101934</v>
      </c>
      <c r="X72">
        <f>INDEX('S3'!$B$93:$AD$108, MATCH(Overview!$B$67, lookupreg, 0), MATCH(Overview!X$68, 'S1'!$B$2:$AD$2, 0))</f>
        <v>9883.7964897710044</v>
      </c>
      <c r="Y72">
        <f>INDEX('S3'!$B$93:$AD$108, MATCH(Overview!$B$67, lookupreg, 0), MATCH(Overview!Y$68, 'S1'!$B$2:$AD$2, 0))</f>
        <v>10023.175811110457</v>
      </c>
      <c r="Z72">
        <f>INDEX('S3'!$B$93:$AD$108, MATCH(Overview!$B$67, lookupreg, 0), MATCH(Overview!Z$68, 'S1'!$B$2:$AD$2, 0))</f>
        <v>10163.367966545298</v>
      </c>
      <c r="AA72">
        <f>INDEX('S3'!$B$93:$AD$108, MATCH(Overview!$B$67, lookupreg, 0), MATCH(Overview!AA$68, 'S1'!$B$2:$AD$2, 0))</f>
        <v>10304.322700536519</v>
      </c>
      <c r="AB72">
        <f>INDEX('S3'!$B$93:$AD$108, MATCH(Overview!$B$67, lookupreg, 0), MATCH(Overview!AB$68, 'S1'!$B$2:$AD$2, 0))</f>
        <v>10445.350752312872</v>
      </c>
      <c r="AC72">
        <f>INDEX('S3'!$B$93:$AD$108, MATCH(Overview!$B$67, lookupreg, 0), MATCH(Overview!AC$68, 'S1'!$B$2:$AD$2, 0))</f>
        <v>10585.567051741769</v>
      </c>
      <c r="AD72">
        <f>INDEX('S3'!$B$93:$AD$108, MATCH(Overview!$B$67, lookupreg, 0), MATCH(Overview!AD$68, 'S1'!$B$2:$AD$2, 0))</f>
        <v>10726.598561572124</v>
      </c>
      <c r="AE72">
        <f>INDEX('S3'!$B$93:$AD$108, MATCH(Overview!$B$67, lookupreg, 0), MATCH(Overview!AE$68, 'S1'!$B$2:$AD$2, 0))</f>
        <v>10868.501806603017</v>
      </c>
    </row>
    <row r="73" spans="1:31" x14ac:dyDescent="0.35">
      <c r="B73" t="s">
        <v>18</v>
      </c>
      <c r="C73">
        <f>INDEX('S4'!$B$93:$AD$108, MATCH(Overview!$B$67, lookupreg, 0), MATCH(Overview!C$68, 'S1'!$B$2:$AD$2, 0))</f>
        <v>7058.8639999999996</v>
      </c>
      <c r="D73">
        <f>INDEX('S4'!$B$93:$AD$108, MATCH(Overview!$B$67, lookupreg, 0), MATCH(Overview!D$68, 'S1'!$B$2:$AD$2, 0))</f>
        <v>7193.4080654991994</v>
      </c>
      <c r="E73">
        <f>INDEX('S4'!$B$93:$AD$108, MATCH(Overview!$B$67, lookupreg, 0), MATCH(Overview!E$68, 'S1'!$B$2:$AD$2, 0))</f>
        <v>7322.4837024632907</v>
      </c>
      <c r="F73">
        <f>INDEX('S4'!$B$93:$AD$108, MATCH(Overview!$B$67, lookupreg, 0), MATCH(Overview!F$68, 'S1'!$B$2:$AD$2, 0))</f>
        <v>7450.4799853339791</v>
      </c>
      <c r="G73">
        <f>INDEX('S4'!$B$93:$AD$108, MATCH(Overview!$B$67, lookupreg, 0), MATCH(Overview!G$68, 'S1'!$B$2:$AD$2, 0))</f>
        <v>7575.7769423913369</v>
      </c>
      <c r="H73">
        <f>INDEX('S4'!$B$93:$AD$108, MATCH(Overview!$B$67, lookupreg, 0), MATCH(Overview!H$68, 'S1'!$B$2:$AD$2, 0))</f>
        <v>7703.3340866588514</v>
      </c>
      <c r="I73">
        <f>INDEX('S4'!$B$93:$AD$108, MATCH(Overview!$B$67, lookupreg, 0), MATCH(Overview!I$68, 'S1'!$B$2:$AD$2, 0))</f>
        <v>7835.0795875425256</v>
      </c>
      <c r="J73">
        <f>INDEX('S4'!$B$93:$AD$108, MATCH(Overview!$B$67, lookupreg, 0), MATCH(Overview!J$68, 'S1'!$B$2:$AD$2, 0))</f>
        <v>7967.8207224067119</v>
      </c>
      <c r="K73">
        <f>INDEX('S4'!$B$93:$AD$108, MATCH(Overview!$B$67, lookupreg, 0), MATCH(Overview!K$68, 'S1'!$B$2:$AD$2, 0))</f>
        <v>8101.9828877305954</v>
      </c>
      <c r="L73">
        <f>INDEX('S4'!$B$93:$AD$108, MATCH(Overview!$B$67, lookupreg, 0), MATCH(Overview!L$68, 'S1'!$B$2:$AD$2, 0))</f>
        <v>8234.580749869483</v>
      </c>
      <c r="M73">
        <f>INDEX('S4'!$B$93:$AD$108, MATCH(Overview!$B$67, lookupreg, 0), MATCH(Overview!M$68, 'S1'!$B$2:$AD$2, 0))</f>
        <v>8368.3473968607377</v>
      </c>
      <c r="N73">
        <f>INDEX('S4'!$B$93:$AD$108, MATCH(Overview!$B$67, lookupreg, 0), MATCH(Overview!N$68, 'S1'!$B$2:$AD$2, 0))</f>
        <v>8500.7522262086077</v>
      </c>
      <c r="O73">
        <f>INDEX('S4'!$B$93:$AD$108, MATCH(Overview!$B$67, lookupreg, 0), MATCH(Overview!O$68, 'S1'!$B$2:$AD$2, 0))</f>
        <v>8634.3585489479283</v>
      </c>
      <c r="P73">
        <f>INDEX('S4'!$B$93:$AD$108, MATCH(Overview!$B$67, lookupreg, 0), MATCH(Overview!P$68, 'S1'!$B$2:$AD$2, 0))</f>
        <v>8766.8942258025691</v>
      </c>
      <c r="Q73">
        <f>INDEX('S4'!$B$93:$AD$108, MATCH(Overview!$B$67, lookupreg, 0), MATCH(Overview!Q$68, 'S1'!$B$2:$AD$2, 0))</f>
        <v>8903.6726794452716</v>
      </c>
      <c r="R73">
        <f>INDEX('S4'!$B$93:$AD$108, MATCH(Overview!$B$67, lookupreg, 0), MATCH(Overview!R$68, 'S1'!$B$2:$AD$2, 0))</f>
        <v>9038.1234791085026</v>
      </c>
      <c r="S73">
        <f>INDEX('S4'!$B$93:$AD$108, MATCH(Overview!$B$67, lookupreg, 0), MATCH(Overview!S$68, 'S1'!$B$2:$AD$2, 0))</f>
        <v>9174.3912668030207</v>
      </c>
      <c r="T73">
        <f>INDEX('S4'!$B$93:$AD$108, MATCH(Overview!$B$67, lookupreg, 0), MATCH(Overview!T$68, 'S1'!$B$2:$AD$2, 0))</f>
        <v>9310.094275225938</v>
      </c>
      <c r="U73">
        <f>INDEX('S4'!$B$93:$AD$108, MATCH(Overview!$B$67, lookupreg, 0), MATCH(Overview!U$68, 'S1'!$B$2:$AD$2, 0))</f>
        <v>9445.8224156267479</v>
      </c>
      <c r="V73">
        <f>INDEX('S4'!$B$93:$AD$108, MATCH(Overview!$B$67, lookupreg, 0), MATCH(Overview!V$68, 'S1'!$B$2:$AD$2, 0))</f>
        <v>9583.7616495266284</v>
      </c>
      <c r="W73">
        <f>INDEX('S4'!$B$93:$AD$108, MATCH(Overview!$B$67, lookupreg, 0), MATCH(Overview!W$68, 'S1'!$B$2:$AD$2, 0))</f>
        <v>9721.9585341366383</v>
      </c>
      <c r="X73">
        <f>INDEX('S4'!$B$93:$AD$108, MATCH(Overview!$B$67, lookupreg, 0), MATCH(Overview!X$68, 'S1'!$B$2:$AD$2, 0))</f>
        <v>9860.5829686790385</v>
      </c>
      <c r="Y73">
        <f>INDEX('S4'!$B$93:$AD$108, MATCH(Overview!$B$67, lookupreg, 0), MATCH(Overview!Y$68, 'S1'!$B$2:$AD$2, 0))</f>
        <v>9999.5166105911321</v>
      </c>
      <c r="Z73">
        <f>INDEX('S4'!$B$93:$AD$108, MATCH(Overview!$B$67, lookupreg, 0), MATCH(Overview!Z$68, 'S1'!$B$2:$AD$2, 0))</f>
        <v>10139.279854257364</v>
      </c>
      <c r="AA73">
        <f>INDEX('S4'!$B$93:$AD$108, MATCH(Overview!$B$67, lookupreg, 0), MATCH(Overview!AA$68, 'S1'!$B$2:$AD$2, 0))</f>
        <v>10279.961348307199</v>
      </c>
      <c r="AB73">
        <f>INDEX('S4'!$B$93:$AD$108, MATCH(Overview!$B$67, lookupreg, 0), MATCH(Overview!AB$68, 'S1'!$B$2:$AD$2, 0))</f>
        <v>10420.855414558693</v>
      </c>
      <c r="AC73">
        <f>INDEX('S4'!$B$93:$AD$108, MATCH(Overview!$B$67, lookupreg, 0), MATCH(Overview!AC$68, 'S1'!$B$2:$AD$2, 0))</f>
        <v>10561.089907957952</v>
      </c>
      <c r="AD73">
        <f>INDEX('S4'!$B$93:$AD$108, MATCH(Overview!$B$67, lookupreg, 0), MATCH(Overview!AD$68, 'S1'!$B$2:$AD$2, 0))</f>
        <v>10702.288511700377</v>
      </c>
      <c r="AE73">
        <f>INDEX('S4'!$B$93:$AD$108, MATCH(Overview!$B$67, lookupreg, 0), MATCH(Overview!AE$68, 'S1'!$B$2:$AD$2, 0))</f>
        <v>10844.564735174921</v>
      </c>
    </row>
    <row r="74" spans="1:31" x14ac:dyDescent="0.35">
      <c r="B74" t="s">
        <v>20</v>
      </c>
      <c r="C74">
        <f>INDEX('S5'!$B$93:$AD$108, MATCH(Overview!$B$67, lookupreg, 0), MATCH(Overview!C$68, 'S1'!$B$2:$AD$2, 0))</f>
        <v>7058.8639999999996</v>
      </c>
      <c r="D74">
        <f>INDEX('S5'!$B$93:$AD$108, MATCH(Overview!$B$67, lookupreg, 0), MATCH(Overview!D$68, 'S1'!$B$2:$AD$2, 0))</f>
        <v>7192.9562982031994</v>
      </c>
      <c r="E74">
        <f>INDEX('S5'!$B$93:$AD$108, MATCH(Overview!$B$67, lookupreg, 0), MATCH(Overview!E$68, 'S1'!$B$2:$AD$2, 0))</f>
        <v>7327.3933707122469</v>
      </c>
      <c r="F74">
        <f>INDEX('S5'!$B$93:$AD$108, MATCH(Overview!$B$67, lookupreg, 0), MATCH(Overview!F$68, 'S1'!$B$2:$AD$2, 0))</f>
        <v>7460.0294490728575</v>
      </c>
      <c r="G74">
        <f>INDEX('S5'!$B$93:$AD$108, MATCH(Overview!$B$67, lookupreg, 0), MATCH(Overview!G$68, 'S1'!$B$2:$AD$2, 0))</f>
        <v>7588.9999301943199</v>
      </c>
      <c r="H74">
        <f>INDEX('S5'!$B$93:$AD$108, MATCH(Overview!$B$67, lookupreg, 0), MATCH(Overview!H$68, 'S1'!$B$2:$AD$2, 0))</f>
        <v>7718.9797675987293</v>
      </c>
      <c r="I74">
        <f>INDEX('S5'!$B$93:$AD$108, MATCH(Overview!$B$67, lookupreg, 0), MATCH(Overview!I$68, 'S1'!$B$2:$AD$2, 0))</f>
        <v>7852.1892890400886</v>
      </c>
      <c r="J74">
        <f>INDEX('S5'!$B$93:$AD$108, MATCH(Overview!$B$67, lookupreg, 0), MATCH(Overview!J$68, 'S1'!$B$2:$AD$2, 0))</f>
        <v>7984.9737360124018</v>
      </c>
      <c r="K74">
        <f>INDEX('S5'!$B$93:$AD$108, MATCH(Overview!$B$67, lookupreg, 0), MATCH(Overview!K$68, 'S1'!$B$2:$AD$2, 0))</f>
        <v>8118.7052776457631</v>
      </c>
      <c r="L74">
        <f>INDEX('S5'!$B$93:$AD$108, MATCH(Overview!$B$67, lookupreg, 0), MATCH(Overview!L$68, 'S1'!$B$2:$AD$2, 0))</f>
        <v>8247.000305925234</v>
      </c>
      <c r="M74">
        <f>INDEX('S5'!$B$93:$AD$108, MATCH(Overview!$B$67, lookupreg, 0), MATCH(Overview!M$68, 'S1'!$B$2:$AD$2, 0))</f>
        <v>8374.794173265791</v>
      </c>
      <c r="N74">
        <f>INDEX('S5'!$B$93:$AD$108, MATCH(Overview!$B$67, lookupreg, 0), MATCH(Overview!N$68, 'S1'!$B$2:$AD$2, 0))</f>
        <v>8500.0266579357212</v>
      </c>
      <c r="O74">
        <f>INDEX('S5'!$B$93:$AD$108, MATCH(Overview!$B$67, lookupreg, 0), MATCH(Overview!O$68, 'S1'!$B$2:$AD$2, 0))</f>
        <v>8627.2108568130807</v>
      </c>
      <c r="P74">
        <f>INDEX('S5'!$B$93:$AD$108, MATCH(Overview!$B$67, lookupreg, 0), MATCH(Overview!P$68, 'S1'!$B$2:$AD$2, 0))</f>
        <v>8752.0509115165951</v>
      </c>
      <c r="Q74">
        <f>INDEX('S5'!$B$93:$AD$108, MATCH(Overview!$B$67, lookupreg, 0), MATCH(Overview!Q$68, 'S1'!$B$2:$AD$2, 0))</f>
        <v>8882.8573140299395</v>
      </c>
      <c r="R74">
        <f>INDEX('S5'!$B$93:$AD$108, MATCH(Overview!$B$67, lookupreg, 0), MATCH(Overview!R$68, 'S1'!$B$2:$AD$2, 0))</f>
        <v>9027.6807548206889</v>
      </c>
      <c r="S74">
        <f>INDEX('S5'!$B$93:$AD$108, MATCH(Overview!$B$67, lookupreg, 0), MATCH(Overview!S$68, 'S1'!$B$2:$AD$2, 0))</f>
        <v>9158.7996928717803</v>
      </c>
      <c r="T74">
        <f>INDEX('S5'!$B$93:$AD$108, MATCH(Overview!$B$67, lookupreg, 0), MATCH(Overview!T$68, 'S1'!$B$2:$AD$2, 0))</f>
        <v>9289.2384022176921</v>
      </c>
      <c r="U74">
        <f>INDEX('S5'!$B$93:$AD$108, MATCH(Overview!$B$67, lookupreg, 0), MATCH(Overview!U$68, 'S1'!$B$2:$AD$2, 0))</f>
        <v>9420.5965935396107</v>
      </c>
      <c r="V74">
        <f>INDEX('S5'!$B$93:$AD$108, MATCH(Overview!$B$67, lookupreg, 0), MATCH(Overview!V$68, 'S1'!$B$2:$AD$2, 0))</f>
        <v>9554.240002994542</v>
      </c>
      <c r="W74">
        <f>INDEX('S5'!$B$93:$AD$108, MATCH(Overview!$B$67, lookupreg, 0), MATCH(Overview!W$68, 'S1'!$B$2:$AD$2, 0))</f>
        <v>9690.2426985891689</v>
      </c>
      <c r="X74">
        <f>INDEX('S5'!$B$93:$AD$108, MATCH(Overview!$B$67, lookupreg, 0), MATCH(Overview!X$68, 'S1'!$B$2:$AD$2, 0))</f>
        <v>9827.5514995796366</v>
      </c>
      <c r="Y74">
        <f>INDEX('S5'!$B$93:$AD$108, MATCH(Overview!$B$67, lookupreg, 0), MATCH(Overview!Y$68, 'S1'!$B$2:$AD$2, 0))</f>
        <v>9964.199672160692</v>
      </c>
      <c r="Z74">
        <f>INDEX('S5'!$B$93:$AD$108, MATCH(Overview!$B$67, lookupreg, 0), MATCH(Overview!Z$68, 'S1'!$B$2:$AD$2, 0))</f>
        <v>10103.601814834121</v>
      </c>
      <c r="AA74">
        <f>INDEX('S5'!$B$93:$AD$108, MATCH(Overview!$B$67, lookupreg, 0), MATCH(Overview!AA$68, 'S1'!$B$2:$AD$2, 0))</f>
        <v>10240.418728449516</v>
      </c>
      <c r="AB74">
        <f>INDEX('S5'!$B$93:$AD$108, MATCH(Overview!$B$67, lookupreg, 0), MATCH(Overview!AB$68, 'S1'!$B$2:$AD$2, 0))</f>
        <v>10377.400713612495</v>
      </c>
      <c r="AC74">
        <f>INDEX('S5'!$B$93:$AD$108, MATCH(Overview!$B$67, lookupreg, 0), MATCH(Overview!AC$68, 'S1'!$B$2:$AD$2, 0))</f>
        <v>10516.735997514026</v>
      </c>
      <c r="AD74">
        <f>INDEX('S5'!$B$93:$AD$108, MATCH(Overview!$B$67, lookupreg, 0), MATCH(Overview!AD$68, 'S1'!$B$2:$AD$2, 0))</f>
        <v>10667.62171221756</v>
      </c>
      <c r="AE74">
        <f>INDEX('S5'!$B$93:$AD$108, MATCH(Overview!$B$67, lookupreg, 0), MATCH(Overview!AE$68, 'S1'!$B$2:$AD$2, 0))</f>
        <v>10821.161858283678</v>
      </c>
    </row>
    <row r="75" spans="1:31" x14ac:dyDescent="0.35">
      <c r="B75" t="s">
        <v>22</v>
      </c>
      <c r="C75">
        <f>INDEX('S6'!$B$93:$AD$108, MATCH(Overview!$B$67, lookupreg, 0), MATCH(Overview!C$68, 'S1'!$B$2:$AD$2, 0))</f>
        <v>7058.8639999999996</v>
      </c>
      <c r="D75">
        <f>INDEX('S6'!$B$93:$AD$108, MATCH(Overview!$B$67, lookupreg, 0), MATCH(Overview!D$68, 'S1'!$B$2:$AD$2, 0))</f>
        <v>7193.4080654991994</v>
      </c>
      <c r="E75">
        <f>INDEX('S6'!$B$93:$AD$108, MATCH(Overview!$B$67, lookupreg, 0), MATCH(Overview!E$68, 'S1'!$B$2:$AD$2, 0))</f>
        <v>7322.4837024632907</v>
      </c>
      <c r="F75">
        <f>INDEX('S6'!$B$93:$AD$108, MATCH(Overview!$B$67, lookupreg, 0), MATCH(Overview!F$68, 'S1'!$B$2:$AD$2, 0))</f>
        <v>7450.4799853339791</v>
      </c>
      <c r="G75">
        <f>INDEX('S6'!$B$93:$AD$108, MATCH(Overview!$B$67, lookupreg, 0), MATCH(Overview!G$68, 'S1'!$B$2:$AD$2, 0))</f>
        <v>7575.7769423913369</v>
      </c>
      <c r="H75">
        <f>INDEX('S6'!$B$93:$AD$108, MATCH(Overview!$B$67, lookupreg, 0), MATCH(Overview!H$68, 'S1'!$B$2:$AD$2, 0))</f>
        <v>7703.3340866588514</v>
      </c>
      <c r="I75">
        <f>INDEX('S6'!$B$93:$AD$108, MATCH(Overview!$B$67, lookupreg, 0), MATCH(Overview!I$68, 'S1'!$B$2:$AD$2, 0))</f>
        <v>7835.0795875425256</v>
      </c>
      <c r="J75">
        <f>INDEX('S6'!$B$93:$AD$108, MATCH(Overview!$B$67, lookupreg, 0), MATCH(Overview!J$68, 'S1'!$B$2:$AD$2, 0))</f>
        <v>7967.8207224067119</v>
      </c>
      <c r="K75">
        <f>INDEX('S6'!$B$93:$AD$108, MATCH(Overview!$B$67, lookupreg, 0), MATCH(Overview!K$68, 'S1'!$B$2:$AD$2, 0))</f>
        <v>8101.9828877305954</v>
      </c>
      <c r="L75">
        <f>INDEX('S6'!$B$93:$AD$108, MATCH(Overview!$B$67, lookupreg, 0), MATCH(Overview!L$68, 'S1'!$B$2:$AD$2, 0))</f>
        <v>8237.603599684895</v>
      </c>
      <c r="M75">
        <f>INDEX('S6'!$B$93:$AD$108, MATCH(Overview!$B$67, lookupreg, 0), MATCH(Overview!M$68, 'S1'!$B$2:$AD$2, 0))</f>
        <v>8370.3130411965376</v>
      </c>
      <c r="N75">
        <f>INDEX('S6'!$B$93:$AD$108, MATCH(Overview!$B$67, lookupreg, 0), MATCH(Overview!N$68, 'S1'!$B$2:$AD$2, 0))</f>
        <v>8502.6058388126494</v>
      </c>
      <c r="O75">
        <f>INDEX('S6'!$B$93:$AD$108, MATCH(Overview!$B$67, lookupreg, 0), MATCH(Overview!O$68, 'S1'!$B$2:$AD$2, 0))</f>
        <v>8635.1835706149195</v>
      </c>
      <c r="P75">
        <f>INDEX('S6'!$B$93:$AD$108, MATCH(Overview!$B$67, lookupreg, 0), MATCH(Overview!P$68, 'S1'!$B$2:$AD$2, 0))</f>
        <v>8766.5281667973995</v>
      </c>
      <c r="Q75">
        <f>INDEX('S6'!$B$93:$AD$108, MATCH(Overview!$B$67, lookupreg, 0), MATCH(Overview!Q$68, 'S1'!$B$2:$AD$2, 0))</f>
        <v>8901.559876803396</v>
      </c>
      <c r="R75">
        <f>INDEX('S6'!$B$93:$AD$108, MATCH(Overview!$B$67, lookupreg, 0), MATCH(Overview!R$68, 'S1'!$B$2:$AD$2, 0))</f>
        <v>9034.7868530115502</v>
      </c>
      <c r="S75">
        <f>INDEX('S6'!$B$93:$AD$108, MATCH(Overview!$B$67, lookupreg, 0), MATCH(Overview!S$68, 'S1'!$B$2:$AD$2, 0))</f>
        <v>9170.151450515481</v>
      </c>
      <c r="T75">
        <f>INDEX('S6'!$B$93:$AD$108, MATCH(Overview!$B$67, lookupreg, 0), MATCH(Overview!T$68, 'S1'!$B$2:$AD$2, 0))</f>
        <v>9304.988440428715</v>
      </c>
      <c r="U75">
        <f>INDEX('S6'!$B$93:$AD$108, MATCH(Overview!$B$67, lookupreg, 0), MATCH(Overview!U$68, 'S1'!$B$2:$AD$2, 0))</f>
        <v>9439.9200778033719</v>
      </c>
      <c r="V75">
        <f>INDEX('S6'!$B$93:$AD$108, MATCH(Overview!$B$67, lookupreg, 0), MATCH(Overview!V$68, 'S1'!$B$2:$AD$2, 0))</f>
        <v>9574.5852576732759</v>
      </c>
      <c r="W75">
        <f>INDEX('S6'!$B$93:$AD$108, MATCH(Overview!$B$67, lookupreg, 0), MATCH(Overview!W$68, 'S1'!$B$2:$AD$2, 0))</f>
        <v>9709.2766932441209</v>
      </c>
      <c r="X75">
        <f>INDEX('S6'!$B$93:$AD$108, MATCH(Overview!$B$67, lookupreg, 0), MATCH(Overview!X$68, 'S1'!$B$2:$AD$2, 0))</f>
        <v>9844.1385465132807</v>
      </c>
      <c r="Y75">
        <f>INDEX('S6'!$B$93:$AD$108, MATCH(Overview!$B$67, lookupreg, 0), MATCH(Overview!Y$68, 'S1'!$B$2:$AD$2, 0))</f>
        <v>9978.9412265276696</v>
      </c>
      <c r="Z75">
        <f>INDEX('S6'!$B$93:$AD$108, MATCH(Overview!$B$67, lookupreg, 0), MATCH(Overview!Z$68, 'S1'!$B$2:$AD$2, 0))</f>
        <v>10114.134924370544</v>
      </c>
      <c r="AA75">
        <f>INDEX('S6'!$B$93:$AD$108, MATCH(Overview!$B$67, lookupreg, 0), MATCH(Overview!AA$68, 'S1'!$B$2:$AD$2, 0))</f>
        <v>10248.999833692578</v>
      </c>
      <c r="AB75">
        <f>INDEX('S6'!$B$93:$AD$108, MATCH(Overview!$B$67, lookupreg, 0), MATCH(Overview!AB$68, 'S1'!$B$2:$AD$2, 0))</f>
        <v>10383.380619912023</v>
      </c>
      <c r="AC75">
        <f>INDEX('S6'!$B$93:$AD$108, MATCH(Overview!$B$67, lookupreg, 0), MATCH(Overview!AC$68, 'S1'!$B$2:$AD$2, 0))</f>
        <v>10516.246358324417</v>
      </c>
      <c r="AD75">
        <f>INDEX('S6'!$B$93:$AD$108, MATCH(Overview!$B$67, lookupreg, 0), MATCH(Overview!AD$68, 'S1'!$B$2:$AD$2, 0))</f>
        <v>10649.026588093891</v>
      </c>
      <c r="AE75">
        <f>INDEX('S6'!$B$93:$AD$108, MATCH(Overview!$B$67, lookupreg, 0), MATCH(Overview!AE$68, 'S1'!$B$2:$AD$2, 0))</f>
        <v>10781.484505309898</v>
      </c>
    </row>
    <row r="76" spans="1:31" x14ac:dyDescent="0.35">
      <c r="B76" t="s">
        <v>24</v>
      </c>
      <c r="C76">
        <f>INDEX('S7'!$B$93:$AD$108, MATCH(Overview!$B$67, lookupreg, 0), MATCH(Overview!C$68, 'S1'!$B$2:$AD$2, 0))</f>
        <v>7058.8639999999996</v>
      </c>
      <c r="D76">
        <f>INDEX('S7'!$B$93:$AD$108, MATCH(Overview!$B$67, lookupreg, 0), MATCH(Overview!D$68, 'S1'!$B$2:$AD$2, 0))</f>
        <v>7193.4080654991994</v>
      </c>
      <c r="E76">
        <f>INDEX('S7'!$B$93:$AD$108, MATCH(Overview!$B$67, lookupreg, 0), MATCH(Overview!E$68, 'S1'!$B$2:$AD$2, 0))</f>
        <v>7322.4837024632907</v>
      </c>
      <c r="F76">
        <f>INDEX('S7'!$B$93:$AD$108, MATCH(Overview!$B$67, lookupreg, 0), MATCH(Overview!F$68, 'S1'!$B$2:$AD$2, 0))</f>
        <v>7450.4799853339791</v>
      </c>
      <c r="G76">
        <f>INDEX('S7'!$B$93:$AD$108, MATCH(Overview!$B$67, lookupreg, 0), MATCH(Overview!G$68, 'S1'!$B$2:$AD$2, 0))</f>
        <v>7575.7769423913369</v>
      </c>
      <c r="H76">
        <f>INDEX('S7'!$B$93:$AD$108, MATCH(Overview!$B$67, lookupreg, 0), MATCH(Overview!H$68, 'S1'!$B$2:$AD$2, 0))</f>
        <v>7703.3340866588514</v>
      </c>
      <c r="I76">
        <f>INDEX('S7'!$B$93:$AD$108, MATCH(Overview!$B$67, lookupreg, 0), MATCH(Overview!I$68, 'S1'!$B$2:$AD$2, 0))</f>
        <v>7835.0795875425256</v>
      </c>
      <c r="J76">
        <f>INDEX('S7'!$B$93:$AD$108, MATCH(Overview!$B$67, lookupreg, 0), MATCH(Overview!J$68, 'S1'!$B$2:$AD$2, 0))</f>
        <v>7967.8207224067119</v>
      </c>
      <c r="K76">
        <f>INDEX('S7'!$B$93:$AD$108, MATCH(Overview!$B$67, lookupreg, 0), MATCH(Overview!K$68, 'S1'!$B$2:$AD$2, 0))</f>
        <v>8101.9828877305954</v>
      </c>
      <c r="L76">
        <f>INDEX('S7'!$B$93:$AD$108, MATCH(Overview!$B$67, lookupreg, 0), MATCH(Overview!L$68, 'S1'!$B$2:$AD$2, 0))</f>
        <v>8234.4900076611411</v>
      </c>
      <c r="M76">
        <f>INDEX('S7'!$B$93:$AD$108, MATCH(Overview!$B$67, lookupreg, 0), MATCH(Overview!M$68, 'S1'!$B$2:$AD$2, 0))</f>
        <v>8367.9735610323314</v>
      </c>
      <c r="N76">
        <f>INDEX('S7'!$B$93:$AD$108, MATCH(Overview!$B$67, lookupreg, 0), MATCH(Overview!N$68, 'S1'!$B$2:$AD$2, 0))</f>
        <v>8499.8913170325814</v>
      </c>
      <c r="O76">
        <f>INDEX('S7'!$B$93:$AD$108, MATCH(Overview!$B$67, lookupreg, 0), MATCH(Overview!O$68, 'S1'!$B$2:$AD$2, 0))</f>
        <v>8632.8160174048644</v>
      </c>
      <c r="P76">
        <f>INDEX('S7'!$B$93:$AD$108, MATCH(Overview!$B$67, lookupreg, 0), MATCH(Overview!P$68, 'S1'!$B$2:$AD$2, 0))</f>
        <v>8764.4215710269982</v>
      </c>
      <c r="Q76">
        <f>INDEX('S7'!$B$93:$AD$108, MATCH(Overview!$B$67, lookupreg, 0), MATCH(Overview!Q$68, 'S1'!$B$2:$AD$2, 0))</f>
        <v>8897.3200010771088</v>
      </c>
      <c r="R76">
        <f>INDEX('S7'!$B$93:$AD$108, MATCH(Overview!$B$67, lookupreg, 0), MATCH(Overview!R$68, 'S1'!$B$2:$AD$2, 0))</f>
        <v>9027.6684082888896</v>
      </c>
      <c r="S76">
        <f>INDEX('S7'!$B$93:$AD$108, MATCH(Overview!$B$67, lookupreg, 0), MATCH(Overview!S$68, 'S1'!$B$2:$AD$2, 0))</f>
        <v>9159.786529910516</v>
      </c>
      <c r="T76">
        <f>INDEX('S7'!$B$93:$AD$108, MATCH(Overview!$B$67, lookupreg, 0), MATCH(Overview!T$68, 'S1'!$B$2:$AD$2, 0))</f>
        <v>9291.1149692831077</v>
      </c>
      <c r="U76">
        <f>INDEX('S7'!$B$93:$AD$108, MATCH(Overview!$B$67, lookupreg, 0), MATCH(Overview!U$68, 'S1'!$B$2:$AD$2, 0))</f>
        <v>9422.3120164298653</v>
      </c>
      <c r="V76">
        <f>INDEX('S7'!$B$93:$AD$108, MATCH(Overview!$B$67, lookupreg, 0), MATCH(Overview!V$68, 'S1'!$B$2:$AD$2, 0))</f>
        <v>9555.2994704609573</v>
      </c>
      <c r="W76">
        <f>INDEX('S7'!$B$93:$AD$108, MATCH(Overview!$B$67, lookupreg, 0), MATCH(Overview!W$68, 'S1'!$B$2:$AD$2, 0))</f>
        <v>9688.2499962330585</v>
      </c>
      <c r="X76">
        <f>INDEX('S7'!$B$93:$AD$108, MATCH(Overview!$B$67, lookupreg, 0), MATCH(Overview!X$68, 'S1'!$B$2:$AD$2, 0))</f>
        <v>9821.2774192813358</v>
      </c>
      <c r="Y76">
        <f>INDEX('S7'!$B$93:$AD$108, MATCH(Overview!$B$67, lookupreg, 0), MATCH(Overview!Y$68, 'S1'!$B$2:$AD$2, 0))</f>
        <v>9954.1946593629218</v>
      </c>
      <c r="Z76">
        <f>INDEX('S7'!$B$93:$AD$108, MATCH(Overview!$B$67, lookupreg, 0), MATCH(Overview!Z$68, 'S1'!$B$2:$AD$2, 0))</f>
        <v>10087.400696875049</v>
      </c>
      <c r="AA76">
        <f>INDEX('S7'!$B$93:$AD$108, MATCH(Overview!$B$67, lookupreg, 0), MATCH(Overview!AA$68, 'S1'!$B$2:$AD$2, 0))</f>
        <v>10220.756134087738</v>
      </c>
      <c r="AB76">
        <f>INDEX('S7'!$B$93:$AD$108, MATCH(Overview!$B$67, lookupreg, 0), MATCH(Overview!AB$68, 'S1'!$B$2:$AD$2, 0))</f>
        <v>10353.469586262028</v>
      </c>
      <c r="AC76">
        <f>INDEX('S7'!$B$93:$AD$108, MATCH(Overview!$B$67, lookupreg, 0), MATCH(Overview!AC$68, 'S1'!$B$2:$AD$2, 0))</f>
        <v>10484.440976528243</v>
      </c>
      <c r="AD76">
        <f>INDEX('S7'!$B$93:$AD$108, MATCH(Overview!$B$67, lookupreg, 0), MATCH(Overview!AD$68, 'S1'!$B$2:$AD$2, 0))</f>
        <v>10614.996380900267</v>
      </c>
      <c r="AE76">
        <f>INDEX('S7'!$B$93:$AD$108, MATCH(Overview!$B$67, lookupreg, 0), MATCH(Overview!AE$68, 'S1'!$B$2:$AD$2, 0))</f>
        <v>10744.816725139039</v>
      </c>
    </row>
    <row r="77" spans="1:31" x14ac:dyDescent="0.35">
      <c r="B77" t="s">
        <v>26</v>
      </c>
      <c r="C77">
        <f>INDEX('S8'!$B$93:$AD$108, MATCH(Overview!$B$67, lookupreg, 0), MATCH(Overview!C$68, 'S1'!$B$2:$AD$2, 0))</f>
        <v>7058.8639999999996</v>
      </c>
      <c r="D77">
        <f>INDEX('S8'!$B$93:$AD$108, MATCH(Overview!$B$67, lookupreg, 0), MATCH(Overview!D$68, 'S1'!$B$2:$AD$2, 0))</f>
        <v>7193.4080654991994</v>
      </c>
      <c r="E77">
        <f>INDEX('S8'!$B$93:$AD$108, MATCH(Overview!$B$67, lookupreg, 0), MATCH(Overview!E$68, 'S1'!$B$2:$AD$2, 0))</f>
        <v>7322.4837024632907</v>
      </c>
      <c r="F77">
        <f>INDEX('S8'!$B$93:$AD$108, MATCH(Overview!$B$67, lookupreg, 0), MATCH(Overview!F$68, 'S1'!$B$2:$AD$2, 0))</f>
        <v>7450.4799853339791</v>
      </c>
      <c r="G77">
        <f>INDEX('S8'!$B$93:$AD$108, MATCH(Overview!$B$67, lookupreg, 0), MATCH(Overview!G$68, 'S1'!$B$2:$AD$2, 0))</f>
        <v>7575.7769423913369</v>
      </c>
      <c r="H77">
        <f>INDEX('S8'!$B$93:$AD$108, MATCH(Overview!$B$67, lookupreg, 0), MATCH(Overview!H$68, 'S1'!$B$2:$AD$2, 0))</f>
        <v>7703.3340866588514</v>
      </c>
      <c r="I77">
        <f>INDEX('S8'!$B$93:$AD$108, MATCH(Overview!$B$67, lookupreg, 0), MATCH(Overview!I$68, 'S1'!$B$2:$AD$2, 0))</f>
        <v>7835.0795875425256</v>
      </c>
      <c r="J77">
        <f>INDEX('S8'!$B$93:$AD$108, MATCH(Overview!$B$67, lookupreg, 0), MATCH(Overview!J$68, 'S1'!$B$2:$AD$2, 0))</f>
        <v>7967.8207224067119</v>
      </c>
      <c r="K77">
        <f>INDEX('S8'!$B$93:$AD$108, MATCH(Overview!$B$67, lookupreg, 0), MATCH(Overview!K$68, 'S1'!$B$2:$AD$2, 0))</f>
        <v>8101.9828877305954</v>
      </c>
      <c r="L77">
        <f>INDEX('S8'!$B$93:$AD$108, MATCH(Overview!$B$67, lookupreg, 0), MATCH(Overview!L$68, 'S1'!$B$2:$AD$2, 0))</f>
        <v>8232.7966932376039</v>
      </c>
      <c r="M77">
        <f>INDEX('S8'!$B$93:$AD$108, MATCH(Overview!$B$67, lookupreg, 0), MATCH(Overview!M$68, 'S1'!$B$2:$AD$2, 0))</f>
        <v>8368.3579235884554</v>
      </c>
      <c r="N77">
        <f>INDEX('S8'!$B$93:$AD$108, MATCH(Overview!$B$67, lookupreg, 0), MATCH(Overview!N$68, 'S1'!$B$2:$AD$2, 0))</f>
        <v>8502.5813636680596</v>
      </c>
      <c r="O77">
        <f>INDEX('S8'!$B$93:$AD$108, MATCH(Overview!$B$67, lookupreg, 0), MATCH(Overview!O$68, 'S1'!$B$2:$AD$2, 0))</f>
        <v>8637.3761870588332</v>
      </c>
      <c r="P77">
        <f>INDEX('S8'!$B$93:$AD$108, MATCH(Overview!$B$67, lookupreg, 0), MATCH(Overview!P$68, 'S1'!$B$2:$AD$2, 0))</f>
        <v>8771.0274912269069</v>
      </c>
      <c r="Q77">
        <f>INDEX('S8'!$B$93:$AD$108, MATCH(Overview!$B$67, lookupreg, 0), MATCH(Overview!Q$68, 'S1'!$B$2:$AD$2, 0))</f>
        <v>8906.6837108172185</v>
      </c>
      <c r="R77">
        <f>INDEX('S8'!$B$93:$AD$108, MATCH(Overview!$B$67, lookupreg, 0), MATCH(Overview!R$68, 'S1'!$B$2:$AD$2, 0))</f>
        <v>9040.2109316730475</v>
      </c>
      <c r="S77">
        <f>INDEX('S8'!$B$93:$AD$108, MATCH(Overview!$B$67, lookupreg, 0), MATCH(Overview!S$68, 'S1'!$B$2:$AD$2, 0))</f>
        <v>9175.3638931437454</v>
      </c>
      <c r="T77">
        <f>INDEX('S8'!$B$93:$AD$108, MATCH(Overview!$B$67, lookupreg, 0), MATCH(Overview!T$68, 'S1'!$B$2:$AD$2, 0))</f>
        <v>9309.9141818819735</v>
      </c>
      <c r="U77">
        <f>INDEX('S8'!$B$93:$AD$108, MATCH(Overview!$B$67, lookupreg, 0), MATCH(Overview!U$68, 'S1'!$B$2:$AD$2, 0))</f>
        <v>9444.3093100373662</v>
      </c>
      <c r="V77">
        <f>INDEX('S8'!$B$93:$AD$108, MATCH(Overview!$B$67, lookupreg, 0), MATCH(Overview!V$68, 'S1'!$B$2:$AD$2, 0))</f>
        <v>9578.4865012669288</v>
      </c>
      <c r="W77">
        <f>INDEX('S8'!$B$93:$AD$108, MATCH(Overview!$B$67, lookupreg, 0), MATCH(Overview!W$68, 'S1'!$B$2:$AD$2, 0))</f>
        <v>9712.7366523713845</v>
      </c>
      <c r="X77">
        <f>INDEX('S8'!$B$93:$AD$108, MATCH(Overview!$B$67, lookupreg, 0), MATCH(Overview!X$68, 'S1'!$B$2:$AD$2, 0))</f>
        <v>9847.3143888793111</v>
      </c>
      <c r="Y77">
        <f>INDEX('S8'!$B$93:$AD$108, MATCH(Overview!$B$67, lookupreg, 0), MATCH(Overview!Y$68, 'S1'!$B$2:$AD$2, 0))</f>
        <v>9982.0039856275234</v>
      </c>
      <c r="Z77">
        <f>INDEX('S8'!$B$93:$AD$108, MATCH(Overview!$B$67, lookupreg, 0), MATCH(Overview!Z$68, 'S1'!$B$2:$AD$2, 0))</f>
        <v>10117.393898486183</v>
      </c>
      <c r="AA77">
        <f>INDEX('S8'!$B$93:$AD$108, MATCH(Overview!$B$67, lookupreg, 0), MATCH(Overview!AA$68, 'S1'!$B$2:$AD$2, 0))</f>
        <v>10252.715053617825</v>
      </c>
      <c r="AB77">
        <f>INDEX('S8'!$B$93:$AD$108, MATCH(Overview!$B$67, lookupreg, 0), MATCH(Overview!AB$68, 'S1'!$B$2:$AD$2, 0))</f>
        <v>10387.996552935796</v>
      </c>
      <c r="AC77">
        <f>INDEX('S8'!$B$93:$AD$108, MATCH(Overview!$B$67, lookupreg, 0), MATCH(Overview!AC$68, 'S1'!$B$2:$AD$2, 0))</f>
        <v>10522.341395955948</v>
      </c>
      <c r="AD77">
        <f>INDEX('S8'!$B$93:$AD$108, MATCH(Overview!$B$67, lookupreg, 0), MATCH(Overview!AD$68, 'S1'!$B$2:$AD$2, 0))</f>
        <v>10657.361976280576</v>
      </c>
      <c r="AE77">
        <f>INDEX('S8'!$B$93:$AD$108, MATCH(Overview!$B$67, lookupreg, 0), MATCH(Overview!AE$68, 'S1'!$B$2:$AD$2, 0))</f>
        <v>10793.063232060753</v>
      </c>
    </row>
    <row r="78" spans="1:31" x14ac:dyDescent="0.35">
      <c r="B78" t="s">
        <v>28</v>
      </c>
      <c r="C78">
        <f>INDEX('S9'!$B$93:$AD$108, MATCH(Overview!$B$67, lookupreg, 0), MATCH(Overview!C$68, 'S1'!$B$2:$AD$2, 0))</f>
        <v>7058.8639999999996</v>
      </c>
      <c r="D78">
        <f>INDEX('S9'!$B$93:$AD$108, MATCH(Overview!$B$67, lookupreg, 0), MATCH(Overview!D$68, 'S1'!$B$2:$AD$2, 0))</f>
        <v>7193.4080654991994</v>
      </c>
      <c r="E78">
        <f>INDEX('S9'!$B$93:$AD$108, MATCH(Overview!$B$67, lookupreg, 0), MATCH(Overview!E$68, 'S1'!$B$2:$AD$2, 0))</f>
        <v>7322.4837024632907</v>
      </c>
      <c r="F78">
        <f>INDEX('S9'!$B$93:$AD$108, MATCH(Overview!$B$67, lookupreg, 0), MATCH(Overview!F$68, 'S1'!$B$2:$AD$2, 0))</f>
        <v>7450.4799853339791</v>
      </c>
      <c r="G78">
        <f>INDEX('S9'!$B$93:$AD$108, MATCH(Overview!$B$67, lookupreg, 0), MATCH(Overview!G$68, 'S1'!$B$2:$AD$2, 0))</f>
        <v>7575.7769423913369</v>
      </c>
      <c r="H78">
        <f>INDEX('S9'!$B$93:$AD$108, MATCH(Overview!$B$67, lookupreg, 0), MATCH(Overview!H$68, 'S1'!$B$2:$AD$2, 0))</f>
        <v>7703.3340866588514</v>
      </c>
      <c r="I78">
        <f>INDEX('S9'!$B$93:$AD$108, MATCH(Overview!$B$67, lookupreg, 0), MATCH(Overview!I$68, 'S1'!$B$2:$AD$2, 0))</f>
        <v>7835.0795875425256</v>
      </c>
      <c r="J78">
        <f>INDEX('S9'!$B$93:$AD$108, MATCH(Overview!$B$67, lookupreg, 0), MATCH(Overview!J$68, 'S1'!$B$2:$AD$2, 0))</f>
        <v>7967.8207224067119</v>
      </c>
      <c r="K78">
        <f>INDEX('S9'!$B$93:$AD$108, MATCH(Overview!$B$67, lookupreg, 0), MATCH(Overview!K$68, 'S1'!$B$2:$AD$2, 0))</f>
        <v>8101.9828877305954</v>
      </c>
      <c r="L78">
        <f>INDEX('S9'!$B$93:$AD$108, MATCH(Overview!$B$67, lookupreg, 0), MATCH(Overview!L$68, 'S1'!$B$2:$AD$2, 0))</f>
        <v>8234.8699906585734</v>
      </c>
      <c r="M78">
        <f>INDEX('S9'!$B$93:$AD$108, MATCH(Overview!$B$67, lookupreg, 0), MATCH(Overview!M$68, 'S1'!$B$2:$AD$2, 0))</f>
        <v>8367.4513975081773</v>
      </c>
      <c r="N78">
        <f>INDEX('S9'!$B$93:$AD$108, MATCH(Overview!$B$67, lookupreg, 0), MATCH(Overview!N$68, 'S1'!$B$2:$AD$2, 0))</f>
        <v>8497.544348110936</v>
      </c>
      <c r="O78">
        <f>INDEX('S9'!$B$93:$AD$108, MATCH(Overview!$B$67, lookupreg, 0), MATCH(Overview!O$68, 'S1'!$B$2:$AD$2, 0))</f>
        <v>8627.9187720262635</v>
      </c>
      <c r="P78">
        <f>INDEX('S9'!$B$93:$AD$108, MATCH(Overview!$B$67, lookupreg, 0), MATCH(Overview!P$68, 'S1'!$B$2:$AD$2, 0))</f>
        <v>8756.0166192426605</v>
      </c>
      <c r="Q78">
        <f>INDEX('S9'!$B$93:$AD$108, MATCH(Overview!$B$67, lookupreg, 0), MATCH(Overview!Q$68, 'S1'!$B$2:$AD$2, 0))</f>
        <v>8883.4192878576268</v>
      </c>
      <c r="R78">
        <f>INDEX('S9'!$B$93:$AD$108, MATCH(Overview!$B$67, lookupreg, 0), MATCH(Overview!R$68, 'S1'!$B$2:$AD$2, 0))</f>
        <v>9007.9479477767436</v>
      </c>
      <c r="S78">
        <f>INDEX('S9'!$B$93:$AD$108, MATCH(Overview!$B$67, lookupreg, 0), MATCH(Overview!S$68, 'S1'!$B$2:$AD$2, 0))</f>
        <v>9133.3268728774638</v>
      </c>
      <c r="T78">
        <f>INDEX('S9'!$B$93:$AD$108, MATCH(Overview!$B$67, lookupreg, 0), MATCH(Overview!T$68, 'S1'!$B$2:$AD$2, 0))</f>
        <v>9256.9656320882932</v>
      </c>
      <c r="U78">
        <f>INDEX('S9'!$B$93:$AD$108, MATCH(Overview!$B$67, lookupreg, 0), MATCH(Overview!U$68, 'S1'!$B$2:$AD$2, 0))</f>
        <v>9379.5509994712229</v>
      </c>
      <c r="V78">
        <f>INDEX('S9'!$B$93:$AD$108, MATCH(Overview!$B$67, lookupreg, 0), MATCH(Overview!V$68, 'S1'!$B$2:$AD$2, 0))</f>
        <v>9501.1174840651711</v>
      </c>
      <c r="W78">
        <f>INDEX('S9'!$B$93:$AD$108, MATCH(Overview!$B$67, lookupreg, 0), MATCH(Overview!W$68, 'S1'!$B$2:$AD$2, 0))</f>
        <v>9622.4287022134631</v>
      </c>
      <c r="X78">
        <f>INDEX('S9'!$B$93:$AD$108, MATCH(Overview!$B$67, lookupreg, 0), MATCH(Overview!X$68, 'S1'!$B$2:$AD$2, 0))</f>
        <v>9744.888541092183</v>
      </c>
      <c r="Y78">
        <f>INDEX('S9'!$B$93:$AD$108, MATCH(Overview!$B$67, lookupreg, 0), MATCH(Overview!Y$68, 'S1'!$B$2:$AD$2, 0))</f>
        <v>9870.6677664697672</v>
      </c>
      <c r="Z78">
        <f>INDEX('S9'!$B$93:$AD$108, MATCH(Overview!$B$67, lookupreg, 0), MATCH(Overview!Z$68, 'S1'!$B$2:$AD$2, 0))</f>
        <v>10004.669977933807</v>
      </c>
      <c r="AA78">
        <f>INDEX('S9'!$B$93:$AD$108, MATCH(Overview!$B$67, lookupreg, 0), MATCH(Overview!AA$68, 'S1'!$B$2:$AD$2, 0))</f>
        <v>10152.238860108331</v>
      </c>
      <c r="AB78">
        <f>INDEX('S9'!$B$93:$AD$108, MATCH(Overview!$B$67, lookupreg, 0), MATCH(Overview!AB$68, 'S1'!$B$2:$AD$2, 0))</f>
        <v>10316.090919191049</v>
      </c>
      <c r="AC78">
        <f>INDEX('S9'!$B$93:$AD$108, MATCH(Overview!$B$67, lookupreg, 0), MATCH(Overview!AC$68, 'S1'!$B$2:$AD$2, 0))</f>
        <v>10482.187204253667</v>
      </c>
      <c r="AD78">
        <f>INDEX('S9'!$B$93:$AD$108, MATCH(Overview!$B$67, lookupreg, 0), MATCH(Overview!AD$68, 'S1'!$B$2:$AD$2, 0))</f>
        <v>10509.454937115581</v>
      </c>
      <c r="AE78">
        <f>INDEX('S9'!$B$93:$AD$108, MATCH(Overview!$B$67, lookupreg, 0), MATCH(Overview!AE$68, 'S1'!$B$2:$AD$2, 0))</f>
        <v>10460.6183407792</v>
      </c>
    </row>
    <row r="79" spans="1:31" x14ac:dyDescent="0.35">
      <c r="B79" t="s">
        <v>30</v>
      </c>
      <c r="C79">
        <f>INDEX('S10'!$B$93:$AD$108, MATCH(Overview!$B$67, lookupreg, 0), MATCH(Overview!C$68, 'S1'!$B$2:$AD$2, 0))</f>
        <v>7058.8639999999996</v>
      </c>
      <c r="D79">
        <f>INDEX('S10'!$B$93:$AD$108, MATCH(Overview!$B$67, lookupreg, 0), MATCH(Overview!D$68, 'S1'!$B$2:$AD$2, 0))</f>
        <v>7198.2335049295989</v>
      </c>
      <c r="E79">
        <f>INDEX('S10'!$B$93:$AD$108, MATCH(Overview!$B$67, lookupreg, 0), MATCH(Overview!E$68, 'S1'!$B$2:$AD$2, 0))</f>
        <v>7328.30918348043</v>
      </c>
      <c r="F79">
        <f>INDEX('S10'!$B$93:$AD$108, MATCH(Overview!$B$67, lookupreg, 0), MATCH(Overview!F$68, 'S1'!$B$2:$AD$2, 0))</f>
        <v>7456.1126971475733</v>
      </c>
      <c r="G79">
        <f>INDEX('S10'!$B$93:$AD$108, MATCH(Overview!$B$67, lookupreg, 0), MATCH(Overview!G$68, 'S1'!$B$2:$AD$2, 0))</f>
        <v>7576.9986523064272</v>
      </c>
      <c r="H79">
        <f>INDEX('S10'!$B$93:$AD$108, MATCH(Overview!$B$67, lookupreg, 0), MATCH(Overview!H$68, 'S1'!$B$2:$AD$2, 0))</f>
        <v>7687.3493029787523</v>
      </c>
      <c r="I79">
        <f>INDEX('S10'!$B$93:$AD$108, MATCH(Overview!$B$67, lookupreg, 0), MATCH(Overview!I$68, 'S1'!$B$2:$AD$2, 0))</f>
        <v>7818.4493579917516</v>
      </c>
      <c r="J79">
        <f>INDEX('S10'!$B$93:$AD$108, MATCH(Overview!$B$67, lookupreg, 0), MATCH(Overview!J$68, 'S1'!$B$2:$AD$2, 0))</f>
        <v>7949.8821827692072</v>
      </c>
      <c r="K79">
        <f>INDEX('S10'!$B$93:$AD$108, MATCH(Overview!$B$67, lookupreg, 0), MATCH(Overview!K$68, 'S1'!$B$2:$AD$2, 0))</f>
        <v>8078.6655042007596</v>
      </c>
      <c r="L79">
        <f>INDEX('S10'!$B$93:$AD$108, MATCH(Overview!$B$67, lookupreg, 0), MATCH(Overview!L$68, 'S1'!$B$2:$AD$2, 0))</f>
        <v>8204.0455849594036</v>
      </c>
      <c r="M79">
        <f>INDEX('S10'!$B$93:$AD$108, MATCH(Overview!$B$67, lookupreg, 0), MATCH(Overview!M$68, 'S1'!$B$2:$AD$2, 0))</f>
        <v>8334.3906408086805</v>
      </c>
      <c r="N79">
        <f>INDEX('S10'!$B$93:$AD$108, MATCH(Overview!$B$67, lookupreg, 0), MATCH(Overview!N$68, 'S1'!$B$2:$AD$2, 0))</f>
        <v>8466.646585570481</v>
      </c>
      <c r="O79">
        <f>INDEX('S10'!$B$93:$AD$108, MATCH(Overview!$B$67, lookupreg, 0), MATCH(Overview!O$68, 'S1'!$B$2:$AD$2, 0))</f>
        <v>8598.3850664479833</v>
      </c>
      <c r="P79">
        <f>INDEX('S10'!$B$93:$AD$108, MATCH(Overview!$B$67, lookupreg, 0), MATCH(Overview!P$68, 'S1'!$B$2:$AD$2, 0))</f>
        <v>8728.3788912365708</v>
      </c>
      <c r="Q79">
        <f>INDEX('S10'!$B$93:$AD$108, MATCH(Overview!$B$67, lookupreg, 0), MATCH(Overview!Q$68, 'S1'!$B$2:$AD$2, 0))</f>
        <v>8861.3234486426627</v>
      </c>
      <c r="R79">
        <f>INDEX('S10'!$B$93:$AD$108, MATCH(Overview!$B$67, lookupreg, 0), MATCH(Overview!R$68, 'S1'!$B$2:$AD$2, 0))</f>
        <v>8992.5862328874064</v>
      </c>
      <c r="S79">
        <f>INDEX('S10'!$B$93:$AD$108, MATCH(Overview!$B$67, lookupreg, 0), MATCH(Overview!S$68, 'S1'!$B$2:$AD$2, 0))</f>
        <v>9125.1801183740845</v>
      </c>
      <c r="T79">
        <f>INDEX('S10'!$B$93:$AD$108, MATCH(Overview!$B$67, lookupreg, 0), MATCH(Overview!T$68, 'S1'!$B$2:$AD$2, 0))</f>
        <v>9257.2360749751479</v>
      </c>
      <c r="U79">
        <f>INDEX('S10'!$B$93:$AD$108, MATCH(Overview!$B$67, lookupreg, 0), MATCH(Overview!U$68, 'S1'!$B$2:$AD$2, 0))</f>
        <v>9389.2748102833411</v>
      </c>
      <c r="V79">
        <f>INDEX('S10'!$B$93:$AD$108, MATCH(Overview!$B$67, lookupreg, 0), MATCH(Overview!V$68, 'S1'!$B$2:$AD$2, 0))</f>
        <v>9521.5743869976395</v>
      </c>
      <c r="W79">
        <f>INDEX('S10'!$B$93:$AD$108, MATCH(Overview!$B$67, lookupreg, 0), MATCH(Overview!W$68, 'S1'!$B$2:$AD$2, 0))</f>
        <v>9653.780495203664</v>
      </c>
      <c r="X79">
        <f>INDEX('S10'!$B$93:$AD$108, MATCH(Overview!$B$67, lookupreg, 0), MATCH(Overview!X$68, 'S1'!$B$2:$AD$2, 0))</f>
        <v>9786.2689787198397</v>
      </c>
      <c r="Y79">
        <f>INDEX('S10'!$B$93:$AD$108, MATCH(Overview!$B$67, lookupreg, 0), MATCH(Overview!Y$68, 'S1'!$B$2:$AD$2, 0))</f>
        <v>9918.9169615918963</v>
      </c>
      <c r="Z79">
        <f>INDEX('S10'!$B$93:$AD$108, MATCH(Overview!$B$67, lookupreg, 0), MATCH(Overview!Z$68, 'S1'!$B$2:$AD$2, 0))</f>
        <v>10052.32540283361</v>
      </c>
      <c r="AA79">
        <f>INDEX('S10'!$B$93:$AD$108, MATCH(Overview!$B$67, lookupreg, 0), MATCH(Overview!AA$68, 'S1'!$B$2:$AD$2, 0))</f>
        <v>10186.367130685154</v>
      </c>
      <c r="AB79">
        <f>INDEX('S10'!$B$93:$AD$108, MATCH(Overview!$B$67, lookupreg, 0), MATCH(Overview!AB$68, 'S1'!$B$2:$AD$2, 0))</f>
        <v>10320.385088476727</v>
      </c>
      <c r="AC79">
        <f>INDEX('S10'!$B$93:$AD$108, MATCH(Overview!$B$67, lookupreg, 0), MATCH(Overview!AC$68, 'S1'!$B$2:$AD$2, 0))</f>
        <v>10453.153746524453</v>
      </c>
      <c r="AD79">
        <f>INDEX('S10'!$B$93:$AD$108, MATCH(Overview!$B$67, lookupreg, 0), MATCH(Overview!AD$68, 'S1'!$B$2:$AD$2, 0))</f>
        <v>10586.675015274936</v>
      </c>
      <c r="AE79">
        <f>INDEX('S10'!$B$93:$AD$108, MATCH(Overview!$B$67, lookupreg, 0), MATCH(Overview!AE$68, 'S1'!$B$2:$AD$2, 0))</f>
        <v>10720.604923558176</v>
      </c>
    </row>
    <row r="81" spans="1:31" x14ac:dyDescent="0.35">
      <c r="A81" t="str">
        <f>B67 &amp; " Deviations"</f>
        <v>Southland Deviations</v>
      </c>
    </row>
    <row r="82" spans="1:31" x14ac:dyDescent="0.35">
      <c r="C82" s="1">
        <v>2022</v>
      </c>
      <c r="D82" s="2">
        <v>2023</v>
      </c>
      <c r="E82" s="1">
        <v>2024</v>
      </c>
      <c r="F82" s="2">
        <v>2025</v>
      </c>
      <c r="G82" s="1">
        <v>2026</v>
      </c>
      <c r="H82" s="2">
        <v>2027</v>
      </c>
      <c r="I82" s="1">
        <v>2028</v>
      </c>
      <c r="J82" s="2">
        <v>2029</v>
      </c>
      <c r="K82" s="1">
        <v>2030</v>
      </c>
      <c r="L82" s="2">
        <v>2031</v>
      </c>
      <c r="M82" s="1">
        <v>2032</v>
      </c>
      <c r="N82" s="2">
        <v>2033</v>
      </c>
      <c r="O82" s="1">
        <v>2034</v>
      </c>
      <c r="P82" s="2">
        <v>2035</v>
      </c>
      <c r="Q82" s="1">
        <v>2036</v>
      </c>
      <c r="R82" s="2">
        <v>2037</v>
      </c>
      <c r="S82" s="1">
        <v>2038</v>
      </c>
      <c r="T82" s="2">
        <v>2039</v>
      </c>
      <c r="U82" s="1">
        <v>2040</v>
      </c>
      <c r="V82" s="2">
        <v>2041</v>
      </c>
      <c r="W82" s="1">
        <v>2042</v>
      </c>
      <c r="X82" s="2">
        <v>2043</v>
      </c>
      <c r="Y82" s="1">
        <v>2044</v>
      </c>
      <c r="Z82" s="2">
        <v>2045</v>
      </c>
      <c r="AA82" s="1">
        <v>2046</v>
      </c>
      <c r="AB82" s="2">
        <v>2047</v>
      </c>
      <c r="AC82" s="1">
        <v>2048</v>
      </c>
      <c r="AD82" s="2">
        <v>2049</v>
      </c>
      <c r="AE82" s="1">
        <v>2050</v>
      </c>
    </row>
    <row r="83" spans="1:31" x14ac:dyDescent="0.35">
      <c r="B83" t="s">
        <v>12</v>
      </c>
      <c r="C83" s="44">
        <f>C70/C$69-1</f>
        <v>0</v>
      </c>
      <c r="D83" s="44">
        <f t="shared" ref="D83:AE92" si="9">D70/D$69-1</f>
        <v>-3.2382669737929248E-6</v>
      </c>
      <c r="E83" s="44">
        <f t="shared" si="9"/>
        <v>-5.0065289758371989E-6</v>
      </c>
      <c r="F83" s="44">
        <f t="shared" si="9"/>
        <v>-5.8910621228980276E-6</v>
      </c>
      <c r="G83" s="44">
        <f t="shared" si="9"/>
        <v>-5.9894076182009925E-6</v>
      </c>
      <c r="H83" s="44">
        <f t="shared" si="9"/>
        <v>-6.0877511500745385E-6</v>
      </c>
      <c r="I83" s="44">
        <f t="shared" si="9"/>
        <v>-5.5961613141253252E-6</v>
      </c>
      <c r="J83" s="44">
        <f t="shared" si="9"/>
        <v>-5.104493650875952E-6</v>
      </c>
      <c r="K83" s="44">
        <f t="shared" si="9"/>
        <v>-3.8260254719979514E-6</v>
      </c>
      <c r="L83" s="44">
        <f t="shared" si="9"/>
        <v>1.09256863936813E-3</v>
      </c>
      <c r="M83" s="44">
        <f t="shared" si="9"/>
        <v>1.7442620466106007E-3</v>
      </c>
      <c r="N83" s="44">
        <f t="shared" si="9"/>
        <v>2.5397128320734375E-3</v>
      </c>
      <c r="O83" s="44">
        <f t="shared" si="9"/>
        <v>3.1755687543582045E-3</v>
      </c>
      <c r="P83" s="44">
        <f t="shared" si="9"/>
        <v>3.7890481701621237E-3</v>
      </c>
      <c r="Q83" s="44">
        <f t="shared" si="9"/>
        <v>4.085420759496694E-3</v>
      </c>
      <c r="R83" s="44">
        <f t="shared" si="9"/>
        <v>4.4704871400687018E-3</v>
      </c>
      <c r="S83" s="44">
        <f t="shared" si="9"/>
        <v>4.8573889678973359E-3</v>
      </c>
      <c r="T83" s="44">
        <f t="shared" si="9"/>
        <v>5.2699069634378759E-3</v>
      </c>
      <c r="U83" s="44">
        <f t="shared" si="9"/>
        <v>5.7156990194322521E-3</v>
      </c>
      <c r="V83" s="44">
        <f t="shared" si="9"/>
        <v>5.9126098067618926E-3</v>
      </c>
      <c r="W83" s="44">
        <f t="shared" si="9"/>
        <v>6.1370736645023349E-3</v>
      </c>
      <c r="X83" s="44">
        <f t="shared" si="9"/>
        <v>6.3955627785061697E-3</v>
      </c>
      <c r="Y83" s="44">
        <f t="shared" si="9"/>
        <v>6.6849428710045178E-3</v>
      </c>
      <c r="Z83" s="44">
        <f t="shared" si="9"/>
        <v>7.0134772464647277E-3</v>
      </c>
      <c r="AA83" s="44">
        <f t="shared" si="9"/>
        <v>7.3046053718051063E-3</v>
      </c>
      <c r="AB83" s="44">
        <f t="shared" si="9"/>
        <v>7.6460815441530272E-3</v>
      </c>
      <c r="AC83" s="44">
        <f t="shared" si="9"/>
        <v>8.0472615827946736E-3</v>
      </c>
      <c r="AD83" s="44">
        <f t="shared" si="9"/>
        <v>8.5194269875319417E-3</v>
      </c>
      <c r="AE83" s="44">
        <f t="shared" si="9"/>
        <v>9.0702647059111019E-3</v>
      </c>
    </row>
    <row r="84" spans="1:31" x14ac:dyDescent="0.35">
      <c r="B84" t="s">
        <v>14</v>
      </c>
      <c r="C84" s="44">
        <f t="shared" ref="C84:R92" si="10">C71/C$69-1</f>
        <v>0</v>
      </c>
      <c r="D84" s="44">
        <f t="shared" si="10"/>
        <v>-3.2382669737929248E-6</v>
      </c>
      <c r="E84" s="44">
        <f t="shared" si="10"/>
        <v>-5.0065289758371989E-6</v>
      </c>
      <c r="F84" s="44">
        <f t="shared" si="10"/>
        <v>-5.8910621228980276E-6</v>
      </c>
      <c r="G84" s="44">
        <f t="shared" si="10"/>
        <v>-5.9894076182009925E-6</v>
      </c>
      <c r="H84" s="44">
        <f t="shared" si="10"/>
        <v>-6.0877511500745385E-6</v>
      </c>
      <c r="I84" s="44">
        <f t="shared" si="10"/>
        <v>-5.5961613141253252E-6</v>
      </c>
      <c r="J84" s="44">
        <f t="shared" si="10"/>
        <v>-5.104493650875952E-6</v>
      </c>
      <c r="K84" s="44">
        <f t="shared" si="10"/>
        <v>-3.8260254719979514E-6</v>
      </c>
      <c r="L84" s="44">
        <f t="shared" si="10"/>
        <v>5.8112773880503177E-4</v>
      </c>
      <c r="M84" s="44">
        <f t="shared" si="10"/>
        <v>2.3275767722874541E-4</v>
      </c>
      <c r="N84" s="44">
        <f t="shared" si="10"/>
        <v>4.5632326677313984E-6</v>
      </c>
      <c r="O84" s="44">
        <f t="shared" si="10"/>
        <v>-2.5206948155864772E-4</v>
      </c>
      <c r="P84" s="44">
        <f t="shared" si="10"/>
        <v>-5.1099670281973264E-4</v>
      </c>
      <c r="Q84" s="44">
        <f t="shared" si="10"/>
        <v>2.3020592334677126E-4</v>
      </c>
      <c r="R84" s="44">
        <f t="shared" si="10"/>
        <v>1.0043793587386496E-3</v>
      </c>
      <c r="S84" s="44">
        <f t="shared" si="9"/>
        <v>1.7647615786293702E-3</v>
      </c>
      <c r="T84" s="44">
        <f t="shared" si="9"/>
        <v>2.5242628217394536E-3</v>
      </c>
      <c r="U84" s="44">
        <f t="shared" si="9"/>
        <v>3.3237654936564276E-3</v>
      </c>
      <c r="V84" s="44">
        <f t="shared" si="9"/>
        <v>3.8314891497677195E-3</v>
      </c>
      <c r="W84" s="44">
        <f t="shared" si="9"/>
        <v>4.3365025308093053E-3</v>
      </c>
      <c r="X84" s="44">
        <f t="shared" si="9"/>
        <v>4.840273319942856E-3</v>
      </c>
      <c r="Y84" s="44">
        <f t="shared" si="9"/>
        <v>5.3512335295768931E-3</v>
      </c>
      <c r="Z84" s="44">
        <f t="shared" si="9"/>
        <v>5.8748233821186435E-3</v>
      </c>
      <c r="AA84" s="44">
        <f t="shared" si="9"/>
        <v>6.340597929898939E-3</v>
      </c>
      <c r="AB84" s="44">
        <f t="shared" si="9"/>
        <v>6.8358852450922658E-3</v>
      </c>
      <c r="AC84" s="44">
        <f t="shared" si="9"/>
        <v>7.3734099661806329E-3</v>
      </c>
      <c r="AD84" s="44">
        <f t="shared" si="9"/>
        <v>7.9674990698228587E-3</v>
      </c>
      <c r="AE84" s="44">
        <f t="shared" si="9"/>
        <v>8.6295161898901629E-3</v>
      </c>
    </row>
    <row r="85" spans="1:31" x14ac:dyDescent="0.35">
      <c r="B85" t="s">
        <v>16</v>
      </c>
      <c r="C85" s="44">
        <f t="shared" si="10"/>
        <v>0</v>
      </c>
      <c r="D85" s="44">
        <f t="shared" si="9"/>
        <v>-3.2382669737929248E-6</v>
      </c>
      <c r="E85" s="44">
        <f t="shared" si="9"/>
        <v>-5.0065289758371989E-6</v>
      </c>
      <c r="F85" s="44">
        <f t="shared" si="9"/>
        <v>-5.8910621228980276E-6</v>
      </c>
      <c r="G85" s="44">
        <f t="shared" si="9"/>
        <v>-5.9894076182009925E-6</v>
      </c>
      <c r="H85" s="44">
        <f t="shared" si="9"/>
        <v>-6.0877511500745385E-6</v>
      </c>
      <c r="I85" s="44">
        <f t="shared" si="9"/>
        <v>-5.5961613141253252E-6</v>
      </c>
      <c r="J85" s="44">
        <f t="shared" si="9"/>
        <v>-5.104493650875952E-6</v>
      </c>
      <c r="K85" s="44">
        <f t="shared" si="9"/>
        <v>-3.8260254719979514E-6</v>
      </c>
      <c r="L85" s="44">
        <f t="shared" si="9"/>
        <v>6.3889487535129241E-4</v>
      </c>
      <c r="M85" s="44">
        <f t="shared" si="9"/>
        <v>1.0062845702427659E-3</v>
      </c>
      <c r="N85" s="44">
        <f t="shared" si="9"/>
        <v>1.3707125364961215E-3</v>
      </c>
      <c r="O85" s="44">
        <f t="shared" si="9"/>
        <v>1.6428762964912913E-3</v>
      </c>
      <c r="P85" s="44">
        <f t="shared" si="9"/>
        <v>1.8867094870214096E-3</v>
      </c>
      <c r="Q85" s="44">
        <f t="shared" si="9"/>
        <v>2.0452712424630093E-3</v>
      </c>
      <c r="R85" s="44">
        <f t="shared" si="9"/>
        <v>2.1995970047943292E-3</v>
      </c>
      <c r="S85" s="44">
        <f t="shared" si="9"/>
        <v>2.4599110252045975E-3</v>
      </c>
      <c r="T85" s="44">
        <f t="shared" si="9"/>
        <v>2.7324224651321671E-3</v>
      </c>
      <c r="U85" s="44">
        <f t="shared" si="9"/>
        <v>2.9893564361669345E-3</v>
      </c>
      <c r="V85" s="44">
        <f t="shared" si="9"/>
        <v>3.2641457921511741E-3</v>
      </c>
      <c r="W85" s="44">
        <f t="shared" si="9"/>
        <v>3.5521236611479878E-3</v>
      </c>
      <c r="X85" s="44">
        <f t="shared" si="9"/>
        <v>3.8662643813527353E-3</v>
      </c>
      <c r="Y85" s="44">
        <f t="shared" si="9"/>
        <v>4.1967050141011875E-3</v>
      </c>
      <c r="Z85" s="44">
        <f t="shared" si="9"/>
        <v>4.552959399464207E-3</v>
      </c>
      <c r="AA85" s="44">
        <f t="shared" si="9"/>
        <v>4.9302038692302652E-3</v>
      </c>
      <c r="AB85" s="44">
        <f t="shared" si="9"/>
        <v>5.3385134873069617E-3</v>
      </c>
      <c r="AC85" s="44">
        <f t="shared" si="9"/>
        <v>5.7881003328605907E-3</v>
      </c>
      <c r="AD85" s="44">
        <f t="shared" si="9"/>
        <v>6.2895951627985891E-3</v>
      </c>
      <c r="AE85" s="44">
        <f t="shared" si="9"/>
        <v>6.8537231163019463E-3</v>
      </c>
    </row>
    <row r="86" spans="1:31" x14ac:dyDescent="0.35">
      <c r="B86" t="s">
        <v>18</v>
      </c>
      <c r="C86" s="44">
        <f t="shared" si="10"/>
        <v>0</v>
      </c>
      <c r="D86" s="44">
        <f t="shared" si="9"/>
        <v>-3.2382669737929248E-6</v>
      </c>
      <c r="E86" s="44">
        <f t="shared" si="9"/>
        <v>-5.0065289758371989E-6</v>
      </c>
      <c r="F86" s="44">
        <f t="shared" si="9"/>
        <v>-5.8910621228980276E-6</v>
      </c>
      <c r="G86" s="44">
        <f t="shared" si="9"/>
        <v>-5.9894076182009925E-6</v>
      </c>
      <c r="H86" s="44">
        <f t="shared" si="9"/>
        <v>-6.0877511500745385E-6</v>
      </c>
      <c r="I86" s="44">
        <f t="shared" si="9"/>
        <v>-5.5961613141253252E-6</v>
      </c>
      <c r="J86" s="44">
        <f t="shared" si="9"/>
        <v>-5.104493650875952E-6</v>
      </c>
      <c r="K86" s="44">
        <f t="shared" si="9"/>
        <v>-3.8260254719979514E-6</v>
      </c>
      <c r="L86" s="44">
        <f t="shared" si="9"/>
        <v>2.1395706341520437E-4</v>
      </c>
      <c r="M86" s="44">
        <f t="shared" si="9"/>
        <v>-2.1322062121464924E-6</v>
      </c>
      <c r="N86" s="44">
        <f t="shared" si="9"/>
        <v>-2.1344299949777046E-4</v>
      </c>
      <c r="O86" s="44">
        <f t="shared" si="9"/>
        <v>-3.4758727773076536E-4</v>
      </c>
      <c r="P86" s="44">
        <f t="shared" si="9"/>
        <v>-4.6926160047777721E-4</v>
      </c>
      <c r="Q86" s="44">
        <f t="shared" si="9"/>
        <v>-2.6815400471780215E-4</v>
      </c>
      <c r="R86" s="44">
        <f t="shared" si="9"/>
        <v>-3.5180366594445012E-5</v>
      </c>
      <c r="S86" s="44">
        <f t="shared" si="9"/>
        <v>1.8799736416164059E-4</v>
      </c>
      <c r="T86" s="44">
        <f t="shared" si="9"/>
        <v>4.1897896656184486E-4</v>
      </c>
      <c r="U86" s="44">
        <f t="shared" si="9"/>
        <v>6.8597227067224154E-4</v>
      </c>
      <c r="V86" s="44">
        <f t="shared" si="9"/>
        <v>9.4237292338350542E-4</v>
      </c>
      <c r="W86" s="44">
        <f t="shared" si="9"/>
        <v>1.217544429174211E-3</v>
      </c>
      <c r="X86" s="44">
        <f t="shared" si="9"/>
        <v>1.5085397230347741E-3</v>
      </c>
      <c r="Y86" s="44">
        <f t="shared" si="9"/>
        <v>1.826349385056103E-3</v>
      </c>
      <c r="Z86" s="44">
        <f t="shared" si="9"/>
        <v>2.172076943486756E-3</v>
      </c>
      <c r="AA86" s="44">
        <f t="shared" si="9"/>
        <v>2.5543603156246153E-3</v>
      </c>
      <c r="AB86" s="44">
        <f t="shared" si="9"/>
        <v>2.9808993650908278E-3</v>
      </c>
      <c r="AC86" s="44">
        <f t="shared" si="9"/>
        <v>3.4624034828416583E-3</v>
      </c>
      <c r="AD86" s="44">
        <f t="shared" si="9"/>
        <v>4.0090073228222778E-3</v>
      </c>
      <c r="AE86" s="44">
        <f t="shared" si="9"/>
        <v>4.6362022549411019E-3</v>
      </c>
    </row>
    <row r="87" spans="1:31" x14ac:dyDescent="0.35">
      <c r="B87" t="s">
        <v>20</v>
      </c>
      <c r="C87" s="44">
        <f t="shared" si="10"/>
        <v>0</v>
      </c>
      <c r="D87" s="44">
        <f t="shared" si="9"/>
        <v>-6.6041020403528883E-5</v>
      </c>
      <c r="E87" s="44">
        <f t="shared" si="9"/>
        <v>6.6548231989771445E-4</v>
      </c>
      <c r="F87" s="44">
        <f t="shared" si="9"/>
        <v>1.2758260220371298E-3</v>
      </c>
      <c r="G87" s="44">
        <f t="shared" si="9"/>
        <v>1.7394300662747497E-3</v>
      </c>
      <c r="H87" s="44">
        <f t="shared" si="9"/>
        <v>2.0249270687786591E-3</v>
      </c>
      <c r="I87" s="44">
        <f t="shared" si="9"/>
        <v>2.1781220201984031E-3</v>
      </c>
      <c r="J87" s="44">
        <f t="shared" si="9"/>
        <v>2.1476706058194406E-3</v>
      </c>
      <c r="K87" s="44">
        <f t="shared" si="9"/>
        <v>2.06015339371457E-3</v>
      </c>
      <c r="L87" s="44">
        <f t="shared" si="9"/>
        <v>1.7224993541311573E-3</v>
      </c>
      <c r="M87" s="44">
        <f t="shared" si="9"/>
        <v>7.6824243927831048E-4</v>
      </c>
      <c r="N87" s="44">
        <f t="shared" si="9"/>
        <v>-2.9877820114987408E-4</v>
      </c>
      <c r="O87" s="44">
        <f t="shared" si="9"/>
        <v>-1.1751192417429612E-3</v>
      </c>
      <c r="P87" s="44">
        <f t="shared" si="9"/>
        <v>-2.1615768613246766E-3</v>
      </c>
      <c r="Q87" s="44">
        <f t="shared" si="9"/>
        <v>-2.6053674716702835E-3</v>
      </c>
      <c r="R87" s="44">
        <f t="shared" si="9"/>
        <v>-1.1905481742020552E-3</v>
      </c>
      <c r="S87" s="44">
        <f t="shared" si="9"/>
        <v>-1.5117889925059247E-3</v>
      </c>
      <c r="T87" s="44">
        <f t="shared" si="9"/>
        <v>-1.8220951368322913E-3</v>
      </c>
      <c r="U87" s="44">
        <f t="shared" si="9"/>
        <v>-1.9864394252995243E-3</v>
      </c>
      <c r="V87" s="44">
        <f t="shared" si="9"/>
        <v>-2.140911909132126E-3</v>
      </c>
      <c r="W87" s="44">
        <f t="shared" si="9"/>
        <v>-2.048716260465322E-3</v>
      </c>
      <c r="X87" s="44">
        <f t="shared" si="9"/>
        <v>-1.8463631754780385E-3</v>
      </c>
      <c r="Y87" s="44">
        <f t="shared" si="9"/>
        <v>-1.7119656032654751E-3</v>
      </c>
      <c r="Z87" s="44">
        <f t="shared" si="9"/>
        <v>-1.3543603759299527E-3</v>
      </c>
      <c r="AA87" s="44">
        <f t="shared" si="9"/>
        <v>-1.3020380319382907E-3</v>
      </c>
      <c r="AB87" s="44">
        <f t="shared" si="9"/>
        <v>-1.2015053706825318E-3</v>
      </c>
      <c r="AC87" s="44">
        <f t="shared" si="9"/>
        <v>-7.5188519056379466E-4</v>
      </c>
      <c r="AD87" s="44">
        <f t="shared" si="9"/>
        <v>7.5682636192309083E-4</v>
      </c>
      <c r="AE87" s="44">
        <f t="shared" si="9"/>
        <v>2.4681689649006522E-3</v>
      </c>
    </row>
    <row r="88" spans="1:31" x14ac:dyDescent="0.35">
      <c r="B88" t="s">
        <v>22</v>
      </c>
      <c r="C88" s="44">
        <f t="shared" si="10"/>
        <v>0</v>
      </c>
      <c r="D88" s="44">
        <f t="shared" si="9"/>
        <v>-3.2382669737929248E-6</v>
      </c>
      <c r="E88" s="44">
        <f t="shared" si="9"/>
        <v>-5.0065289758371989E-6</v>
      </c>
      <c r="F88" s="44">
        <f t="shared" si="9"/>
        <v>-5.8910621228980276E-6</v>
      </c>
      <c r="G88" s="44">
        <f t="shared" si="9"/>
        <v>-5.9894076182009925E-6</v>
      </c>
      <c r="H88" s="44">
        <f t="shared" si="9"/>
        <v>-6.0877511500745385E-6</v>
      </c>
      <c r="I88" s="44">
        <f t="shared" si="9"/>
        <v>-5.5961613141253252E-6</v>
      </c>
      <c r="J88" s="44">
        <f t="shared" si="9"/>
        <v>-5.104493650875952E-6</v>
      </c>
      <c r="K88" s="44">
        <f t="shared" si="9"/>
        <v>-3.8260254719979514E-6</v>
      </c>
      <c r="L88" s="44">
        <f t="shared" si="9"/>
        <v>5.8112773880503177E-4</v>
      </c>
      <c r="M88" s="44">
        <f t="shared" si="9"/>
        <v>2.3275767722874541E-4</v>
      </c>
      <c r="N88" s="44">
        <f t="shared" si="9"/>
        <v>4.5632326677313984E-6</v>
      </c>
      <c r="O88" s="44">
        <f t="shared" si="9"/>
        <v>-2.5206948155864772E-4</v>
      </c>
      <c r="P88" s="44">
        <f t="shared" si="9"/>
        <v>-5.1099670281973264E-4</v>
      </c>
      <c r="Q88" s="44">
        <f t="shared" si="9"/>
        <v>-5.0538600564953295E-4</v>
      </c>
      <c r="R88" s="44">
        <f t="shared" si="9"/>
        <v>-4.0433981887844084E-4</v>
      </c>
      <c r="S88" s="44">
        <f t="shared" si="9"/>
        <v>-2.7422549493638648E-4</v>
      </c>
      <c r="T88" s="44">
        <f t="shared" si="9"/>
        <v>-1.2967004639208302E-4</v>
      </c>
      <c r="U88" s="44">
        <f t="shared" si="9"/>
        <v>6.0681385075866956E-5</v>
      </c>
      <c r="V88" s="44">
        <f t="shared" si="9"/>
        <v>-1.6023139922438645E-5</v>
      </c>
      <c r="W88" s="44">
        <f t="shared" si="9"/>
        <v>-8.8497100694806541E-5</v>
      </c>
      <c r="X88" s="44">
        <f t="shared" si="9"/>
        <v>-1.6166875065570796E-4</v>
      </c>
      <c r="Y88" s="44">
        <f t="shared" si="9"/>
        <v>-2.3504645098482158E-4</v>
      </c>
      <c r="Z88" s="44">
        <f t="shared" si="9"/>
        <v>-3.1326195350522834E-4</v>
      </c>
      <c r="AA88" s="44">
        <f t="shared" si="9"/>
        <v>-4.6516479999991756E-4</v>
      </c>
      <c r="AB88" s="44">
        <f t="shared" si="9"/>
        <v>-6.2595455841041314E-4</v>
      </c>
      <c r="AC88" s="44">
        <f t="shared" si="9"/>
        <v>-7.9840827883659315E-4</v>
      </c>
      <c r="AD88" s="44">
        <f t="shared" si="9"/>
        <v>-9.8762970390231519E-4</v>
      </c>
      <c r="AE88" s="44">
        <f t="shared" si="9"/>
        <v>-1.2075253742013237E-3</v>
      </c>
    </row>
    <row r="89" spans="1:31" x14ac:dyDescent="0.35">
      <c r="B89" t="s">
        <v>24</v>
      </c>
      <c r="C89" s="44">
        <f t="shared" si="10"/>
        <v>0</v>
      </c>
      <c r="D89" s="44">
        <f t="shared" si="9"/>
        <v>-3.2382669737929248E-6</v>
      </c>
      <c r="E89" s="44">
        <f t="shared" si="9"/>
        <v>-5.0065289758371989E-6</v>
      </c>
      <c r="F89" s="44">
        <f t="shared" si="9"/>
        <v>-5.8910621228980276E-6</v>
      </c>
      <c r="G89" s="44">
        <f t="shared" si="9"/>
        <v>-5.9894076182009925E-6</v>
      </c>
      <c r="H89" s="44">
        <f t="shared" si="9"/>
        <v>-6.0877511500745385E-6</v>
      </c>
      <c r="I89" s="44">
        <f t="shared" si="9"/>
        <v>-5.5961613141253252E-6</v>
      </c>
      <c r="J89" s="44">
        <f t="shared" si="9"/>
        <v>-5.104493650875952E-6</v>
      </c>
      <c r="K89" s="44">
        <f t="shared" si="9"/>
        <v>-3.8260254719979514E-6</v>
      </c>
      <c r="L89" s="44">
        <f t="shared" si="9"/>
        <v>2.0293505439794579E-4</v>
      </c>
      <c r="M89" s="44">
        <f t="shared" si="9"/>
        <v>-4.6804710062908761E-5</v>
      </c>
      <c r="N89" s="44">
        <f t="shared" si="9"/>
        <v>-3.146958531377031E-4</v>
      </c>
      <c r="O89" s="44">
        <f t="shared" si="9"/>
        <v>-5.2617557354717182E-4</v>
      </c>
      <c r="P89" s="44">
        <f t="shared" si="9"/>
        <v>-7.5117380221967345E-4</v>
      </c>
      <c r="Q89" s="44">
        <f t="shared" si="9"/>
        <v>-9.8145233684088229E-4</v>
      </c>
      <c r="R89" s="44">
        <f t="shared" si="9"/>
        <v>-1.1919141765002195E-3</v>
      </c>
      <c r="S89" s="44">
        <f t="shared" si="9"/>
        <v>-1.4042044637023743E-3</v>
      </c>
      <c r="T89" s="44">
        <f t="shared" si="9"/>
        <v>-1.620448058720414E-3</v>
      </c>
      <c r="U89" s="44">
        <f t="shared" si="9"/>
        <v>-1.8047083332614067E-3</v>
      </c>
      <c r="V89" s="44">
        <f t="shared" si="9"/>
        <v>-2.0302595454101402E-3</v>
      </c>
      <c r="W89" s="44">
        <f t="shared" si="9"/>
        <v>-2.2539350497409183E-3</v>
      </c>
      <c r="X89" s="44">
        <f t="shared" si="9"/>
        <v>-2.4836018679179617E-3</v>
      </c>
      <c r="Y89" s="44">
        <f t="shared" si="9"/>
        <v>-2.7143426017820493E-3</v>
      </c>
      <c r="Z89" s="44">
        <f t="shared" si="9"/>
        <v>-2.955687912720717E-3</v>
      </c>
      <c r="AA89" s="44">
        <f t="shared" si="9"/>
        <v>-3.2196347080934995E-3</v>
      </c>
      <c r="AB89" s="44">
        <f t="shared" si="9"/>
        <v>-3.5048156727579549E-3</v>
      </c>
      <c r="AC89" s="44">
        <f t="shared" si="9"/>
        <v>-3.8203979729901638E-3</v>
      </c>
      <c r="AD89" s="44">
        <f t="shared" si="9"/>
        <v>-4.1800903169858517E-3</v>
      </c>
      <c r="AE89" s="44">
        <f t="shared" si="9"/>
        <v>-4.6044140751821949E-3</v>
      </c>
    </row>
    <row r="90" spans="1:31" x14ac:dyDescent="0.35">
      <c r="B90" t="s">
        <v>26</v>
      </c>
      <c r="C90" s="44">
        <f t="shared" si="10"/>
        <v>0</v>
      </c>
      <c r="D90" s="44">
        <f t="shared" si="9"/>
        <v>-3.2382669737929248E-6</v>
      </c>
      <c r="E90" s="44">
        <f t="shared" si="9"/>
        <v>-5.0065289758371989E-6</v>
      </c>
      <c r="F90" s="44">
        <f t="shared" si="9"/>
        <v>-5.8910621228980276E-6</v>
      </c>
      <c r="G90" s="44">
        <f t="shared" si="9"/>
        <v>-5.9894076182009925E-6</v>
      </c>
      <c r="H90" s="44">
        <f t="shared" si="9"/>
        <v>-6.0877511500745385E-6</v>
      </c>
      <c r="I90" s="44">
        <f t="shared" si="9"/>
        <v>-5.5961613141253252E-6</v>
      </c>
      <c r="J90" s="44">
        <f t="shared" si="9"/>
        <v>-5.104493650875952E-6</v>
      </c>
      <c r="K90" s="44">
        <f t="shared" si="9"/>
        <v>-3.8260254719979514E-6</v>
      </c>
      <c r="L90" s="44">
        <f t="shared" si="9"/>
        <v>-2.7435067292413962E-6</v>
      </c>
      <c r="M90" s="44">
        <f t="shared" si="9"/>
        <v>-8.742869631594985E-7</v>
      </c>
      <c r="N90" s="44">
        <f t="shared" si="9"/>
        <v>1.6846732306952106E-6</v>
      </c>
      <c r="O90" s="44">
        <f t="shared" si="9"/>
        <v>1.7831128069634161E-6</v>
      </c>
      <c r="P90" s="44">
        <f t="shared" si="9"/>
        <v>1.9800656336776967E-6</v>
      </c>
      <c r="Q90" s="44">
        <f t="shared" si="9"/>
        <v>6.9933890042284119E-5</v>
      </c>
      <c r="R90" s="44">
        <f t="shared" si="9"/>
        <v>1.9577234521839237E-4</v>
      </c>
      <c r="S90" s="44">
        <f t="shared" si="9"/>
        <v>2.940326490785683E-4</v>
      </c>
      <c r="T90" s="44">
        <f t="shared" si="9"/>
        <v>3.996269821497922E-4</v>
      </c>
      <c r="U90" s="44">
        <f t="shared" si="9"/>
        <v>5.2567457808039286E-4</v>
      </c>
      <c r="V90" s="44">
        <f t="shared" si="9"/>
        <v>3.9142856461538145E-4</v>
      </c>
      <c r="W90" s="44">
        <f t="shared" si="9"/>
        <v>2.6782737539310375E-4</v>
      </c>
      <c r="X90" s="44">
        <f t="shared" si="9"/>
        <v>1.6089161524712736E-4</v>
      </c>
      <c r="Y90" s="44">
        <f t="shared" si="9"/>
        <v>7.1803658629798761E-5</v>
      </c>
      <c r="Z90" s="44">
        <f t="shared" si="9"/>
        <v>8.8568660876475747E-6</v>
      </c>
      <c r="AA90" s="44">
        <f t="shared" si="9"/>
        <v>-1.0283756846796166E-4</v>
      </c>
      <c r="AB90" s="44">
        <f t="shared" si="9"/>
        <v>-1.8168271397767111E-4</v>
      </c>
      <c r="AC90" s="44">
        <f t="shared" si="9"/>
        <v>-2.1928802095061428E-4</v>
      </c>
      <c r="AD90" s="44">
        <f t="shared" si="9"/>
        <v>-2.0566565856627861E-4</v>
      </c>
      <c r="AE90" s="44">
        <f t="shared" si="9"/>
        <v>-1.3487669221268206E-4</v>
      </c>
    </row>
    <row r="91" spans="1:31" x14ac:dyDescent="0.35">
      <c r="B91" t="s">
        <v>28</v>
      </c>
      <c r="C91" s="44">
        <f t="shared" si="10"/>
        <v>0</v>
      </c>
      <c r="D91" s="44">
        <f t="shared" si="9"/>
        <v>-3.2382669737929248E-6</v>
      </c>
      <c r="E91" s="44">
        <f t="shared" si="9"/>
        <v>-5.0065289758371989E-6</v>
      </c>
      <c r="F91" s="44">
        <f t="shared" si="9"/>
        <v>-5.8910621228980276E-6</v>
      </c>
      <c r="G91" s="44">
        <f t="shared" si="9"/>
        <v>-5.9894076182009925E-6</v>
      </c>
      <c r="H91" s="44">
        <f t="shared" si="9"/>
        <v>-6.0877511500745385E-6</v>
      </c>
      <c r="I91" s="44">
        <f t="shared" si="9"/>
        <v>-5.5961613141253252E-6</v>
      </c>
      <c r="J91" s="44">
        <f t="shared" si="9"/>
        <v>-5.104493650875952E-6</v>
      </c>
      <c r="K91" s="44">
        <f t="shared" si="9"/>
        <v>-3.8260254719979514E-6</v>
      </c>
      <c r="L91" s="44">
        <f t="shared" si="9"/>
        <v>2.4908971715764672E-4</v>
      </c>
      <c r="M91" s="44">
        <f t="shared" si="9"/>
        <v>-1.0920202533093448E-4</v>
      </c>
      <c r="N91" s="44">
        <f t="shared" si="9"/>
        <v>-5.9072648138314143E-4</v>
      </c>
      <c r="O91" s="44">
        <f t="shared" si="9"/>
        <v>-1.0931595748089329E-3</v>
      </c>
      <c r="P91" s="44">
        <f t="shared" si="9"/>
        <v>-1.7094387757475848E-3</v>
      </c>
      <c r="Q91" s="44">
        <f t="shared" si="9"/>
        <v>-2.5422673159950504E-3</v>
      </c>
      <c r="R91" s="44">
        <f t="shared" si="9"/>
        <v>-3.3737572089281853E-3</v>
      </c>
      <c r="S91" s="44">
        <f t="shared" si="9"/>
        <v>-4.2888243375671653E-3</v>
      </c>
      <c r="T91" s="44">
        <f t="shared" si="9"/>
        <v>-5.2899753523085735E-3</v>
      </c>
      <c r="U91" s="44">
        <f t="shared" si="9"/>
        <v>-6.3347903047106247E-3</v>
      </c>
      <c r="V91" s="44">
        <f t="shared" si="9"/>
        <v>-7.6891070852359578E-3</v>
      </c>
      <c r="W91" s="44">
        <f t="shared" si="9"/>
        <v>-9.032552150199713E-3</v>
      </c>
      <c r="X91" s="44">
        <f t="shared" si="9"/>
        <v>-1.0242181060375999E-2</v>
      </c>
      <c r="Y91" s="44">
        <f t="shared" si="9"/>
        <v>-1.1082691337159445E-2</v>
      </c>
      <c r="Z91" s="44">
        <f t="shared" si="9"/>
        <v>-1.1132838323808292E-2</v>
      </c>
      <c r="AA91" s="44">
        <f t="shared" si="9"/>
        <v>-9.9017893833449611E-3</v>
      </c>
      <c r="AB91" s="44">
        <f t="shared" si="9"/>
        <v>-7.1024175609429863E-3</v>
      </c>
      <c r="AC91" s="44">
        <f t="shared" si="9"/>
        <v>-4.0345402408109576E-3</v>
      </c>
      <c r="AD91" s="44">
        <f t="shared" si="9"/>
        <v>-1.4081202596834652E-2</v>
      </c>
      <c r="AE91" s="44">
        <f t="shared" si="9"/>
        <v>-3.093244037430809E-2</v>
      </c>
    </row>
    <row r="92" spans="1:31" x14ac:dyDescent="0.35">
      <c r="B92" t="s">
        <v>30</v>
      </c>
      <c r="C92" s="44">
        <f t="shared" si="10"/>
        <v>0</v>
      </c>
      <c r="D92" s="44">
        <f t="shared" si="9"/>
        <v>6.6757364309744105E-4</v>
      </c>
      <c r="E92" s="44">
        <f t="shared" si="9"/>
        <v>7.9055029141561484E-4</v>
      </c>
      <c r="F92" s="44">
        <f t="shared" si="9"/>
        <v>7.5012447540312444E-4</v>
      </c>
      <c r="G92" s="44">
        <f t="shared" si="9"/>
        <v>1.5527492303224477E-4</v>
      </c>
      <c r="H92" s="44">
        <f t="shared" si="9"/>
        <v>-2.0811225593114768E-3</v>
      </c>
      <c r="I92" s="44">
        <f t="shared" si="9"/>
        <v>-2.1281191426719692E-3</v>
      </c>
      <c r="J92" s="44">
        <f t="shared" si="9"/>
        <v>-2.2564664024219416E-3</v>
      </c>
      <c r="K92" s="44">
        <f t="shared" si="9"/>
        <v>-2.881799805476426E-3</v>
      </c>
      <c r="L92" s="44">
        <f t="shared" si="9"/>
        <v>-3.4949989905744827E-3</v>
      </c>
      <c r="M92" s="44">
        <f t="shared" si="9"/>
        <v>-4.0598848351229844E-3</v>
      </c>
      <c r="N92" s="44">
        <f t="shared" si="9"/>
        <v>-4.2246599036631638E-3</v>
      </c>
      <c r="O92" s="44">
        <f t="shared" si="9"/>
        <v>-4.5124570096548577E-3</v>
      </c>
      <c r="P92" s="44">
        <f t="shared" si="9"/>
        <v>-4.860470141029416E-3</v>
      </c>
      <c r="Q92" s="44">
        <f t="shared" si="9"/>
        <v>-5.0232563328292956E-3</v>
      </c>
      <c r="R92" s="44">
        <f t="shared" si="9"/>
        <v>-5.0733549732299155E-3</v>
      </c>
      <c r="S92" s="44">
        <f t="shared" si="9"/>
        <v>-5.1769798385470356E-3</v>
      </c>
      <c r="T92" s="44">
        <f t="shared" si="9"/>
        <v>-5.2609148306063114E-3</v>
      </c>
      <c r="U92" s="44">
        <f t="shared" si="9"/>
        <v>-5.3046543728088036E-3</v>
      </c>
      <c r="V92" s="44">
        <f t="shared" ref="V92:AE92" si="11">V79/V$69-1</f>
        <v>-5.5525576057422477E-3</v>
      </c>
      <c r="W92" s="44">
        <f t="shared" si="11"/>
        <v>-5.8037824449103104E-3</v>
      </c>
      <c r="X92" s="44">
        <f t="shared" si="11"/>
        <v>-6.0392995681546324E-3</v>
      </c>
      <c r="Y92" s="44">
        <f t="shared" si="11"/>
        <v>-6.2487261674059047E-3</v>
      </c>
      <c r="Z92" s="44">
        <f t="shared" si="11"/>
        <v>-6.4225495423612111E-3</v>
      </c>
      <c r="AA92" s="44">
        <f t="shared" si="11"/>
        <v>-6.5734260444633152E-3</v>
      </c>
      <c r="AB92" s="44">
        <f t="shared" si="11"/>
        <v>-6.6891146600929208E-3</v>
      </c>
      <c r="AC92" s="44">
        <f t="shared" si="11"/>
        <v>-6.7931554527145277E-3</v>
      </c>
      <c r="AD92" s="44">
        <f t="shared" si="11"/>
        <v>-6.8369899283567959E-3</v>
      </c>
      <c r="AE92" s="44">
        <f t="shared" si="11"/>
        <v>-6.8473858295995393E-3</v>
      </c>
    </row>
    <row r="94" spans="1:31" s="42" customFormat="1" x14ac:dyDescent="0.35">
      <c r="A94" s="42" t="s">
        <v>110</v>
      </c>
      <c r="B94" s="42">
        <v>2050</v>
      </c>
    </row>
    <row r="95" spans="1:31" x14ac:dyDescent="0.35">
      <c r="A95" t="str">
        <f>"Modelled change in regional GDP - "&amp;B94</f>
        <v>Modelled change in regional GDP - 2050</v>
      </c>
      <c r="C95" t="s">
        <v>54</v>
      </c>
      <c r="D95" t="s">
        <v>12</v>
      </c>
      <c r="E95" t="s">
        <v>14</v>
      </c>
      <c r="F95" t="s">
        <v>16</v>
      </c>
      <c r="G95" t="s">
        <v>18</v>
      </c>
      <c r="H95" t="s">
        <v>20</v>
      </c>
      <c r="I95" t="s">
        <v>22</v>
      </c>
      <c r="J95" t="s">
        <v>24</v>
      </c>
      <c r="K95" t="s">
        <v>26</v>
      </c>
      <c r="L95" t="s">
        <v>28</v>
      </c>
      <c r="M95" t="s">
        <v>30</v>
      </c>
      <c r="N95" s="68">
        <v>0.19</v>
      </c>
      <c r="P95" t="s">
        <v>12</v>
      </c>
      <c r="Q95" t="s">
        <v>14</v>
      </c>
      <c r="R95" t="s">
        <v>16</v>
      </c>
      <c r="S95" t="s">
        <v>18</v>
      </c>
      <c r="T95" t="s">
        <v>20</v>
      </c>
      <c r="U95" t="s">
        <v>22</v>
      </c>
      <c r="V95" t="s">
        <v>24</v>
      </c>
      <c r="W95" t="s">
        <v>26</v>
      </c>
      <c r="X95" t="s">
        <v>28</v>
      </c>
      <c r="Y95" t="s">
        <v>30</v>
      </c>
      <c r="Z95" s="68">
        <v>0.19</v>
      </c>
    </row>
    <row r="96" spans="1:31" x14ac:dyDescent="0.35">
      <c r="B96" t="s">
        <v>78</v>
      </c>
      <c r="C96">
        <f>INDEX('Forth Pathway 2'!$B$93:$AD$108, MATCH(Overview!$B96, lookupreg, 0), MATCH(Overview!$B$94, 'S1'!$B$2:$AD$2, 0))</f>
        <v>13307.940852324644</v>
      </c>
      <c r="D96">
        <f>INDEX('S1'!$B$93:$AD$108, MATCH(Overview!$B96, lookupreg, 0), MATCH(Overview!$B$94, 'S1'!$B$2:$AD$2, 0))</f>
        <v>13385.632168012879</v>
      </c>
      <c r="E96">
        <f>INDEX('S2'!$B$93:$AD$108, MATCH(Overview!$B96, lookupreg, 0), MATCH(Overview!$B$94, 'S1'!$B$2:$AD$2, 0))</f>
        <v>13383.466541000624</v>
      </c>
      <c r="F96">
        <f>INDEX('S3'!$B$93:$AD$108, MATCH(Overview!$B96, lookupreg, 0), MATCH(Overview!$B$94, 'S1'!$B$2:$AD$2, 0))</f>
        <v>13353.625615931143</v>
      </c>
      <c r="G96">
        <f>INDEX('S4'!$B$93:$AD$108, MATCH(Overview!$B96, lookupreg, 0), MATCH(Overview!$B$94, 'S1'!$B$2:$AD$2, 0))</f>
        <v>13363.930731908409</v>
      </c>
      <c r="H96">
        <f>INDEX('S5'!$B$93:$AD$108, MATCH(Overview!$B96, lookupreg, 0), MATCH(Overview!$B$94, 'S1'!$B$2:$AD$2, 0))</f>
        <v>13308.535876551643</v>
      </c>
      <c r="I96">
        <f>INDEX('S6'!$B$93:$AD$108, MATCH(Overview!$B96, lookupreg, 0), MATCH(Overview!$B$94, 'S1'!$B$2:$AD$2, 0))</f>
        <v>13256.795310832511</v>
      </c>
      <c r="J96">
        <f>INDEX('S7'!$B$93:$AD$108, MATCH(Overview!$B96, lookupreg, 0), MATCH(Overview!$B$94, 'S1'!$B$2:$AD$2, 0))</f>
        <v>13241.971877922379</v>
      </c>
      <c r="K96">
        <f>INDEX('S8'!$B$93:$AD$108, MATCH(Overview!$B96, lookupreg, 0), MATCH(Overview!$B$94, 'S1'!$B$2:$AD$2, 0))</f>
        <v>13329.410924266653</v>
      </c>
      <c r="L96">
        <f>INDEX('S9'!$B$93:$AD$108, MATCH(Overview!$B96, lookupreg, 0), MATCH(Overview!$B$94, 'S1'!$B$2:$AD$2, 0))</f>
        <v>12956.791902801451</v>
      </c>
      <c r="M96">
        <f>INDEX('S10'!$B$93:$AD$108, MATCH(Overview!$B96, lookupreg, 0), MATCH(Overview!$B$94, 'S1'!$B$2:$AD$2, 0))</f>
        <v>13253.329367327662</v>
      </c>
      <c r="N96">
        <f>AVERAGE(C96:D96)</f>
        <v>13346.78651016876</v>
      </c>
      <c r="O96" t="s">
        <v>78</v>
      </c>
      <c r="P96" s="44">
        <f>D96/$C96-1</f>
        <v>5.837966711030651E-3</v>
      </c>
      <c r="Q96" s="44">
        <f t="shared" ref="Q96:Y111" si="12">E96/$C96-1</f>
        <v>5.6752347725370633E-3</v>
      </c>
      <c r="R96" s="44">
        <f t="shared" si="12"/>
        <v>3.4328949995685587E-3</v>
      </c>
      <c r="S96" s="44">
        <f t="shared" si="12"/>
        <v>4.207253413963441E-3</v>
      </c>
      <c r="T96" s="44">
        <f t="shared" si="12"/>
        <v>4.4711968109956146E-5</v>
      </c>
      <c r="U96" s="44">
        <f t="shared" si="12"/>
        <v>-3.8432348069235012E-3</v>
      </c>
      <c r="V96" s="44">
        <f t="shared" si="12"/>
        <v>-4.9571135861143922E-3</v>
      </c>
      <c r="W96" s="44">
        <f t="shared" si="12"/>
        <v>1.6133278754586478E-3</v>
      </c>
      <c r="X96" s="44">
        <f t="shared" si="12"/>
        <v>-2.6386422469096948E-2</v>
      </c>
      <c r="Y96" s="44">
        <f t="shared" si="12"/>
        <v>-4.1036765644657525E-3</v>
      </c>
      <c r="Z96" s="44">
        <f>N96/$C96-1</f>
        <v>2.9189833555152145E-3</v>
      </c>
    </row>
    <row r="97" spans="2:26" x14ac:dyDescent="0.35">
      <c r="B97" t="s">
        <v>79</v>
      </c>
      <c r="C97">
        <f>INDEX('Forth Pathway 2'!$B$93:$AD$108, MATCH(Overview!$B97, lookupreg, 0), MATCH(Overview!$B$94, 'S1'!$B$2:$AD$2, 0))</f>
        <v>181934.36869494565</v>
      </c>
      <c r="D97">
        <f>INDEX('S1'!$B$93:$AD$108, MATCH(Overview!$B97, lookupreg, 0), MATCH(Overview!$B$94, 'S1'!$B$2:$AD$2, 0))</f>
        <v>181748.66375519981</v>
      </c>
      <c r="E97">
        <f>INDEX('S2'!$B$93:$AD$108, MATCH(Overview!$B97, lookupreg, 0), MATCH(Overview!$B$94, 'S1'!$B$2:$AD$2, 0))</f>
        <v>181760.71643563203</v>
      </c>
      <c r="F97">
        <f>INDEX('S3'!$B$93:$AD$108, MATCH(Overview!$B97, lookupreg, 0), MATCH(Overview!$B$94, 'S1'!$B$2:$AD$2, 0))</f>
        <v>181480.30225650434</v>
      </c>
      <c r="G97">
        <f>INDEX('S4'!$B$93:$AD$108, MATCH(Overview!$B97, lookupreg, 0), MATCH(Overview!$B$94, 'S1'!$B$2:$AD$2, 0))</f>
        <v>181807.51667216807</v>
      </c>
      <c r="H97">
        <f>INDEX('S5'!$B$93:$AD$108, MATCH(Overview!$B97, lookupreg, 0), MATCH(Overview!$B$94, 'S1'!$B$2:$AD$2, 0))</f>
        <v>179846.41959556707</v>
      </c>
      <c r="I97">
        <f>INDEX('S6'!$B$93:$AD$108, MATCH(Overview!$B97, lookupreg, 0), MATCH(Overview!$B$94, 'S1'!$B$2:$AD$2, 0))</f>
        <v>180855.77556552336</v>
      </c>
      <c r="J97">
        <f>INDEX('S7'!$B$93:$AD$108, MATCH(Overview!$B97, lookupreg, 0), MATCH(Overview!$B$94, 'S1'!$B$2:$AD$2, 0))</f>
        <v>180903.55533764636</v>
      </c>
      <c r="K97">
        <f>INDEX('S8'!$B$93:$AD$108, MATCH(Overview!$B97, lookupreg, 0), MATCH(Overview!$B$94, 'S1'!$B$2:$AD$2, 0))</f>
        <v>181785.41433486188</v>
      </c>
      <c r="L97">
        <f>INDEX('S9'!$B$93:$AD$108, MATCH(Overview!$B97, lookupreg, 0), MATCH(Overview!$B$94, 'S1'!$B$2:$AD$2, 0))</f>
        <v>176765.32849818116</v>
      </c>
      <c r="M97">
        <f>INDEX('S10'!$B$93:$AD$108, MATCH(Overview!$B97, lookupreg, 0), MATCH(Overview!$B$94, 'S1'!$B$2:$AD$2, 0))</f>
        <v>181111.53011703846</v>
      </c>
      <c r="N97">
        <f t="shared" ref="N97:N111" si="13">AVERAGE(C97:D97)</f>
        <v>181841.51622507273</v>
      </c>
      <c r="O97" t="s">
        <v>79</v>
      </c>
      <c r="P97" s="44">
        <f t="shared" ref="P97:P110" si="14">D97/$C97-1</f>
        <v>-1.0207248969941185E-3</v>
      </c>
      <c r="Q97" s="44">
        <f t="shared" si="12"/>
        <v>-9.5447748855403969E-4</v>
      </c>
      <c r="R97" s="44">
        <f t="shared" si="12"/>
        <v>-2.4957705446113643E-3</v>
      </c>
      <c r="S97" s="44">
        <f t="shared" si="12"/>
        <v>-6.9724056915421162E-4</v>
      </c>
      <c r="T97" s="44">
        <f t="shared" si="12"/>
        <v>-1.1476386316427667E-2</v>
      </c>
      <c r="U97" s="44">
        <f t="shared" si="12"/>
        <v>-5.928473752151775E-3</v>
      </c>
      <c r="V97" s="44">
        <f t="shared" si="12"/>
        <v>-5.6658528275527198E-3</v>
      </c>
      <c r="W97" s="44">
        <f t="shared" si="12"/>
        <v>-8.1872579190089834E-4</v>
      </c>
      <c r="X97" s="44">
        <f t="shared" si="12"/>
        <v>-2.8411565301504682E-2</v>
      </c>
      <c r="Y97" s="44">
        <f t="shared" ref="Y97:Y111" si="15">M97/$C97-1</f>
        <v>-4.5227220332781926E-3</v>
      </c>
      <c r="Z97" s="44">
        <f t="shared" ref="Z97:Z111" si="16">N97/$C97-1</f>
        <v>-5.1036244849700374E-4</v>
      </c>
    </row>
    <row r="98" spans="2:26" x14ac:dyDescent="0.35">
      <c r="B98" t="s">
        <v>80</v>
      </c>
      <c r="C98">
        <f>INDEX('Forth Pathway 2'!$B$93:$AD$108, MATCH(Overview!$B98, lookupreg, 0), MATCH(Overview!$B$94, 'S1'!$B$2:$AD$2, 0))</f>
        <v>38291.835009757582</v>
      </c>
      <c r="D98">
        <f>INDEX('S1'!$B$93:$AD$108, MATCH(Overview!$B98, lookupreg, 0), MATCH(Overview!$B$94, 'S1'!$B$2:$AD$2, 0))</f>
        <v>38382.013406932674</v>
      </c>
      <c r="E98">
        <f>INDEX('S2'!$B$93:$AD$108, MATCH(Overview!$B98, lookupreg, 0), MATCH(Overview!$B$94, 'S1'!$B$2:$AD$2, 0))</f>
        <v>38367.839574287216</v>
      </c>
      <c r="F98">
        <f>INDEX('S3'!$B$93:$AD$108, MATCH(Overview!$B98, lookupreg, 0), MATCH(Overview!$B$94, 'S1'!$B$2:$AD$2, 0))</f>
        <v>38289.626522887898</v>
      </c>
      <c r="G98">
        <f>INDEX('S4'!$B$93:$AD$108, MATCH(Overview!$B98, lookupreg, 0), MATCH(Overview!$B$94, 'S1'!$B$2:$AD$2, 0))</f>
        <v>38303.35733922213</v>
      </c>
      <c r="H98">
        <f>INDEX('S5'!$B$93:$AD$108, MATCH(Overview!$B98, lookupreg, 0), MATCH(Overview!$B$94, 'S1'!$B$2:$AD$2, 0))</f>
        <v>37803.634558258149</v>
      </c>
      <c r="I98">
        <f>INDEX('S6'!$B$93:$AD$108, MATCH(Overview!$B98, lookupreg, 0), MATCH(Overview!$B$94, 'S1'!$B$2:$AD$2, 0))</f>
        <v>38024.03970459968</v>
      </c>
      <c r="J98">
        <f>INDEX('S7'!$B$93:$AD$108, MATCH(Overview!$B98, lookupreg, 0), MATCH(Overview!$B$94, 'S1'!$B$2:$AD$2, 0))</f>
        <v>37971.556316327398</v>
      </c>
      <c r="K98">
        <f>INDEX('S8'!$B$93:$AD$108, MATCH(Overview!$B98, lookupreg, 0), MATCH(Overview!$B$94, 'S1'!$B$2:$AD$2, 0))</f>
        <v>38231.008522311189</v>
      </c>
      <c r="L98">
        <f>INDEX('S9'!$B$93:$AD$108, MATCH(Overview!$B98, lookupreg, 0), MATCH(Overview!$B$94, 'S1'!$B$2:$AD$2, 0))</f>
        <v>36715.302552388886</v>
      </c>
      <c r="M98">
        <f>INDEX('S10'!$B$93:$AD$108, MATCH(Overview!$B98, lookupreg, 0), MATCH(Overview!$B$94, 'S1'!$B$2:$AD$2, 0))</f>
        <v>37949.816903990861</v>
      </c>
      <c r="N98">
        <f t="shared" si="13"/>
        <v>38336.924208345124</v>
      </c>
      <c r="O98" t="s">
        <v>80</v>
      </c>
      <c r="P98" s="44">
        <f t="shared" si="14"/>
        <v>2.3550293986200899E-3</v>
      </c>
      <c r="Q98" s="44">
        <f t="shared" si="12"/>
        <v>1.9848765281231806E-3</v>
      </c>
      <c r="R98" s="44">
        <f t="shared" si="12"/>
        <v>-5.7675138031898499E-5</v>
      </c>
      <c r="S98" s="44">
        <f t="shared" si="12"/>
        <v>3.0090826051076824E-4</v>
      </c>
      <c r="T98" s="44">
        <f t="shared" si="12"/>
        <v>-1.274946607742955E-2</v>
      </c>
      <c r="U98" s="44">
        <f t="shared" si="12"/>
        <v>-6.993535438812537E-3</v>
      </c>
      <c r="V98" s="44">
        <f t="shared" si="12"/>
        <v>-8.3641510872636271E-3</v>
      </c>
      <c r="W98" s="44">
        <f t="shared" si="12"/>
        <v>-1.5884975852135108E-3</v>
      </c>
      <c r="X98" s="44">
        <f t="shared" si="12"/>
        <v>-4.1171504498725642E-2</v>
      </c>
      <c r="Y98" s="44">
        <f t="shared" si="15"/>
        <v>-8.931880795986058E-3</v>
      </c>
      <c r="Z98" s="44">
        <f t="shared" si="16"/>
        <v>1.1775146993100449E-3</v>
      </c>
    </row>
    <row r="99" spans="2:26" x14ac:dyDescent="0.35">
      <c r="B99" t="s">
        <v>81</v>
      </c>
      <c r="C99">
        <f>INDEX('Forth Pathway 2'!$B$93:$AD$108, MATCH(Overview!$B99, lookupreg, 0), MATCH(Overview!$B$94, 'S1'!$B$2:$AD$2, 0))</f>
        <v>35643.317912488325</v>
      </c>
      <c r="D99">
        <f>INDEX('S1'!$B$93:$AD$108, MATCH(Overview!$B99, lookupreg, 0), MATCH(Overview!$B$94, 'S1'!$B$2:$AD$2, 0))</f>
        <v>36047.387414156925</v>
      </c>
      <c r="E99">
        <f>INDEX('S2'!$B$93:$AD$108, MATCH(Overview!$B99, lookupreg, 0), MATCH(Overview!$B$94, 'S1'!$B$2:$AD$2, 0))</f>
        <v>36048.579216476057</v>
      </c>
      <c r="F99">
        <f>INDEX('S3'!$B$93:$AD$108, MATCH(Overview!$B99, lookupreg, 0), MATCH(Overview!$B$94, 'S1'!$B$2:$AD$2, 0))</f>
        <v>36073.94086177212</v>
      </c>
      <c r="G99">
        <f>INDEX('S4'!$B$93:$AD$108, MATCH(Overview!$B99, lookupreg, 0), MATCH(Overview!$B$94, 'S1'!$B$2:$AD$2, 0))</f>
        <v>36008.922404151323</v>
      </c>
      <c r="H99">
        <f>INDEX('S5'!$B$93:$AD$108, MATCH(Overview!$B99, lookupreg, 0), MATCH(Overview!$B$94, 'S1'!$B$2:$AD$2, 0))</f>
        <v>37068.205404626431</v>
      </c>
      <c r="I99">
        <f>INDEX('S6'!$B$93:$AD$108, MATCH(Overview!$B99, lookupreg, 0), MATCH(Overview!$B$94, 'S1'!$B$2:$AD$2, 0))</f>
        <v>36113.494549650539</v>
      </c>
      <c r="J99">
        <f>INDEX('S7'!$B$93:$AD$108, MATCH(Overview!$B99, lookupreg, 0), MATCH(Overview!$B$94, 'S1'!$B$2:$AD$2, 0))</f>
        <v>36068.494864893837</v>
      </c>
      <c r="K99">
        <f>INDEX('S8'!$B$93:$AD$108, MATCH(Overview!$B99, lookupreg, 0), MATCH(Overview!$B$94, 'S1'!$B$2:$AD$2, 0))</f>
        <v>35874.963043742871</v>
      </c>
      <c r="L99">
        <f>INDEX('S9'!$B$93:$AD$108, MATCH(Overview!$B99, lookupreg, 0), MATCH(Overview!$B$94, 'S1'!$B$2:$AD$2, 0))</f>
        <v>37133.445504083036</v>
      </c>
      <c r="M99">
        <f>INDEX('S10'!$B$93:$AD$108, MATCH(Overview!$B99, lookupreg, 0), MATCH(Overview!$B$94, 'S1'!$B$2:$AD$2, 0))</f>
        <v>36036.719840492704</v>
      </c>
      <c r="N99">
        <f t="shared" si="13"/>
        <v>35845.352663322628</v>
      </c>
      <c r="O99" t="s">
        <v>81</v>
      </c>
      <c r="P99" s="44">
        <f t="shared" si="14"/>
        <v>1.1336472734122971E-2</v>
      </c>
      <c r="Q99" s="44">
        <f t="shared" si="12"/>
        <v>1.1369909641485432E-2</v>
      </c>
      <c r="R99" s="44">
        <f t="shared" si="12"/>
        <v>1.2081449609743444E-2</v>
      </c>
      <c r="S99" s="44">
        <f t="shared" si="12"/>
        <v>1.0257308047489699E-2</v>
      </c>
      <c r="T99" s="44">
        <f t="shared" si="12"/>
        <v>3.9976286597013688E-2</v>
      </c>
      <c r="U99" s="44">
        <f t="shared" si="12"/>
        <v>1.3191157970102507E-2</v>
      </c>
      <c r="V99" s="44">
        <f t="shared" si="12"/>
        <v>1.1928658085350152E-2</v>
      </c>
      <c r="W99" s="44">
        <f t="shared" si="12"/>
        <v>6.4989777838102558E-3</v>
      </c>
      <c r="X99" s="44">
        <f t="shared" si="12"/>
        <v>4.1806646487099863E-2</v>
      </c>
      <c r="Y99" s="44">
        <f t="shared" si="15"/>
        <v>1.1037185959238194E-2</v>
      </c>
      <c r="Z99" s="44">
        <f t="shared" si="16"/>
        <v>5.6682363670614855E-3</v>
      </c>
    </row>
    <row r="100" spans="2:26" x14ac:dyDescent="0.35">
      <c r="B100" t="s">
        <v>82</v>
      </c>
      <c r="C100">
        <f>INDEX('Forth Pathway 2'!$B$93:$AD$108, MATCH(Overview!$B100, lookupreg, 0), MATCH(Overview!$B$94, 'S1'!$B$2:$AD$2, 0))</f>
        <v>4529.821110104187</v>
      </c>
      <c r="D100">
        <f>INDEX('S1'!$B$93:$AD$108, MATCH(Overview!$B100, lookupreg, 0), MATCH(Overview!$B$94, 'S1'!$B$2:$AD$2, 0))</f>
        <v>4528.2846254683545</v>
      </c>
      <c r="E100">
        <f>INDEX('S2'!$B$93:$AD$108, MATCH(Overview!$B100, lookupreg, 0), MATCH(Overview!$B$94, 'S1'!$B$2:$AD$2, 0))</f>
        <v>4526.2243012810659</v>
      </c>
      <c r="F100">
        <f>INDEX('S3'!$B$93:$AD$108, MATCH(Overview!$B100, lookupreg, 0), MATCH(Overview!$B$94, 'S1'!$B$2:$AD$2, 0))</f>
        <v>4514.437262179631</v>
      </c>
      <c r="G100">
        <f>INDEX('S4'!$B$93:$AD$108, MATCH(Overview!$B100, lookupreg, 0), MATCH(Overview!$B$94, 'S1'!$B$2:$AD$2, 0))</f>
        <v>4521.5886175850774</v>
      </c>
      <c r="H100">
        <f>INDEX('S5'!$B$93:$AD$108, MATCH(Overview!$B100, lookupreg, 0), MATCH(Overview!$B$94, 'S1'!$B$2:$AD$2, 0))</f>
        <v>4415.1846922633686</v>
      </c>
      <c r="I100">
        <f>INDEX('S6'!$B$93:$AD$108, MATCH(Overview!$B100, lookupreg, 0), MATCH(Overview!$B$94, 'S1'!$B$2:$AD$2, 0))</f>
        <v>4469.2097122944651</v>
      </c>
      <c r="J100">
        <f>INDEX('S7'!$B$93:$AD$108, MATCH(Overview!$B100, lookupreg, 0), MATCH(Overview!$B$94, 'S1'!$B$2:$AD$2, 0))</f>
        <v>4466.4840618647158</v>
      </c>
      <c r="K100">
        <f>INDEX('S8'!$B$93:$AD$108, MATCH(Overview!$B100, lookupreg, 0), MATCH(Overview!$B$94, 'S1'!$B$2:$AD$2, 0))</f>
        <v>4517.2880747238787</v>
      </c>
      <c r="L100">
        <f>INDEX('S9'!$B$93:$AD$108, MATCH(Overview!$B100, lookupreg, 0), MATCH(Overview!$B$94, 'S1'!$B$2:$AD$2, 0))</f>
        <v>4253.9719797619891</v>
      </c>
      <c r="M100">
        <f>INDEX('S10'!$B$93:$AD$108, MATCH(Overview!$B100, lookupreg, 0), MATCH(Overview!$B$94, 'S1'!$B$2:$AD$2, 0))</f>
        <v>4473.9779425227889</v>
      </c>
      <c r="N100">
        <f t="shared" si="13"/>
        <v>4529.0528677862712</v>
      </c>
      <c r="O100" t="s">
        <v>82</v>
      </c>
      <c r="P100" s="44">
        <f t="shared" si="14"/>
        <v>-3.3919322606479341E-4</v>
      </c>
      <c r="Q100" s="44">
        <f t="shared" si="12"/>
        <v>-7.9402888893298496E-4</v>
      </c>
      <c r="R100" s="44">
        <f t="shared" si="12"/>
        <v>-3.3961270325313375E-3</v>
      </c>
      <c r="S100" s="44">
        <f t="shared" si="12"/>
        <v>-1.8173990360781378E-3</v>
      </c>
      <c r="T100" s="44">
        <f t="shared" si="12"/>
        <v>-2.5307051880064546E-2</v>
      </c>
      <c r="U100" s="44">
        <f t="shared" si="12"/>
        <v>-1.3380527914120588E-2</v>
      </c>
      <c r="V100" s="44">
        <f t="shared" si="12"/>
        <v>-1.3982240512366406E-2</v>
      </c>
      <c r="W100" s="44">
        <f t="shared" si="12"/>
        <v>-2.7667837372986614E-3</v>
      </c>
      <c r="X100" s="44">
        <f t="shared" si="12"/>
        <v>-6.0896252553305219E-2</v>
      </c>
      <c r="Y100" s="44">
        <f t="shared" si="15"/>
        <v>-1.2327896891299872E-2</v>
      </c>
      <c r="Z100" s="44">
        <f t="shared" si="16"/>
        <v>-1.6959661303228568E-4</v>
      </c>
    </row>
    <row r="101" spans="2:26" x14ac:dyDescent="0.35">
      <c r="B101" t="s">
        <v>83</v>
      </c>
      <c r="C101">
        <f>INDEX('Forth Pathway 2'!$B$93:$AD$108, MATCH(Overview!$B101, lookupreg, 0), MATCH(Overview!$B$94, 'S1'!$B$2:$AD$2, 0))</f>
        <v>15430.771973162662</v>
      </c>
      <c r="D101">
        <f>INDEX('S1'!$B$93:$AD$108, MATCH(Overview!$B101, lookupreg, 0), MATCH(Overview!$B$94, 'S1'!$B$2:$AD$2, 0))</f>
        <v>15449.384174664112</v>
      </c>
      <c r="E101">
        <f>INDEX('S2'!$B$93:$AD$108, MATCH(Overview!$B101, lookupreg, 0), MATCH(Overview!$B$94, 'S1'!$B$2:$AD$2, 0))</f>
        <v>15446.457449749323</v>
      </c>
      <c r="F101">
        <f>INDEX('S3'!$B$93:$AD$108, MATCH(Overview!$B101, lookupreg, 0), MATCH(Overview!$B$94, 'S1'!$B$2:$AD$2, 0))</f>
        <v>15416.471953237518</v>
      </c>
      <c r="G101">
        <f>INDEX('S4'!$B$93:$AD$108, MATCH(Overview!$B101, lookupreg, 0), MATCH(Overview!$B$94, 'S1'!$B$2:$AD$2, 0))</f>
        <v>15430.35493918521</v>
      </c>
      <c r="H101">
        <f>INDEX('S5'!$B$93:$AD$108, MATCH(Overview!$B101, lookupreg, 0), MATCH(Overview!$B$94, 'S1'!$B$2:$AD$2, 0))</f>
        <v>15226.911626263189</v>
      </c>
      <c r="I101">
        <f>INDEX('S6'!$B$93:$AD$108, MATCH(Overview!$B101, lookupreg, 0), MATCH(Overview!$B$94, 'S1'!$B$2:$AD$2, 0))</f>
        <v>15313.64167541618</v>
      </c>
      <c r="J101">
        <f>INDEX('S7'!$B$93:$AD$108, MATCH(Overview!$B101, lookupreg, 0), MATCH(Overview!$B$94, 'S1'!$B$2:$AD$2, 0))</f>
        <v>15301.140493642364</v>
      </c>
      <c r="K101">
        <f>INDEX('S8'!$B$93:$AD$108, MATCH(Overview!$B101, lookupreg, 0), MATCH(Overview!$B$94, 'S1'!$B$2:$AD$2, 0))</f>
        <v>15409.251037141468</v>
      </c>
      <c r="L101">
        <f>INDEX('S9'!$B$93:$AD$108, MATCH(Overview!$B101, lookupreg, 0), MATCH(Overview!$B$94, 'S1'!$B$2:$AD$2, 0))</f>
        <v>14828.067979324769</v>
      </c>
      <c r="M101">
        <f>INDEX('S10'!$B$93:$AD$108, MATCH(Overview!$B101, lookupreg, 0), MATCH(Overview!$B$94, 'S1'!$B$2:$AD$2, 0))</f>
        <v>15310.235228950689</v>
      </c>
      <c r="N101">
        <f t="shared" si="13"/>
        <v>15440.078073913388</v>
      </c>
      <c r="O101" t="s">
        <v>83</v>
      </c>
      <c r="P101" s="44">
        <f t="shared" si="14"/>
        <v>1.2061743595084273E-3</v>
      </c>
      <c r="Q101" s="44">
        <f t="shared" si="12"/>
        <v>1.0165062781006817E-3</v>
      </c>
      <c r="R101" s="44">
        <f t="shared" si="12"/>
        <v>-9.2672096704005114E-4</v>
      </c>
      <c r="S101" s="44">
        <f t="shared" si="12"/>
        <v>-2.7026125340778862E-5</v>
      </c>
      <c r="T101" s="44">
        <f t="shared" si="12"/>
        <v>-1.3211286334476879E-2</v>
      </c>
      <c r="U101" s="44">
        <f t="shared" si="12"/>
        <v>-7.5906959126993412E-3</v>
      </c>
      <c r="V101" s="44">
        <f t="shared" si="12"/>
        <v>-8.4008421448877879E-3</v>
      </c>
      <c r="W101" s="44">
        <f t="shared" si="12"/>
        <v>-1.3946765630794555E-3</v>
      </c>
      <c r="X101" s="44">
        <f t="shared" si="12"/>
        <v>-3.9058576906335074E-2</v>
      </c>
      <c r="Y101" s="44">
        <f t="shared" si="15"/>
        <v>-7.8114526234728254E-3</v>
      </c>
      <c r="Z101" s="44">
        <f t="shared" si="16"/>
        <v>6.0308717975421366E-4</v>
      </c>
    </row>
    <row r="102" spans="2:26" x14ac:dyDescent="0.35">
      <c r="B102" t="s">
        <v>84</v>
      </c>
      <c r="C102">
        <f>INDEX('Forth Pathway 2'!$B$93:$AD$108, MATCH(Overview!$B102, lookupreg, 0), MATCH(Overview!$B$94, 'S1'!$B$2:$AD$2, 0))</f>
        <v>15194.228493791212</v>
      </c>
      <c r="D102">
        <f>INDEX('S1'!$B$93:$AD$108, MATCH(Overview!$B102, lookupreg, 0), MATCH(Overview!$B$94, 'S1'!$B$2:$AD$2, 0))</f>
        <v>15232.896771253218</v>
      </c>
      <c r="E102">
        <f>INDEX('S2'!$B$93:$AD$108, MATCH(Overview!$B102, lookupreg, 0), MATCH(Overview!$B$94, 'S1'!$B$2:$AD$2, 0))</f>
        <v>15231.514120528907</v>
      </c>
      <c r="F102">
        <f>INDEX('S3'!$B$93:$AD$108, MATCH(Overview!$B102, lookupreg, 0), MATCH(Overview!$B$94, 'S1'!$B$2:$AD$2, 0))</f>
        <v>15195.686684914834</v>
      </c>
      <c r="G102">
        <f>INDEX('S4'!$B$93:$AD$108, MATCH(Overview!$B102, lookupreg, 0), MATCH(Overview!$B$94, 'S1'!$B$2:$AD$2, 0))</f>
        <v>15186.696146012591</v>
      </c>
      <c r="H102">
        <f>INDEX('S5'!$B$93:$AD$108, MATCH(Overview!$B102, lookupreg, 0), MATCH(Overview!$B$94, 'S1'!$B$2:$AD$2, 0))</f>
        <v>15022.605364577719</v>
      </c>
      <c r="I102">
        <f>INDEX('S6'!$B$93:$AD$108, MATCH(Overview!$B102, lookupreg, 0), MATCH(Overview!$B$94, 'S1'!$B$2:$AD$2, 0))</f>
        <v>15086.40596996677</v>
      </c>
      <c r="J102">
        <f>INDEX('S7'!$B$93:$AD$108, MATCH(Overview!$B102, lookupreg, 0), MATCH(Overview!$B$94, 'S1'!$B$2:$AD$2, 0))</f>
        <v>15047.51420120968</v>
      </c>
      <c r="K102">
        <f>INDEX('S8'!$B$93:$AD$108, MATCH(Overview!$B102, lookupreg, 0), MATCH(Overview!$B$94, 'S1'!$B$2:$AD$2, 0))</f>
        <v>15142.35574434764</v>
      </c>
      <c r="L102">
        <f>INDEX('S9'!$B$93:$AD$108, MATCH(Overview!$B102, lookupreg, 0), MATCH(Overview!$B$94, 'S1'!$B$2:$AD$2, 0))</f>
        <v>14536.855131452325</v>
      </c>
      <c r="M102">
        <f>INDEX('S10'!$B$93:$AD$108, MATCH(Overview!$B102, lookupreg, 0), MATCH(Overview!$B$94, 'S1'!$B$2:$AD$2, 0))</f>
        <v>15041.840201424113</v>
      </c>
      <c r="N102">
        <f t="shared" si="13"/>
        <v>15213.562632522215</v>
      </c>
      <c r="O102" t="s">
        <v>84</v>
      </c>
      <c r="P102" s="44">
        <f t="shared" si="14"/>
        <v>2.544931944244988E-3</v>
      </c>
      <c r="Q102" s="44">
        <f t="shared" si="12"/>
        <v>2.4539335283084718E-3</v>
      </c>
      <c r="R102" s="44">
        <f t="shared" si="12"/>
        <v>9.5970066806394527E-5</v>
      </c>
      <c r="S102" s="44">
        <f t="shared" si="12"/>
        <v>-4.9573742962327749E-4</v>
      </c>
      <c r="T102" s="44">
        <f t="shared" si="12"/>
        <v>-1.1295284211608525E-2</v>
      </c>
      <c r="U102" s="44">
        <f t="shared" si="12"/>
        <v>-7.0962815827404491E-3</v>
      </c>
      <c r="V102" s="44">
        <f t="shared" si="12"/>
        <v>-9.6559224867180937E-3</v>
      </c>
      <c r="W102" s="44">
        <f t="shared" si="12"/>
        <v>-3.4139771864539759E-3</v>
      </c>
      <c r="X102" s="44">
        <f t="shared" si="12"/>
        <v>-4.326467530796374E-2</v>
      </c>
      <c r="Y102" s="44">
        <f t="shared" si="15"/>
        <v>-1.0029353739768321E-2</v>
      </c>
      <c r="Z102" s="44">
        <f t="shared" si="16"/>
        <v>1.272465972122383E-3</v>
      </c>
    </row>
    <row r="103" spans="2:26" x14ac:dyDescent="0.35">
      <c r="B103" t="s">
        <v>85</v>
      </c>
      <c r="C103">
        <f>INDEX('Forth Pathway 2'!$B$93:$AD$108, MATCH(Overview!$B103, lookupreg, 0), MATCH(Overview!$B$94, 'S1'!$B$2:$AD$2, 0))</f>
        <v>19535.071956507789</v>
      </c>
      <c r="D103">
        <f>INDEX('S1'!$B$93:$AD$108, MATCH(Overview!$B103, lookupreg, 0), MATCH(Overview!$B$94, 'S1'!$B$2:$AD$2, 0))</f>
        <v>19593.191324147956</v>
      </c>
      <c r="E103">
        <f>INDEX('S2'!$B$93:$AD$108, MATCH(Overview!$B103, lookupreg, 0), MATCH(Overview!$B$94, 'S1'!$B$2:$AD$2, 0))</f>
        <v>19586.260544038138</v>
      </c>
      <c r="F103">
        <f>INDEX('S3'!$B$93:$AD$108, MATCH(Overview!$B103, lookupreg, 0), MATCH(Overview!$B$94, 'S1'!$B$2:$AD$2, 0))</f>
        <v>19548.249139263884</v>
      </c>
      <c r="G103">
        <f>INDEX('S4'!$B$93:$AD$108, MATCH(Overview!$B103, lookupreg, 0), MATCH(Overview!$B$94, 'S1'!$B$2:$AD$2, 0))</f>
        <v>19541.676036821969</v>
      </c>
      <c r="H103">
        <f>INDEX('S5'!$B$93:$AD$108, MATCH(Overview!$B103, lookupreg, 0), MATCH(Overview!$B$94, 'S1'!$B$2:$AD$2, 0))</f>
        <v>19293.028880020087</v>
      </c>
      <c r="I103">
        <f>INDEX('S6'!$B$93:$AD$108, MATCH(Overview!$B103, lookupreg, 0), MATCH(Overview!$B$94, 'S1'!$B$2:$AD$2, 0))</f>
        <v>19410.71300226502</v>
      </c>
      <c r="J103">
        <f>INDEX('S7'!$B$93:$AD$108, MATCH(Overview!$B103, lookupreg, 0), MATCH(Overview!$B$94, 'S1'!$B$2:$AD$2, 0))</f>
        <v>19373.766767344521</v>
      </c>
      <c r="K103">
        <f>INDEX('S8'!$B$93:$AD$108, MATCH(Overview!$B103, lookupreg, 0), MATCH(Overview!$B$94, 'S1'!$B$2:$AD$2, 0))</f>
        <v>19493.915183473229</v>
      </c>
      <c r="L103">
        <f>INDEX('S9'!$B$93:$AD$108, MATCH(Overview!$B103, lookupreg, 0), MATCH(Overview!$B$94, 'S1'!$B$2:$AD$2, 0))</f>
        <v>18724.176725020927</v>
      </c>
      <c r="M103">
        <f>INDEX('S10'!$B$93:$AD$108, MATCH(Overview!$B103, lookupreg, 0), MATCH(Overview!$B$94, 'S1'!$B$2:$AD$2, 0))</f>
        <v>19354.808448846594</v>
      </c>
      <c r="N103">
        <f t="shared" si="13"/>
        <v>19564.131640327872</v>
      </c>
      <c r="O103" t="s">
        <v>85</v>
      </c>
      <c r="P103" s="44">
        <f t="shared" si="14"/>
        <v>2.9751294374324999E-3</v>
      </c>
      <c r="Q103" s="44">
        <f t="shared" si="12"/>
        <v>2.6203429219155971E-3</v>
      </c>
      <c r="R103" s="44">
        <f t="shared" si="12"/>
        <v>6.7453976035669605E-4</v>
      </c>
      <c r="S103" s="44">
        <f t="shared" si="12"/>
        <v>3.3806275855474688E-4</v>
      </c>
      <c r="T103" s="44">
        <f t="shared" si="12"/>
        <v>-1.2390180953854579E-2</v>
      </c>
      <c r="U103" s="44">
        <f t="shared" si="12"/>
        <v>-6.3659327449439029E-3</v>
      </c>
      <c r="V103" s="44">
        <f t="shared" si="12"/>
        <v>-8.257209879870997E-3</v>
      </c>
      <c r="W103" s="44">
        <f t="shared" si="12"/>
        <v>-2.1068145091140966E-3</v>
      </c>
      <c r="X103" s="44">
        <f t="shared" si="12"/>
        <v>-4.1509713058247799E-2</v>
      </c>
      <c r="Y103" s="44">
        <f t="shared" si="15"/>
        <v>-9.2276858801711992E-3</v>
      </c>
      <c r="Z103" s="44">
        <f t="shared" si="16"/>
        <v>1.48756471871625E-3</v>
      </c>
    </row>
    <row r="104" spans="2:26" x14ac:dyDescent="0.35">
      <c r="B104" t="s">
        <v>86</v>
      </c>
      <c r="C104">
        <f>INDEX('Forth Pathway 2'!$B$93:$AD$108, MATCH(Overview!$B104, lookupreg, 0), MATCH(Overview!$B$94, 'S1'!$B$2:$AD$2, 0))</f>
        <v>65618.578181741846</v>
      </c>
      <c r="D104">
        <f>INDEX('S1'!$B$93:$AD$108, MATCH(Overview!$B104, lookupreg, 0), MATCH(Overview!$B$94, 'S1'!$B$2:$AD$2, 0))</f>
        <v>65690.551987502709</v>
      </c>
      <c r="E104">
        <f>INDEX('S2'!$B$93:$AD$108, MATCH(Overview!$B104, lookupreg, 0), MATCH(Overview!$B$94, 'S1'!$B$2:$AD$2, 0))</f>
        <v>65686.934387326706</v>
      </c>
      <c r="F104">
        <f>INDEX('S3'!$B$93:$AD$108, MATCH(Overview!$B104, lookupreg, 0), MATCH(Overview!$B$94, 'S1'!$B$2:$AD$2, 0))</f>
        <v>65623.888291791503</v>
      </c>
      <c r="G104">
        <f>INDEX('S4'!$B$93:$AD$108, MATCH(Overview!$B104, lookupreg, 0), MATCH(Overview!$B$94, 'S1'!$B$2:$AD$2, 0))</f>
        <v>65658.968485830148</v>
      </c>
      <c r="H104">
        <f>INDEX('S5'!$B$93:$AD$108, MATCH(Overview!$B104, lookupreg, 0), MATCH(Overview!$B$94, 'S1'!$B$2:$AD$2, 0))</f>
        <v>65348.743313399747</v>
      </c>
      <c r="I104">
        <f>INDEX('S6'!$B$93:$AD$108, MATCH(Overview!$B104, lookupreg, 0), MATCH(Overview!$B$94, 'S1'!$B$2:$AD$2, 0))</f>
        <v>65448.962367706532</v>
      </c>
      <c r="J104">
        <f>INDEX('S7'!$B$93:$AD$108, MATCH(Overview!$B104, lookupreg, 0), MATCH(Overview!$B$94, 'S1'!$B$2:$AD$2, 0))</f>
        <v>65425.548673881211</v>
      </c>
      <c r="K104">
        <f>INDEX('S8'!$B$93:$AD$108, MATCH(Overview!$B104, lookupreg, 0), MATCH(Overview!$B$94, 'S1'!$B$2:$AD$2, 0))</f>
        <v>65592.437353181522</v>
      </c>
      <c r="L104">
        <f>INDEX('S9'!$B$93:$AD$108, MATCH(Overview!$B104, lookupreg, 0), MATCH(Overview!$B$94, 'S1'!$B$2:$AD$2, 0))</f>
        <v>64526.11890107848</v>
      </c>
      <c r="M104">
        <f>INDEX('S10'!$B$93:$AD$108, MATCH(Overview!$B104, lookupreg, 0), MATCH(Overview!$B$94, 'S1'!$B$2:$AD$2, 0))</f>
        <v>65459.025841834169</v>
      </c>
      <c r="N104">
        <f t="shared" si="13"/>
        <v>65654.565084622271</v>
      </c>
      <c r="O104" t="s">
        <v>86</v>
      </c>
      <c r="P104" s="44">
        <f t="shared" si="14"/>
        <v>1.0968510405928722E-3</v>
      </c>
      <c r="Q104" s="44">
        <f t="shared" si="12"/>
        <v>1.041720309689298E-3</v>
      </c>
      <c r="R104" s="44">
        <f t="shared" si="12"/>
        <v>8.0923881571326461E-5</v>
      </c>
      <c r="S104" s="44">
        <f t="shared" si="12"/>
        <v>6.1553153401816552E-4</v>
      </c>
      <c r="T104" s="44">
        <f t="shared" si="12"/>
        <v>-4.112171824185884E-3</v>
      </c>
      <c r="U104" s="44">
        <f t="shared" si="12"/>
        <v>-2.5848748743920735E-3</v>
      </c>
      <c r="V104" s="44">
        <f t="shared" si="12"/>
        <v>-2.9416898873670938E-3</v>
      </c>
      <c r="W104" s="44">
        <f t="shared" si="12"/>
        <v>-3.9837541874077065E-4</v>
      </c>
      <c r="X104" s="44">
        <f t="shared" si="12"/>
        <v>-1.6648627735237009E-2</v>
      </c>
      <c r="Y104" s="44">
        <f t="shared" si="15"/>
        <v>-2.4315116896584943E-3</v>
      </c>
      <c r="Z104" s="44">
        <f t="shared" si="16"/>
        <v>5.4842552029632508E-4</v>
      </c>
    </row>
    <row r="105" spans="2:26" x14ac:dyDescent="0.35">
      <c r="B105" t="s">
        <v>87</v>
      </c>
      <c r="C105">
        <f>INDEX('Forth Pathway 2'!$B$93:$AD$108, MATCH(Overview!$B105, lookupreg, 0), MATCH(Overview!$B$94, 'S1'!$B$2:$AD$2, 0))</f>
        <v>4319.3964745730791</v>
      </c>
      <c r="D105">
        <f>INDEX('S1'!$B$93:$AD$108, MATCH(Overview!$B105, lookupreg, 0), MATCH(Overview!$B$94, 'S1'!$B$2:$AD$2, 0))</f>
        <v>4318.0833761987187</v>
      </c>
      <c r="E105">
        <f>INDEX('S2'!$B$93:$AD$108, MATCH(Overview!$B105, lookupreg, 0), MATCH(Overview!$B$94, 'S1'!$B$2:$AD$2, 0))</f>
        <v>4316.2221199380501</v>
      </c>
      <c r="F105">
        <f>INDEX('S3'!$B$93:$AD$108, MATCH(Overview!$B105, lookupreg, 0), MATCH(Overview!$B$94, 'S1'!$B$2:$AD$2, 0))</f>
        <v>4305.951260147619</v>
      </c>
      <c r="G105">
        <f>INDEX('S4'!$B$93:$AD$108, MATCH(Overview!$B105, lookupreg, 0), MATCH(Overview!$B$94, 'S1'!$B$2:$AD$2, 0))</f>
        <v>4314.9963416471683</v>
      </c>
      <c r="H105">
        <f>INDEX('S5'!$B$93:$AD$108, MATCH(Overview!$B105, lookupreg, 0), MATCH(Overview!$B$94, 'S1'!$B$2:$AD$2, 0))</f>
        <v>4232.2888933779495</v>
      </c>
      <c r="I105">
        <f>INDEX('S6'!$B$93:$AD$108, MATCH(Overview!$B105, lookupreg, 0), MATCH(Overview!$B$94, 'S1'!$B$2:$AD$2, 0))</f>
        <v>4270.5132196161885</v>
      </c>
      <c r="J105">
        <f>INDEX('S7'!$B$93:$AD$108, MATCH(Overview!$B105, lookupreg, 0), MATCH(Overview!$B$94, 'S1'!$B$2:$AD$2, 0))</f>
        <v>4270.4850248189232</v>
      </c>
      <c r="K105">
        <f>INDEX('S8'!$B$93:$AD$108, MATCH(Overview!$B105, lookupreg, 0), MATCH(Overview!$B$94, 'S1'!$B$2:$AD$2, 0))</f>
        <v>4313.0917116329547</v>
      </c>
      <c r="L105">
        <f>INDEX('S9'!$B$93:$AD$108, MATCH(Overview!$B105, lookupreg, 0), MATCH(Overview!$B$94, 'S1'!$B$2:$AD$2, 0))</f>
        <v>4104.6842163810334</v>
      </c>
      <c r="M105">
        <f>INDEX('S10'!$B$93:$AD$108, MATCH(Overview!$B105, lookupreg, 0), MATCH(Overview!$B$94, 'S1'!$B$2:$AD$2, 0))</f>
        <v>4277.8522561024502</v>
      </c>
      <c r="N105">
        <f t="shared" si="13"/>
        <v>4318.7399253858985</v>
      </c>
      <c r="O105" t="s">
        <v>87</v>
      </c>
      <c r="P105" s="44">
        <f t="shared" si="14"/>
        <v>-3.0400042739542332E-4</v>
      </c>
      <c r="Q105" s="44">
        <f t="shared" si="12"/>
        <v>-7.3490698381484254E-4</v>
      </c>
      <c r="R105" s="44">
        <f t="shared" si="12"/>
        <v>-3.1127530210778298E-3</v>
      </c>
      <c r="S105" s="44">
        <f t="shared" si="12"/>
        <v>-1.0186916046751593E-3</v>
      </c>
      <c r="T105" s="44">
        <f t="shared" si="12"/>
        <v>-2.0166609318663875E-2</v>
      </c>
      <c r="U105" s="44">
        <f t="shared" si="12"/>
        <v>-1.1317149338953003E-2</v>
      </c>
      <c r="V105" s="44">
        <f t="shared" si="12"/>
        <v>-1.132367682431612E-2</v>
      </c>
      <c r="W105" s="44">
        <f t="shared" si="12"/>
        <v>-1.4596397846872167E-3</v>
      </c>
      <c r="X105" s="44">
        <f t="shared" si="12"/>
        <v>-4.9708856192291928E-2</v>
      </c>
      <c r="Y105" s="44">
        <f t="shared" si="15"/>
        <v>-9.6180609293883279E-3</v>
      </c>
      <c r="Z105" s="44">
        <f t="shared" si="16"/>
        <v>-1.5200021369776717E-4</v>
      </c>
    </row>
    <row r="106" spans="2:26" x14ac:dyDescent="0.35">
      <c r="B106" t="s">
        <v>88</v>
      </c>
      <c r="C106">
        <f>INDEX('Forth Pathway 2'!$B$93:$AD$108, MATCH(Overview!$B106, lookupreg, 0), MATCH(Overview!$B$94, 'S1'!$B$2:$AD$2, 0))</f>
        <v>5156.8301804939501</v>
      </c>
      <c r="D106">
        <f>INDEX('S1'!$B$93:$AD$108, MATCH(Overview!$B106, lookupreg, 0), MATCH(Overview!$B$94, 'S1'!$B$2:$AD$2, 0))</f>
        <v>5147.8726883767331</v>
      </c>
      <c r="E106">
        <f>INDEX('S2'!$B$93:$AD$108, MATCH(Overview!$B106, lookupreg, 0), MATCH(Overview!$B$94, 'S1'!$B$2:$AD$2, 0))</f>
        <v>5147.5048837286658</v>
      </c>
      <c r="F106">
        <f>INDEX('S3'!$B$93:$AD$108, MATCH(Overview!$B106, lookupreg, 0), MATCH(Overview!$B$94, 'S1'!$B$2:$AD$2, 0))</f>
        <v>5138.525993715908</v>
      </c>
      <c r="G106">
        <f>INDEX('S4'!$B$93:$AD$108, MATCH(Overview!$B106, lookupreg, 0), MATCH(Overview!$B$94, 'S1'!$B$2:$AD$2, 0))</f>
        <v>5149.062086982758</v>
      </c>
      <c r="H106">
        <f>INDEX('S5'!$B$93:$AD$108, MATCH(Overview!$B106, lookupreg, 0), MATCH(Overview!$B$94, 'S1'!$B$2:$AD$2, 0))</f>
        <v>5072.6938925653412</v>
      </c>
      <c r="I106">
        <f>INDEX('S6'!$B$93:$AD$108, MATCH(Overview!$B106, lookupreg, 0), MATCH(Overview!$B$94, 'S1'!$B$2:$AD$2, 0))</f>
        <v>5117.3045657269686</v>
      </c>
      <c r="J106">
        <f>INDEX('S7'!$B$93:$AD$108, MATCH(Overview!$B106, lookupreg, 0), MATCH(Overview!$B$94, 'S1'!$B$2:$AD$2, 0))</f>
        <v>5119.0899055540294</v>
      </c>
      <c r="K106">
        <f>INDEX('S8'!$B$93:$AD$108, MATCH(Overview!$B106, lookupreg, 0), MATCH(Overview!$B$94, 'S1'!$B$2:$AD$2, 0))</f>
        <v>5149.0672268706958</v>
      </c>
      <c r="L106">
        <f>INDEX('S9'!$B$93:$AD$108, MATCH(Overview!$B106, lookupreg, 0), MATCH(Overview!$B$94, 'S1'!$B$2:$AD$2, 0))</f>
        <v>4974.5535613703987</v>
      </c>
      <c r="M106">
        <f>INDEX('S10'!$B$93:$AD$108, MATCH(Overview!$B106, lookupreg, 0), MATCH(Overview!$B$94, 'S1'!$B$2:$AD$2, 0))</f>
        <v>5126.0286394532895</v>
      </c>
      <c r="N106">
        <f t="shared" si="13"/>
        <v>5152.3514344353416</v>
      </c>
      <c r="O106" t="s">
        <v>88</v>
      </c>
      <c r="P106" s="44">
        <f t="shared" si="14"/>
        <v>-1.7370151437406944E-3</v>
      </c>
      <c r="Q106" s="44">
        <f t="shared" si="12"/>
        <v>-1.808338928933062E-3</v>
      </c>
      <c r="R106" s="44">
        <f t="shared" si="12"/>
        <v>-3.5495035006735121E-3</v>
      </c>
      <c r="S106" s="44">
        <f t="shared" si="12"/>
        <v>-1.5063698511104118E-3</v>
      </c>
      <c r="T106" s="44">
        <f t="shared" si="12"/>
        <v>-1.6315504870969E-2</v>
      </c>
      <c r="U106" s="44">
        <f t="shared" si="12"/>
        <v>-7.6647113407941614E-3</v>
      </c>
      <c r="V106" s="44">
        <f t="shared" si="12"/>
        <v>-7.3185025721179686E-3</v>
      </c>
      <c r="W106" s="44">
        <f t="shared" si="12"/>
        <v>-1.5053731365090028E-3</v>
      </c>
      <c r="X106" s="44">
        <f t="shared" si="12"/>
        <v>-3.534663984341091E-2</v>
      </c>
      <c r="Y106" s="44">
        <f t="shared" si="15"/>
        <v>-5.9729601252276332E-3</v>
      </c>
      <c r="Z106" s="44">
        <f t="shared" si="16"/>
        <v>-8.6850757187029171E-4</v>
      </c>
    </row>
    <row r="107" spans="2:26" x14ac:dyDescent="0.35">
      <c r="B107" t="s">
        <v>89</v>
      </c>
      <c r="C107">
        <f>INDEX('Forth Pathway 2'!$B$93:$AD$108, MATCH(Overview!$B107, lookupreg, 0), MATCH(Overview!$B$94, 'S1'!$B$2:$AD$2, 0))</f>
        <v>5113.3281265663363</v>
      </c>
      <c r="D107">
        <f>INDEX('S1'!$B$93:$AD$108, MATCH(Overview!$B107, lookupreg, 0), MATCH(Overview!$B$94, 'S1'!$B$2:$AD$2, 0))</f>
        <v>5120.2323014422363</v>
      </c>
      <c r="E107">
        <f>INDEX('S2'!$B$93:$AD$108, MATCH(Overview!$B107, lookupreg, 0), MATCH(Overview!$B$94, 'S1'!$B$2:$AD$2, 0))</f>
        <v>5118.8084275030342</v>
      </c>
      <c r="F107">
        <f>INDEX('S3'!$B$93:$AD$108, MATCH(Overview!$B107, lookupreg, 0), MATCH(Overview!$B$94, 'S1'!$B$2:$AD$2, 0))</f>
        <v>5111.0730056843186</v>
      </c>
      <c r="G107">
        <f>INDEX('S4'!$B$93:$AD$108, MATCH(Overview!$B107, lookupreg, 0), MATCH(Overview!$B$94, 'S1'!$B$2:$AD$2, 0))</f>
        <v>5119.0014067370103</v>
      </c>
      <c r="H107">
        <f>INDEX('S5'!$B$93:$AD$108, MATCH(Overview!$B107, lookupreg, 0), MATCH(Overview!$B$94, 'S1'!$B$2:$AD$2, 0))</f>
        <v>5083.8905576343504</v>
      </c>
      <c r="I107">
        <f>INDEX('S6'!$B$93:$AD$108, MATCH(Overview!$B107, lookupreg, 0), MATCH(Overview!$B$94, 'S1'!$B$2:$AD$2, 0))</f>
        <v>5087.3247425840918</v>
      </c>
      <c r="J107">
        <f>INDEX('S7'!$B$93:$AD$108, MATCH(Overview!$B107, lookupreg, 0), MATCH(Overview!$B$94, 'S1'!$B$2:$AD$2, 0))</f>
        <v>5087.3952715250571</v>
      </c>
      <c r="K107">
        <f>INDEX('S8'!$B$93:$AD$108, MATCH(Overview!$B107, lookupreg, 0), MATCH(Overview!$B$94, 'S1'!$B$2:$AD$2, 0))</f>
        <v>5114.7850179256529</v>
      </c>
      <c r="L107">
        <f>INDEX('S9'!$B$93:$AD$108, MATCH(Overview!$B107, lookupreg, 0), MATCH(Overview!$B$94, 'S1'!$B$2:$AD$2, 0))</f>
        <v>5005.7123491655675</v>
      </c>
      <c r="M107">
        <f>INDEX('S10'!$B$93:$AD$108, MATCH(Overview!$B107, lookupreg, 0), MATCH(Overview!$B$94, 'S1'!$B$2:$AD$2, 0))</f>
        <v>5092.4402173705384</v>
      </c>
      <c r="N107">
        <f t="shared" si="13"/>
        <v>5116.7802140042859</v>
      </c>
      <c r="O107" t="s">
        <v>89</v>
      </c>
      <c r="P107" s="44">
        <f t="shared" si="14"/>
        <v>1.3502311420285906E-3</v>
      </c>
      <c r="Q107" s="44">
        <f t="shared" si="12"/>
        <v>1.071767897746545E-3</v>
      </c>
      <c r="R107" s="44">
        <f t="shared" si="12"/>
        <v>-4.4102800098066997E-4</v>
      </c>
      <c r="S107" s="44">
        <f t="shared" si="12"/>
        <v>1.1095083339554002E-3</v>
      </c>
      <c r="T107" s="44">
        <f t="shared" si="12"/>
        <v>-5.757027165740225E-3</v>
      </c>
      <c r="U107" s="44">
        <f t="shared" si="12"/>
        <v>-5.0854127367934154E-3</v>
      </c>
      <c r="V107" s="44">
        <f t="shared" si="12"/>
        <v>-5.0716195791435936E-3</v>
      </c>
      <c r="W107" s="44">
        <f t="shared" si="12"/>
        <v>2.8492037343497145E-4</v>
      </c>
      <c r="X107" s="44">
        <f t="shared" si="12"/>
        <v>-2.1046131743756136E-2</v>
      </c>
      <c r="Y107" s="44">
        <f t="shared" si="15"/>
        <v>-4.0849929202224633E-3</v>
      </c>
      <c r="Z107" s="44">
        <f t="shared" si="16"/>
        <v>6.7511557101407327E-4</v>
      </c>
    </row>
    <row r="108" spans="2:26" x14ac:dyDescent="0.35">
      <c r="B108" t="s">
        <v>90</v>
      </c>
      <c r="C108">
        <f>INDEX('Forth Pathway 2'!$B$93:$AD$108, MATCH(Overview!$B108, lookupreg, 0), MATCH(Overview!$B$94, 'S1'!$B$2:$AD$2, 0))</f>
        <v>67170.566997337126</v>
      </c>
      <c r="D108">
        <f>INDEX('S1'!$B$93:$AD$108, MATCH(Overview!$B108, lookupreg, 0), MATCH(Overview!$B$94, 'S1'!$B$2:$AD$2, 0))</f>
        <v>67234.461228914224</v>
      </c>
      <c r="E108">
        <f>INDEX('S2'!$B$93:$AD$108, MATCH(Overview!$B108, lookupreg, 0), MATCH(Overview!$B$94, 'S1'!$B$2:$AD$2, 0))</f>
        <v>67225.193172213316</v>
      </c>
      <c r="F108">
        <f>INDEX('S3'!$B$93:$AD$108, MATCH(Overview!$B108, lookupreg, 0), MATCH(Overview!$B$94, 'S1'!$B$2:$AD$2, 0))</f>
        <v>67092.436689982831</v>
      </c>
      <c r="G108">
        <f>INDEX('S4'!$B$93:$AD$108, MATCH(Overview!$B108, lookupreg, 0), MATCH(Overview!$B$94, 'S1'!$B$2:$AD$2, 0))</f>
        <v>67152.446837304757</v>
      </c>
      <c r="H108">
        <f>INDEX('S5'!$B$93:$AD$108, MATCH(Overview!$B108, lookupreg, 0), MATCH(Overview!$B$94, 'S1'!$B$2:$AD$2, 0))</f>
        <v>66234.68709882391</v>
      </c>
      <c r="I108">
        <f>INDEX('S6'!$B$93:$AD$108, MATCH(Overview!$B108, lookupreg, 0), MATCH(Overview!$B$94, 'S1'!$B$2:$AD$2, 0))</f>
        <v>66684.973465254647</v>
      </c>
      <c r="J108">
        <f>INDEX('S7'!$B$93:$AD$108, MATCH(Overview!$B108, lookupreg, 0), MATCH(Overview!$B$94, 'S1'!$B$2:$AD$2, 0))</f>
        <v>66628.623302980821</v>
      </c>
      <c r="K108">
        <f>INDEX('S8'!$B$93:$AD$108, MATCH(Overview!$B108, lookupreg, 0), MATCH(Overview!$B$94, 'S1'!$B$2:$AD$2, 0))</f>
        <v>67063.01521820054</v>
      </c>
      <c r="L108">
        <f>INDEX('S9'!$B$93:$AD$108, MATCH(Overview!$B108, lookupreg, 0), MATCH(Overview!$B$94, 'S1'!$B$2:$AD$2, 0))</f>
        <v>64441.06105041071</v>
      </c>
      <c r="M108">
        <f>INDEX('S10'!$B$93:$AD$108, MATCH(Overview!$B108, lookupreg, 0), MATCH(Overview!$B$94, 'S1'!$B$2:$AD$2, 0))</f>
        <v>66646.459439988321</v>
      </c>
      <c r="N108">
        <f t="shared" si="13"/>
        <v>67202.514113125682</v>
      </c>
      <c r="O108" t="s">
        <v>90</v>
      </c>
      <c r="P108" s="44">
        <f t="shared" si="14"/>
        <v>9.5122364501754042E-4</v>
      </c>
      <c r="Q108" s="44">
        <f t="shared" si="12"/>
        <v>8.1324570147445208E-4</v>
      </c>
      <c r="R108" s="44">
        <f t="shared" si="12"/>
        <v>-1.1631628382322567E-3</v>
      </c>
      <c r="S108" s="44">
        <f t="shared" si="12"/>
        <v>-2.6976339254491943E-4</v>
      </c>
      <c r="T108" s="44">
        <f t="shared" si="12"/>
        <v>-1.3932886684584922E-2</v>
      </c>
      <c r="U108" s="44">
        <f t="shared" si="12"/>
        <v>-7.2292605792910747E-3</v>
      </c>
      <c r="V108" s="44">
        <f t="shared" si="12"/>
        <v>-8.0681720965343207E-3</v>
      </c>
      <c r="W108" s="44">
        <f t="shared" si="12"/>
        <v>-1.6011742038868348E-3</v>
      </c>
      <c r="X108" s="44">
        <f t="shared" si="12"/>
        <v>-4.0635445983873031E-2</v>
      </c>
      <c r="Y108" s="44">
        <f t="shared" si="15"/>
        <v>-7.8026370890926788E-3</v>
      </c>
      <c r="Z108" s="44">
        <f t="shared" si="16"/>
        <v>4.7561182250888123E-4</v>
      </c>
    </row>
    <row r="109" spans="2:26" x14ac:dyDescent="0.35">
      <c r="B109" t="s">
        <v>91</v>
      </c>
      <c r="C109">
        <f>INDEX('Forth Pathway 2'!$B$93:$AD$108, MATCH(Overview!$B109, lookupreg, 0), MATCH(Overview!$B$94, 'S1'!$B$2:$AD$2, 0))</f>
        <v>3351.1089631667624</v>
      </c>
      <c r="D109">
        <f>INDEX('S1'!$B$93:$AD$108, MATCH(Overview!$B109, lookupreg, 0), MATCH(Overview!$B$94, 'S1'!$B$2:$AD$2, 0))</f>
        <v>3358.7372872931664</v>
      </c>
      <c r="E109">
        <f>INDEX('S2'!$B$93:$AD$108, MATCH(Overview!$B109, lookupreg, 0), MATCH(Overview!$B$94, 'S1'!$B$2:$AD$2, 0))</f>
        <v>3357.0492037782806</v>
      </c>
      <c r="F109">
        <f>INDEX('S3'!$B$93:$AD$108, MATCH(Overview!$B109, lookupreg, 0), MATCH(Overview!$B$94, 'S1'!$B$2:$AD$2, 0))</f>
        <v>3349.4637367579353</v>
      </c>
      <c r="G109">
        <f>INDEX('S4'!$B$93:$AD$108, MATCH(Overview!$B109, lookupreg, 0), MATCH(Overview!$B$94, 'S1'!$B$2:$AD$2, 0))</f>
        <v>3347.2842677127505</v>
      </c>
      <c r="H109">
        <f>INDEX('S5'!$B$93:$AD$108, MATCH(Overview!$B109, lookupreg, 0), MATCH(Overview!$B$94, 'S1'!$B$2:$AD$2, 0))</f>
        <v>3289.9181574623803</v>
      </c>
      <c r="I109">
        <f>INDEX('S6'!$B$93:$AD$108, MATCH(Overview!$B109, lookupreg, 0), MATCH(Overview!$B$94, 'S1'!$B$2:$AD$2, 0))</f>
        <v>3323.5622848958769</v>
      </c>
      <c r="J109">
        <f>INDEX('S7'!$B$93:$AD$108, MATCH(Overview!$B109, lookupreg, 0), MATCH(Overview!$B$94, 'S1'!$B$2:$AD$2, 0))</f>
        <v>3315.1054509426676</v>
      </c>
      <c r="K109">
        <f>INDEX('S8'!$B$93:$AD$108, MATCH(Overview!$B109, lookupreg, 0), MATCH(Overview!$B$94, 'S1'!$B$2:$AD$2, 0))</f>
        <v>3338.4938764299541</v>
      </c>
      <c r="L109">
        <f>INDEX('S9'!$B$93:$AD$108, MATCH(Overview!$B109, lookupreg, 0), MATCH(Overview!$B$94, 'S1'!$B$2:$AD$2, 0))</f>
        <v>3177.8506435990253</v>
      </c>
      <c r="M109">
        <f>INDEX('S10'!$B$93:$AD$108, MATCH(Overview!$B109, lookupreg, 0), MATCH(Overview!$B$94, 'S1'!$B$2:$AD$2, 0))</f>
        <v>3308.6188971801371</v>
      </c>
      <c r="N109">
        <f t="shared" si="13"/>
        <v>3354.9231252299642</v>
      </c>
      <c r="O109" t="s">
        <v>91</v>
      </c>
      <c r="P109" s="44">
        <f t="shared" si="14"/>
        <v>2.276358128085354E-3</v>
      </c>
      <c r="Q109" s="44">
        <f t="shared" si="12"/>
        <v>1.7726193558040837E-3</v>
      </c>
      <c r="R109" s="44">
        <f t="shared" si="12"/>
        <v>-4.9094983986208707E-4</v>
      </c>
      <c r="S109" s="44">
        <f t="shared" si="12"/>
        <v>-1.1413223192831001E-3</v>
      </c>
      <c r="T109" s="44">
        <f t="shared" si="12"/>
        <v>-1.8259867517574691E-2</v>
      </c>
      <c r="U109" s="44">
        <f t="shared" si="12"/>
        <v>-8.2201678828295321E-3</v>
      </c>
      <c r="V109" s="44">
        <f t="shared" si="12"/>
        <v>-1.0743760534146274E-2</v>
      </c>
      <c r="W109" s="44">
        <f t="shared" si="12"/>
        <v>-3.7644513728037898E-3</v>
      </c>
      <c r="X109" s="44">
        <f t="shared" si="12"/>
        <v>-5.170178632568545E-2</v>
      </c>
      <c r="Y109" s="44">
        <f t="shared" si="15"/>
        <v>-1.2679404475846257E-2</v>
      </c>
      <c r="Z109" s="44">
        <f t="shared" si="16"/>
        <v>1.138179064042566E-3</v>
      </c>
    </row>
    <row r="110" spans="2:26" x14ac:dyDescent="0.35">
      <c r="B110" t="s">
        <v>92</v>
      </c>
      <c r="C110">
        <f>INDEX('Forth Pathway 2'!$B$93:$AD$108, MATCH(Overview!$B110, lookupreg, 0), MATCH(Overview!$B$94, 'S1'!$B$2:$AD$2, 0))</f>
        <v>24129.1716681658</v>
      </c>
      <c r="D110">
        <f>INDEX('S1'!$B$93:$AD$108, MATCH(Overview!$B110, lookupreg, 0), MATCH(Overview!$B$94, 'S1'!$B$2:$AD$2, 0))</f>
        <v>24148.767704880782</v>
      </c>
      <c r="E110">
        <f>INDEX('S2'!$B$93:$AD$108, MATCH(Overview!$B110, lookupreg, 0), MATCH(Overview!$B$94, 'S1'!$B$2:$AD$2, 0))</f>
        <v>24144.478520468107</v>
      </c>
      <c r="F110">
        <f>INDEX('S3'!$B$93:$AD$108, MATCH(Overview!$B110, lookupreg, 0), MATCH(Overview!$B$94, 'S1'!$B$2:$AD$2, 0))</f>
        <v>24102.449090194554</v>
      </c>
      <c r="G110">
        <f>INDEX('S4'!$B$93:$AD$108, MATCH(Overview!$B110, lookupreg, 0), MATCH(Overview!$B$94, 'S1'!$B$2:$AD$2, 0))</f>
        <v>24118.003066237252</v>
      </c>
      <c r="H110">
        <f>INDEX('S5'!$B$93:$AD$108, MATCH(Overview!$B110, lookupreg, 0), MATCH(Overview!$B$94, 'S1'!$B$2:$AD$2, 0))</f>
        <v>23803.477993963297</v>
      </c>
      <c r="I110">
        <f>INDEX('S6'!$B$93:$AD$108, MATCH(Overview!$B110, lookupreg, 0), MATCH(Overview!$B$94, 'S1'!$B$2:$AD$2, 0))</f>
        <v>23962.457081747551</v>
      </c>
      <c r="J110">
        <f>INDEX('S7'!$B$93:$AD$108, MATCH(Overview!$B110, lookupreg, 0), MATCH(Overview!$B$94, 'S1'!$B$2:$AD$2, 0))</f>
        <v>23941.970967878246</v>
      </c>
      <c r="K110">
        <f>INDEX('S8'!$B$93:$AD$108, MATCH(Overview!$B110, lookupreg, 0), MATCH(Overview!$B$94, 'S1'!$B$2:$AD$2, 0))</f>
        <v>24087.348464351791</v>
      </c>
      <c r="L110">
        <f>INDEX('S9'!$B$93:$AD$108, MATCH(Overview!$B110, lookupreg, 0), MATCH(Overview!$B$94, 'S1'!$B$2:$AD$2, 0))</f>
        <v>23178.047184085604</v>
      </c>
      <c r="M110">
        <f>INDEX('S10'!$B$93:$AD$108, MATCH(Overview!$B110, lookupreg, 0), MATCH(Overview!$B$94, 'S1'!$B$2:$AD$2, 0))</f>
        <v>23949.492887640237</v>
      </c>
      <c r="N110">
        <f t="shared" si="13"/>
        <v>24138.969686523291</v>
      </c>
      <c r="O110" t="s">
        <v>92</v>
      </c>
      <c r="P110" s="44">
        <f t="shared" si="14"/>
        <v>8.1213051921036339E-4</v>
      </c>
      <c r="Q110" s="44">
        <f t="shared" si="12"/>
        <v>6.343712296805748E-4</v>
      </c>
      <c r="R110" s="44">
        <f t="shared" si="12"/>
        <v>-1.1074801215203989E-3</v>
      </c>
      <c r="S110" s="44">
        <f t="shared" si="12"/>
        <v>-4.6286719171895196E-4</v>
      </c>
      <c r="T110" s="44">
        <f t="shared" si="12"/>
        <v>-1.3497921879854546E-2</v>
      </c>
      <c r="U110" s="44">
        <f t="shared" si="12"/>
        <v>-6.9092544373663412E-3</v>
      </c>
      <c r="V110" s="44">
        <f t="shared" si="12"/>
        <v>-7.7582729677593276E-3</v>
      </c>
      <c r="W110" s="44">
        <f t="shared" si="12"/>
        <v>-1.7333045820709936E-3</v>
      </c>
      <c r="X110" s="44">
        <f t="shared" si="12"/>
        <v>-3.9418032958629778E-2</v>
      </c>
      <c r="Y110" s="44">
        <f t="shared" si="15"/>
        <v>-7.4465374525316541E-3</v>
      </c>
      <c r="Z110" s="44">
        <f t="shared" si="16"/>
        <v>4.0606525960518169E-4</v>
      </c>
    </row>
    <row r="111" spans="2:26" x14ac:dyDescent="0.35">
      <c r="B111" t="s">
        <v>93</v>
      </c>
      <c r="C111">
        <f>INDEX('Forth Pathway 2'!$B$93:$AD$108, MATCH(Overview!$B111, lookupreg, 0), MATCH(Overview!$B$94, 'S1'!$B$2:$AD$2, 0))</f>
        <v>10794.519161099228</v>
      </c>
      <c r="D111">
        <f>INDEX('S1'!$B$93:$AD$108, MATCH(Overview!$B111, lookupreg, 0), MATCH(Overview!$B$94, 'S1'!$B$2:$AD$2, 0))</f>
        <v>10892.428307263428</v>
      </c>
      <c r="E111">
        <f>INDEX('S2'!$B$93:$AD$108, MATCH(Overview!$B111, lookupreg, 0), MATCH(Overview!$B$94, 'S1'!$B$2:$AD$2, 0))</f>
        <v>10887.670638962014</v>
      </c>
      <c r="F111">
        <f>INDEX('S3'!$B$93:$AD$108, MATCH(Overview!$B111, lookupreg, 0), MATCH(Overview!$B$94, 'S1'!$B$2:$AD$2, 0))</f>
        <v>10868.501806603017</v>
      </c>
      <c r="G111">
        <f>INDEX('S4'!$B$93:$AD$108, MATCH(Overview!$B111, lookupreg, 0), MATCH(Overview!$B$94, 'S1'!$B$2:$AD$2, 0))</f>
        <v>10844.564735174921</v>
      </c>
      <c r="H111">
        <f>INDEX('S5'!$B$93:$AD$108, MATCH(Overview!$B111, lookupreg, 0), MATCH(Overview!$B$94, 'S1'!$B$2:$AD$2, 0))</f>
        <v>10821.161858283678</v>
      </c>
      <c r="I111">
        <f>INDEX('S6'!$B$93:$AD$108, MATCH(Overview!$B111, lookupreg, 0), MATCH(Overview!$B$94, 'S1'!$B$2:$AD$2, 0))</f>
        <v>10781.484505309898</v>
      </c>
      <c r="J111">
        <f>INDEX('S7'!$B$93:$AD$108, MATCH(Overview!$B111, lookupreg, 0), MATCH(Overview!$B$94, 'S1'!$B$2:$AD$2, 0))</f>
        <v>10744.816725139039</v>
      </c>
      <c r="K111">
        <f>INDEX('S8'!$B$93:$AD$108, MATCH(Overview!$B111, lookupreg, 0), MATCH(Overview!$B$94, 'S1'!$B$2:$AD$2, 0))</f>
        <v>10793.063232060753</v>
      </c>
      <c r="L111">
        <f>INDEX('S9'!$B$93:$AD$108, MATCH(Overview!$B111, lookupreg, 0), MATCH(Overview!$B$94, 'S1'!$B$2:$AD$2, 0))</f>
        <v>10460.6183407792</v>
      </c>
      <c r="M111">
        <f>INDEX('S10'!$B$93:$AD$108, MATCH(Overview!$B111, lookupreg, 0), MATCH(Overview!$B$94, 'S1'!$B$2:$AD$2, 0))</f>
        <v>10720.604923558176</v>
      </c>
      <c r="N111">
        <f t="shared" si="13"/>
        <v>10843.473734181327</v>
      </c>
      <c r="O111" t="s">
        <v>93</v>
      </c>
      <c r="P111" s="44">
        <f>D111/$C111-1</f>
        <v>9.0702647059111019E-3</v>
      </c>
      <c r="Q111" s="44">
        <f t="shared" si="12"/>
        <v>8.6295161898901629E-3</v>
      </c>
      <c r="R111" s="44">
        <f t="shared" si="12"/>
        <v>6.8537231163019463E-3</v>
      </c>
      <c r="S111" s="44">
        <f t="shared" si="12"/>
        <v>4.6362022549411019E-3</v>
      </c>
      <c r="T111" s="44">
        <f t="shared" si="12"/>
        <v>2.4681689649006522E-3</v>
      </c>
      <c r="U111" s="44">
        <f t="shared" si="12"/>
        <v>-1.2075253742013237E-3</v>
      </c>
      <c r="V111" s="44">
        <f t="shared" si="12"/>
        <v>-4.6044140751821949E-3</v>
      </c>
      <c r="W111" s="44">
        <f t="shared" si="12"/>
        <v>-1.3487669221268206E-4</v>
      </c>
      <c r="X111" s="44">
        <f t="shared" si="12"/>
        <v>-3.093244037430809E-2</v>
      </c>
      <c r="Y111" s="44">
        <f t="shared" si="15"/>
        <v>-6.8473858295995393E-3</v>
      </c>
      <c r="Z111" s="44">
        <f t="shared" si="16"/>
        <v>4.5351323529554399E-3</v>
      </c>
    </row>
    <row r="114" spans="1:36" s="43" customFormat="1" x14ac:dyDescent="0.35">
      <c r="A114" s="42" t="s">
        <v>111</v>
      </c>
      <c r="B114" s="43">
        <v>2035</v>
      </c>
    </row>
    <row r="115" spans="1:36" x14ac:dyDescent="0.35">
      <c r="O115" s="7" t="s">
        <v>112</v>
      </c>
      <c r="R115" s="48" t="s">
        <v>113</v>
      </c>
    </row>
    <row r="116" spans="1:36" x14ac:dyDescent="0.35">
      <c r="C116" t="s">
        <v>54</v>
      </c>
      <c r="D116" t="s">
        <v>12</v>
      </c>
      <c r="E116" t="s">
        <v>14</v>
      </c>
      <c r="F116" t="s">
        <v>16</v>
      </c>
      <c r="G116" t="s">
        <v>18</v>
      </c>
      <c r="H116" t="s">
        <v>20</v>
      </c>
      <c r="I116" t="s">
        <v>22</v>
      </c>
      <c r="J116" t="s">
        <v>24</v>
      </c>
      <c r="K116" t="s">
        <v>26</v>
      </c>
      <c r="L116" t="s">
        <v>28</v>
      </c>
      <c r="M116" t="s">
        <v>30</v>
      </c>
      <c r="P116" t="s">
        <v>12</v>
      </c>
      <c r="Q116" t="s">
        <v>14</v>
      </c>
      <c r="R116" t="s">
        <v>16</v>
      </c>
      <c r="S116" t="s">
        <v>18</v>
      </c>
      <c r="T116" t="s">
        <v>20</v>
      </c>
      <c r="U116" t="s">
        <v>22</v>
      </c>
      <c r="V116" t="s">
        <v>24</v>
      </c>
      <c r="W116" t="s">
        <v>26</v>
      </c>
      <c r="X116" t="s">
        <v>28</v>
      </c>
      <c r="Y116" t="s">
        <v>30</v>
      </c>
      <c r="Z116" s="48" t="s">
        <v>53</v>
      </c>
      <c r="AA116" t="s">
        <v>54</v>
      </c>
      <c r="AB116" s="7"/>
      <c r="AC116" t="s">
        <v>16</v>
      </c>
      <c r="AD116" t="s">
        <v>14</v>
      </c>
      <c r="AE116" t="s">
        <v>12</v>
      </c>
    </row>
    <row r="117" spans="1:36" x14ac:dyDescent="0.35">
      <c r="B117" t="str" cm="1">
        <f t="array" ref="B117:B188">ddpicklist</f>
        <v>Sheep and wool</v>
      </c>
      <c r="C117">
        <f>INDEX('Forth Pathway 2'!$B$18:$AD$89, MATCH(Overview!$B117, ddpicklist, 0), MATCH(Overview!$B$114, 'S1'!$B$2:$AD$2, 0))</f>
        <v>1967.9665956070903</v>
      </c>
      <c r="D117">
        <f>INDEX('S1'!$B$18:$AD$89, MATCH(Overview!$B117, ddpicklist, 0), MATCH(Overview!$B$114, 'S1'!$B$2:$AD$2, 0))</f>
        <v>1994.8573502534509</v>
      </c>
      <c r="E117">
        <f>INDEX('S2'!$B$18:$AD$89, MATCH(Overview!$B117, ddpicklist, 0), MATCH(Overview!$B$114, 'S1'!$B$2:$AD$2, 0))</f>
        <v>1969.2145981806589</v>
      </c>
      <c r="F117">
        <f>INDEX('S3'!$B$18:$AD$89, MATCH(Overview!$B117, ddpicklist, 0), MATCH(Overview!$B$114, 'S1'!$B$2:$AD$2, 0))</f>
        <v>1984.124357871847</v>
      </c>
      <c r="G117">
        <f>INDEX('S4'!$B$18:$AD$89, MATCH(Overview!$B117, ddpicklist, 0), MATCH(Overview!$B$114, 'S1'!$B$2:$AD$2, 0))</f>
        <v>1960.6881762663202</v>
      </c>
      <c r="H117">
        <f>INDEX('S5'!$B$18:$AD$89, MATCH(Overview!$B117, ddpicklist, 0), MATCH(Overview!$B$114, 'S1'!$B$2:$AD$2, 0))</f>
        <v>1929.1382158082033</v>
      </c>
      <c r="I117">
        <f>INDEX('S6'!$B$18:$AD$89, MATCH(Overview!$B117, ddpicklist, 0), MATCH(Overview!$B$114, 'S1'!$B$2:$AD$2, 0))</f>
        <v>1969.2145981806589</v>
      </c>
      <c r="J117">
        <f>INDEX('S7'!$B$18:$AD$89, MATCH(Overview!$B117, ddpicklist, 0), MATCH(Overview!$B$114, 'S1'!$B$2:$AD$2, 0))</f>
        <v>1959.0135705875841</v>
      </c>
      <c r="K117">
        <f>INDEX('S8'!$B$18:$AD$89, MATCH(Overview!$B117, ddpicklist, 0), MATCH(Overview!$B$114, 'S1'!$B$2:$AD$2, 0))</f>
        <v>1967.9930326559968</v>
      </c>
      <c r="L117">
        <f>INDEX('S9'!$B$18:$AD$89, MATCH(Overview!$B117, ddpicklist, 0), MATCH(Overview!$B$114, 'S1'!$B$2:$AD$2, 0))</f>
        <v>1945.4630304492894</v>
      </c>
      <c r="M117">
        <f>INDEX('S10'!$B$18:$AD$89, MATCH(Overview!$B117, ddpicklist, 0), MATCH(Overview!$B$114, 'S1'!$B$2:$AD$2, 0))</f>
        <v>1933.8137864648957</v>
      </c>
      <c r="O117" t="str" cm="1">
        <f t="array" ref="O117:O188">ddpicklist</f>
        <v>Sheep and wool</v>
      </c>
      <c r="P117" s="44">
        <f>D117/$C117-1</f>
        <v>1.3664233278342319E-2</v>
      </c>
      <c r="Q117" s="44">
        <f t="shared" ref="Q117:Y117" si="17">E117/$C117-1</f>
        <v>6.3415841323433142E-4</v>
      </c>
      <c r="R117" s="44">
        <f t="shared" si="17"/>
        <v>8.210384414463201E-3</v>
      </c>
      <c r="S117" s="44">
        <f t="shared" si="17"/>
        <v>-3.6984465879741357E-3</v>
      </c>
      <c r="T117" s="44">
        <f t="shared" si="17"/>
        <v>-1.9730202680045439E-2</v>
      </c>
      <c r="U117" s="44">
        <f t="shared" si="17"/>
        <v>6.3415841323433142E-4</v>
      </c>
      <c r="V117" s="44">
        <f t="shared" si="17"/>
        <v>-4.5493785511864226E-3</v>
      </c>
      <c r="W117" s="44">
        <f t="shared" si="17"/>
        <v>1.3433687830577412E-5</v>
      </c>
      <c r="X117" s="44">
        <f t="shared" si="17"/>
        <v>-1.1434932487184302E-2</v>
      </c>
      <c r="Y117" s="44">
        <f t="shared" si="17"/>
        <v>-1.7354364255181332E-2</v>
      </c>
      <c r="Z117" s="44" t="s">
        <v>59</v>
      </c>
      <c r="AA117">
        <f t="shared" ref="AA117:AA124" ca="1" si="18">SUMIF($Z$117:$Z$188,$AB117,OFFSET($C$117:$C$188,0,MATCH(AA$116,$C$116:$M$116,0)-1))</f>
        <v>20768.361777980143</v>
      </c>
      <c r="AB117" t="s">
        <v>59</v>
      </c>
      <c r="AC117" s="47">
        <f t="shared" ref="AC117:AD117" ca="1" si="19">SUMIF($Z$117:$Z$188,$AB117,OFFSET($C$117:$C$188,0,MATCH(AC$116,$C$116:$M$116,0)-1))/$AA117-1</f>
        <v>3.5720918624648768E-4</v>
      </c>
      <c r="AD117" s="47">
        <f t="shared" ca="1" si="19"/>
        <v>-8.275886681638811E-3</v>
      </c>
      <c r="AE117" s="47">
        <f ca="1">SUMIF($Z$117:$Z$188,$AB117,OFFSET($C$117:$C$188,0,MATCH(AE$116,$C$116:$M$116,0)-1))/$AA117-1</f>
        <v>6.8529669632277912E-3</v>
      </c>
      <c r="AH117">
        <v>19005.462085252897</v>
      </c>
      <c r="AI117">
        <v>22923.992669212788</v>
      </c>
      <c r="AJ117">
        <f>AI117/AH117-1</f>
        <v>0.20617917977382083</v>
      </c>
    </row>
    <row r="118" spans="1:36" x14ac:dyDescent="0.35">
      <c r="B118" t="str">
        <v>Beef cattle</v>
      </c>
      <c r="C118">
        <f>INDEX('Forth Pathway 2'!$B$18:$AD$89, MATCH(Overview!$B118, ddpicklist, 0), MATCH(Overview!$B$114, 'S1'!$B$2:$AD$2, 0))</f>
        <v>1946.8202153455077</v>
      </c>
      <c r="D118">
        <f>INDEX('S1'!$B$18:$AD$89, MATCH(Overview!$B118, ddpicklist, 0), MATCH(Overview!$B$114, 'S1'!$B$2:$AD$2, 0))</f>
        <v>1975.0836494356461</v>
      </c>
      <c r="E118">
        <f>INDEX('S2'!$B$18:$AD$89, MATCH(Overview!$B118, ddpicklist, 0), MATCH(Overview!$B$114, 'S1'!$B$2:$AD$2, 0))</f>
        <v>1946.2112630368215</v>
      </c>
      <c r="F118">
        <f>INDEX('S3'!$B$18:$AD$89, MATCH(Overview!$B118, ddpicklist, 0), MATCH(Overview!$B$114, 'S1'!$B$2:$AD$2, 0))</f>
        <v>1962.9442278467504</v>
      </c>
      <c r="G118">
        <f>INDEX('S4'!$B$18:$AD$89, MATCH(Overview!$B118, ddpicklist, 0), MATCH(Overview!$B$114, 'S1'!$B$2:$AD$2, 0))</f>
        <v>1938.7027560351128</v>
      </c>
      <c r="H118">
        <f>INDEX('S5'!$B$18:$AD$89, MATCH(Overview!$B118, ddpicklist, 0), MATCH(Overview!$B$114, 'S1'!$B$2:$AD$2, 0))</f>
        <v>1903.2590456371679</v>
      </c>
      <c r="I118">
        <f>INDEX('S6'!$B$18:$AD$89, MATCH(Overview!$B118, ddpicklist, 0), MATCH(Overview!$B$114, 'S1'!$B$2:$AD$2, 0))</f>
        <v>1946.2112630368215</v>
      </c>
      <c r="J118">
        <f>INDEX('S7'!$B$18:$AD$89, MATCH(Overview!$B118, ddpicklist, 0), MATCH(Overview!$B$114, 'S1'!$B$2:$AD$2, 0))</f>
        <v>1936.817246732669</v>
      </c>
      <c r="K118">
        <f>INDEX('S8'!$B$18:$AD$89, MATCH(Overview!$B118, ddpicklist, 0), MATCH(Overview!$B$114, 'S1'!$B$2:$AD$2, 0))</f>
        <v>1946.8460083477439</v>
      </c>
      <c r="L118">
        <f>INDEX('S9'!$B$18:$AD$89, MATCH(Overview!$B118, ddpicklist, 0), MATCH(Overview!$B$114, 'S1'!$B$2:$AD$2, 0))</f>
        <v>1921.6309901680002</v>
      </c>
      <c r="M118">
        <f>INDEX('S10'!$B$18:$AD$89, MATCH(Overview!$B118, ddpicklist, 0), MATCH(Overview!$B$114, 'S1'!$B$2:$AD$2, 0))</f>
        <v>1908.1443223169554</v>
      </c>
      <c r="O118" t="str">
        <v>Beef cattle</v>
      </c>
      <c r="P118" s="44">
        <f t="shared" ref="P118:P181" si="20">D118/$C118-1</f>
        <v>1.4517742248285836E-2</v>
      </c>
      <c r="Q118" s="44">
        <f>E118/$C118-1</f>
        <v>-3.1279329436084691E-4</v>
      </c>
      <c r="R118" s="44">
        <f t="shared" ref="R118:R181" si="21">F118/$C118-1</f>
        <v>8.2822298505778047E-3</v>
      </c>
      <c r="S118" s="44">
        <f t="shared" ref="S118:S181" si="22">G118/$C118-1</f>
        <v>-4.1695988393845029E-3</v>
      </c>
      <c r="T118" s="44">
        <f t="shared" ref="T118:T181" si="23">H118/$C118-1</f>
        <v>-2.2375548273526058E-2</v>
      </c>
      <c r="U118" s="44">
        <f t="shared" ref="U118:U181" si="24">I118/$C118-1</f>
        <v>-3.1279329436084691E-4</v>
      </c>
      <c r="V118" s="44">
        <f t="shared" ref="V118:V181" si="25">J118/$C118-1</f>
        <v>-5.138105991499331E-3</v>
      </c>
      <c r="W118" s="44">
        <f t="shared" ref="W118:W181" si="26">K118/$C118-1</f>
        <v>1.3248784881625397E-5</v>
      </c>
      <c r="X118" s="44">
        <f t="shared" ref="X118:X181" si="27">L118/$C118-1</f>
        <v>-1.2938649896357846E-2</v>
      </c>
      <c r="Y118" s="44">
        <f t="shared" ref="Y118:Y181" si="28">M118/$C118-1</f>
        <v>-1.9866186268097885E-2</v>
      </c>
      <c r="Z118" s="44" t="s">
        <v>59</v>
      </c>
      <c r="AA118">
        <f t="shared" ca="1" si="18"/>
        <v>29292.420876958302</v>
      </c>
      <c r="AB118" t="s">
        <v>60</v>
      </c>
      <c r="AC118" s="47">
        <f t="shared" ref="AC118:AE124" ca="1" si="29">SUMIF($Z$117:$Z$188,$AB118,OFFSET($C$117:$C$188,0,MATCH(AC$116,$C$116:$M$116,0)-1))/$AA118-1</f>
        <v>-2.6687472854697303E-3</v>
      </c>
      <c r="AD118" s="47">
        <f t="shared" ca="1" si="29"/>
        <v>-5.9056335677110106E-3</v>
      </c>
      <c r="AE118" s="47">
        <f t="shared" ca="1" si="29"/>
        <v>4.4018495087394527E-4</v>
      </c>
    </row>
    <row r="119" spans="1:36" x14ac:dyDescent="0.35">
      <c r="B119" t="str">
        <v>Dairy cattle</v>
      </c>
      <c r="C119">
        <f>INDEX('Forth Pathway 2'!$B$18:$AD$89, MATCH(Overview!$B119, ddpicklist, 0), MATCH(Overview!$B$114, 'S1'!$B$2:$AD$2, 0))</f>
        <v>8393.4341471050448</v>
      </c>
      <c r="D119">
        <f>INDEX('S1'!$B$18:$AD$89, MATCH(Overview!$B119, ddpicklist, 0), MATCH(Overview!$B$114, 'S1'!$B$2:$AD$2, 0))</f>
        <v>8465.9013659071115</v>
      </c>
      <c r="E119">
        <f>INDEX('S2'!$B$18:$AD$89, MATCH(Overview!$B119, ddpicklist, 0), MATCH(Overview!$B$114, 'S1'!$B$2:$AD$2, 0))</f>
        <v>8332.2168409629739</v>
      </c>
      <c r="F119">
        <f>INDEX('S3'!$B$18:$AD$89, MATCH(Overview!$B119, ddpicklist, 0), MATCH(Overview!$B$114, 'S1'!$B$2:$AD$2, 0))</f>
        <v>8407.5811373014913</v>
      </c>
      <c r="G119">
        <f>INDEX('S4'!$B$18:$AD$89, MATCH(Overview!$B119, ddpicklist, 0), MATCH(Overview!$B$114, 'S1'!$B$2:$AD$2, 0))</f>
        <v>8359.7834312861123</v>
      </c>
      <c r="H119">
        <f>INDEX('S5'!$B$18:$AD$89, MATCH(Overview!$B119, ddpicklist, 0), MATCH(Overview!$B$114, 'S1'!$B$2:$AD$2, 0))</f>
        <v>8211.8253658978774</v>
      </c>
      <c r="I119">
        <f>INDEX('S6'!$B$18:$AD$89, MATCH(Overview!$B119, ddpicklist, 0), MATCH(Overview!$B$114, 'S1'!$B$2:$AD$2, 0))</f>
        <v>8332.2168409629739</v>
      </c>
      <c r="J119">
        <f>INDEX('S7'!$B$18:$AD$89, MATCH(Overview!$B119, ddpicklist, 0), MATCH(Overview!$B$114, 'S1'!$B$2:$AD$2, 0))</f>
        <v>8350.9968033632358</v>
      </c>
      <c r="K119">
        <f>INDEX('S8'!$B$18:$AD$89, MATCH(Overview!$B119, ddpicklist, 0), MATCH(Overview!$B$114, 'S1'!$B$2:$AD$2, 0))</f>
        <v>8393.4267455969275</v>
      </c>
      <c r="L119">
        <f>INDEX('S9'!$B$18:$AD$89, MATCH(Overview!$B119, ddpicklist, 0), MATCH(Overview!$B$114, 'S1'!$B$2:$AD$2, 0))</f>
        <v>8289.0641065240943</v>
      </c>
      <c r="M119">
        <f>INDEX('S10'!$B$18:$AD$89, MATCH(Overview!$B119, ddpicklist, 0), MATCH(Overview!$B$114, 'S1'!$B$2:$AD$2, 0))</f>
        <v>8206.7008210886943</v>
      </c>
      <c r="O119" t="str">
        <v>Dairy cattle</v>
      </c>
      <c r="P119" s="44">
        <f t="shared" si="20"/>
        <v>8.6337984586513095E-3</v>
      </c>
      <c r="Q119" s="44">
        <f t="shared" ref="Q119:Q181" si="30">E119/$C119-1</f>
        <v>-7.2934754796623036E-3</v>
      </c>
      <c r="R119" s="44">
        <f t="shared" si="21"/>
        <v>1.685482955903872E-3</v>
      </c>
      <c r="S119" s="44">
        <f t="shared" si="22"/>
        <v>-4.0091713628966907E-3</v>
      </c>
      <c r="T119" s="44">
        <f t="shared" si="23"/>
        <v>-2.1637005547938348E-2</v>
      </c>
      <c r="U119" s="44">
        <f t="shared" si="24"/>
        <v>-7.2934754796623036E-3</v>
      </c>
      <c r="V119" s="44">
        <f t="shared" si="25"/>
        <v>-5.0560167623935337E-3</v>
      </c>
      <c r="W119" s="44">
        <f t="shared" si="26"/>
        <v>-8.8182119351021271E-7</v>
      </c>
      <c r="X119" s="44">
        <f t="shared" si="27"/>
        <v>-1.2434724422892951E-2</v>
      </c>
      <c r="Y119" s="44">
        <f t="shared" si="28"/>
        <v>-2.2247547635881104E-2</v>
      </c>
      <c r="Z119" s="44" t="s">
        <v>59</v>
      </c>
      <c r="AA119">
        <f t="shared" ca="1" si="18"/>
        <v>4622.1353635570749</v>
      </c>
      <c r="AB119" t="s">
        <v>61</v>
      </c>
      <c r="AC119" s="47">
        <f t="shared" ca="1" si="29"/>
        <v>2.7360973345020634E-2</v>
      </c>
      <c r="AD119" s="47">
        <f t="shared" ca="1" si="29"/>
        <v>4.6618507730536329E-2</v>
      </c>
      <c r="AE119" s="47">
        <f t="shared" ca="1" si="29"/>
        <v>1.0222769264437215E-2</v>
      </c>
    </row>
    <row r="120" spans="1:36" x14ac:dyDescent="0.35">
      <c r="B120" t="str">
        <v>Other animal</v>
      </c>
      <c r="C120">
        <f>INDEX('Forth Pathway 2'!$B$18:$AD$89, MATCH(Overview!$B120, ddpicklist, 0), MATCH(Overview!$B$114, 'S1'!$B$2:$AD$2, 0))</f>
        <v>592.37452231841178</v>
      </c>
      <c r="D120">
        <f>INDEX('S1'!$B$18:$AD$89, MATCH(Overview!$B120, ddpicklist, 0), MATCH(Overview!$B$114, 'S1'!$B$2:$AD$2, 0))</f>
        <v>596.89373660143121</v>
      </c>
      <c r="E120">
        <f>INDEX('S2'!$B$18:$AD$89, MATCH(Overview!$B120, ddpicklist, 0), MATCH(Overview!$B$114, 'S1'!$B$2:$AD$2, 0))</f>
        <v>581.2507727038012</v>
      </c>
      <c r="F120">
        <f>INDEX('S3'!$B$18:$AD$89, MATCH(Overview!$B120, ddpicklist, 0), MATCH(Overview!$B$114, 'S1'!$B$2:$AD$2, 0))</f>
        <v>590.34921129355087</v>
      </c>
      <c r="G120">
        <f>INDEX('S4'!$B$18:$AD$89, MATCH(Overview!$B120, ddpicklist, 0), MATCH(Overview!$B$114, 'S1'!$B$2:$AD$2, 0))</f>
        <v>587.84827638076729</v>
      </c>
      <c r="H120">
        <f>INDEX('S5'!$B$18:$AD$89, MATCH(Overview!$B120, ddpicklist, 0), MATCH(Overview!$B$114, 'S1'!$B$2:$AD$2, 0))</f>
        <v>568.16208700900677</v>
      </c>
      <c r="I120">
        <f>INDEX('S6'!$B$18:$AD$89, MATCH(Overview!$B120, ddpicklist, 0), MATCH(Overview!$B$114, 'S1'!$B$2:$AD$2, 0))</f>
        <v>581.2507727038012</v>
      </c>
      <c r="J120">
        <f>INDEX('S7'!$B$18:$AD$89, MATCH(Overview!$B120, ddpicklist, 0), MATCH(Overview!$B$114, 'S1'!$B$2:$AD$2, 0))</f>
        <v>586.78871517992684</v>
      </c>
      <c r="K120">
        <f>INDEX('S8'!$B$18:$AD$89, MATCH(Overview!$B120, ddpicklist, 0), MATCH(Overview!$B$114, 'S1'!$B$2:$AD$2, 0))</f>
        <v>592.36637436492651</v>
      </c>
      <c r="L120">
        <f>INDEX('S9'!$B$18:$AD$89, MATCH(Overview!$B120, ddpicklist, 0), MATCH(Overview!$B$114, 'S1'!$B$2:$AD$2, 0))</f>
        <v>578.30604107119996</v>
      </c>
      <c r="M120">
        <f>INDEX('S10'!$B$18:$AD$89, MATCH(Overview!$B120, ddpicklist, 0), MATCH(Overview!$B$114, 'S1'!$B$2:$AD$2, 0))</f>
        <v>570.62441786009947</v>
      </c>
      <c r="O120" t="str">
        <v>Other animal</v>
      </c>
      <c r="P120" s="44">
        <f t="shared" si="20"/>
        <v>7.6289815188748111E-3</v>
      </c>
      <c r="Q120" s="44">
        <f t="shared" si="30"/>
        <v>-1.8778237745733728E-2</v>
      </c>
      <c r="R120" s="44">
        <f t="shared" si="21"/>
        <v>-3.4189705136783433E-3</v>
      </c>
      <c r="S120" s="44">
        <f t="shared" si="22"/>
        <v>-7.6408518042434537E-3</v>
      </c>
      <c r="T120" s="44">
        <f t="shared" si="23"/>
        <v>-4.0873525780013908E-2</v>
      </c>
      <c r="U120" s="44">
        <f t="shared" si="24"/>
        <v>-1.8778237745733728E-2</v>
      </c>
      <c r="V120" s="44">
        <f t="shared" si="25"/>
        <v>-9.4295195489222383E-3</v>
      </c>
      <c r="W120" s="44">
        <f t="shared" si="26"/>
        <v>-1.3754733160009636E-5</v>
      </c>
      <c r="X120" s="44">
        <f t="shared" si="27"/>
        <v>-2.3749301695405789E-2</v>
      </c>
      <c r="Y120" s="44">
        <f t="shared" si="28"/>
        <v>-3.6716812825081657E-2</v>
      </c>
      <c r="Z120" s="44" t="s">
        <v>59</v>
      </c>
      <c r="AA120">
        <f t="shared" ca="1" si="18"/>
        <v>2404.8252989715038</v>
      </c>
      <c r="AB120" t="s">
        <v>62</v>
      </c>
      <c r="AC120" s="47">
        <f t="shared" ca="1" si="29"/>
        <v>-1.1961253911378922E-3</v>
      </c>
      <c r="AD120" s="47">
        <f t="shared" ca="1" si="29"/>
        <v>-4.0020333640189421E-4</v>
      </c>
      <c r="AE120" s="47">
        <f t="shared" ca="1" si="29"/>
        <v>-1.5358069178232903E-3</v>
      </c>
    </row>
    <row r="121" spans="1:36" x14ac:dyDescent="0.35">
      <c r="B121" t="str">
        <v>Broad acre cropping</v>
      </c>
      <c r="C121">
        <f>INDEX('Forth Pathway 2'!$B$18:$AD$89, MATCH(Overview!$B121, ddpicklist, 0), MATCH(Overview!$B$114, 'S1'!$B$2:$AD$2, 0))</f>
        <v>484.51072298392887</v>
      </c>
      <c r="D121">
        <f>INDEX('S1'!$B$18:$AD$89, MATCH(Overview!$B121, ddpicklist, 0), MATCH(Overview!$B$114, 'S1'!$B$2:$AD$2, 0))</f>
        <v>485.54308274970663</v>
      </c>
      <c r="E121">
        <f>INDEX('S2'!$B$18:$AD$89, MATCH(Overview!$B121, ddpicklist, 0), MATCH(Overview!$B$114, 'S1'!$B$2:$AD$2, 0))</f>
        <v>474.80408769231542</v>
      </c>
      <c r="F121">
        <f>INDEX('S3'!$B$18:$AD$89, MATCH(Overview!$B121, ddpicklist, 0), MATCH(Overview!$B$114, 'S1'!$B$2:$AD$2, 0))</f>
        <v>481.06006944705115</v>
      </c>
      <c r="G121">
        <f>INDEX('S4'!$B$18:$AD$89, MATCH(Overview!$B121, ddpicklist, 0), MATCH(Overview!$B$114, 'S1'!$B$2:$AD$2, 0))</f>
        <v>481.52637044709149</v>
      </c>
      <c r="H121">
        <f>INDEX('S5'!$B$18:$AD$89, MATCH(Overview!$B121, ddpicklist, 0), MATCH(Overview!$B$114, 'S1'!$B$2:$AD$2, 0))</f>
        <v>468.14119981567637</v>
      </c>
      <c r="I121">
        <f>INDEX('S6'!$B$18:$AD$89, MATCH(Overview!$B121, ddpicklist, 0), MATCH(Overview!$B$114, 'S1'!$B$2:$AD$2, 0))</f>
        <v>474.80408769231542</v>
      </c>
      <c r="J121">
        <f>INDEX('S7'!$B$18:$AD$89, MATCH(Overview!$B121, ddpicklist, 0), MATCH(Overview!$B$114, 'S1'!$B$2:$AD$2, 0))</f>
        <v>480.79938209105029</v>
      </c>
      <c r="K121">
        <f>INDEX('S8'!$B$18:$AD$89, MATCH(Overview!$B121, ddpicklist, 0), MATCH(Overview!$B$114, 'S1'!$B$2:$AD$2, 0))</f>
        <v>484.4992470759118</v>
      </c>
      <c r="L121">
        <f>INDEX('S9'!$B$18:$AD$89, MATCH(Overview!$B121, ddpicklist, 0), MATCH(Overview!$B$114, 'S1'!$B$2:$AD$2, 0))</f>
        <v>475.1554567739372</v>
      </c>
      <c r="M121">
        <f>INDEX('S10'!$B$18:$AD$89, MATCH(Overview!$B121, ddpicklist, 0), MATCH(Overview!$B$114, 'S1'!$B$2:$AD$2, 0))</f>
        <v>468.68896931061795</v>
      </c>
      <c r="O121" t="str">
        <v>Broad acre cropping</v>
      </c>
      <c r="P121" s="44">
        <f t="shared" si="20"/>
        <v>2.1307263530099263E-3</v>
      </c>
      <c r="Q121" s="44">
        <f t="shared" si="30"/>
        <v>-2.0033891575884533E-2</v>
      </c>
      <c r="R121" s="44">
        <f t="shared" si="21"/>
        <v>-7.1219343002904001E-3</v>
      </c>
      <c r="S121" s="44">
        <f t="shared" si="22"/>
        <v>-6.159518035963818E-3</v>
      </c>
      <c r="T121" s="44">
        <f t="shared" si="23"/>
        <v>-3.3785677781161261E-2</v>
      </c>
      <c r="U121" s="44">
        <f t="shared" si="24"/>
        <v>-2.0033891575884533E-2</v>
      </c>
      <c r="V121" s="44">
        <f t="shared" si="25"/>
        <v>-7.659976790651335E-3</v>
      </c>
      <c r="W121" s="44">
        <f t="shared" si="26"/>
        <v>-2.3685560448294396E-5</v>
      </c>
      <c r="X121" s="44">
        <f t="shared" si="27"/>
        <v>-1.9308687643435296E-2</v>
      </c>
      <c r="Y121" s="44">
        <f t="shared" si="28"/>
        <v>-3.2655115609971141E-2</v>
      </c>
      <c r="Z121" s="44" t="s">
        <v>59</v>
      </c>
      <c r="AA121">
        <f t="shared" ca="1" si="18"/>
        <v>42744.83064351519</v>
      </c>
      <c r="AB121" t="s">
        <v>63</v>
      </c>
      <c r="AC121" s="47">
        <f t="shared" ca="1" si="29"/>
        <v>-3.138813442060906E-3</v>
      </c>
      <c r="AD121" s="47">
        <f t="shared" ca="1" si="29"/>
        <v>-8.5060473712221807E-3</v>
      </c>
      <c r="AE121" s="47">
        <f t="shared" ca="1" si="29"/>
        <v>2.1344031430068355E-3</v>
      </c>
    </row>
    <row r="122" spans="1:36" x14ac:dyDescent="0.35">
      <c r="B122" t="str">
        <v>Other agriculture</v>
      </c>
      <c r="C122">
        <f>INDEX('Forth Pathway 2'!$B$18:$AD$89, MATCH(Overview!$B122, ddpicklist, 0), MATCH(Overview!$B$114, 'S1'!$B$2:$AD$2, 0))</f>
        <v>2892.8602913526443</v>
      </c>
      <c r="D122">
        <f>INDEX('S1'!$B$18:$AD$89, MATCH(Overview!$B122, ddpicklist, 0), MATCH(Overview!$B$114, 'S1'!$B$2:$AD$2, 0))</f>
        <v>2888.8206040502841</v>
      </c>
      <c r="E122">
        <f>INDEX('S2'!$B$18:$AD$89, MATCH(Overview!$B122, ddpicklist, 0), MATCH(Overview!$B$114, 'S1'!$B$2:$AD$2, 0))</f>
        <v>2830.2045821359761</v>
      </c>
      <c r="F122">
        <f>INDEX('S3'!$B$18:$AD$89, MATCH(Overview!$B122, ddpicklist, 0), MATCH(Overview!$B$114, 'S1'!$B$2:$AD$2, 0))</f>
        <v>2864.2435874297471</v>
      </c>
      <c r="G122">
        <f>INDEX('S4'!$B$18:$AD$89, MATCH(Overview!$B122, ddpicklist, 0), MATCH(Overview!$B$114, 'S1'!$B$2:$AD$2, 0))</f>
        <v>2876.2040274300493</v>
      </c>
      <c r="H122">
        <f>INDEX('S5'!$B$18:$AD$89, MATCH(Overview!$B122, ddpicklist, 0), MATCH(Overview!$B$114, 'S1'!$B$2:$AD$2, 0))</f>
        <v>2805.7626196208689</v>
      </c>
      <c r="I122">
        <f>INDEX('S6'!$B$18:$AD$89, MATCH(Overview!$B122, ddpicklist, 0), MATCH(Overview!$B$114, 'S1'!$B$2:$AD$2, 0))</f>
        <v>2830.2045821359761</v>
      </c>
      <c r="J122">
        <f>INDEX('S7'!$B$18:$AD$89, MATCH(Overview!$B122, ddpicklist, 0), MATCH(Overview!$B$114, 'S1'!$B$2:$AD$2, 0))</f>
        <v>2872.1633857540364</v>
      </c>
      <c r="K122">
        <f>INDEX('S8'!$B$18:$AD$89, MATCH(Overview!$B122, ddpicklist, 0), MATCH(Overview!$B$114, 'S1'!$B$2:$AD$2, 0))</f>
        <v>2892.7880973999204</v>
      </c>
      <c r="L122">
        <f>INDEX('S9'!$B$18:$AD$89, MATCH(Overview!$B122, ddpicklist, 0), MATCH(Overview!$B$114, 'S1'!$B$2:$AD$2, 0))</f>
        <v>2840.8768679837081</v>
      </c>
      <c r="M122">
        <f>INDEX('S10'!$B$18:$AD$89, MATCH(Overview!$B122, ddpicklist, 0), MATCH(Overview!$B$114, 'S1'!$B$2:$AD$2, 0))</f>
        <v>2811.0247160650929</v>
      </c>
      <c r="O122" t="str">
        <v>Other agriculture</v>
      </c>
      <c r="P122" s="44">
        <f t="shared" si="20"/>
        <v>-1.3964335970304553E-3</v>
      </c>
      <c r="Q122" s="44">
        <f t="shared" si="30"/>
        <v>-2.165874010713853E-2</v>
      </c>
      <c r="R122" s="44">
        <f t="shared" si="21"/>
        <v>-9.8921831823121087E-3</v>
      </c>
      <c r="S122" s="44">
        <f t="shared" si="22"/>
        <v>-5.7577145956145825E-3</v>
      </c>
      <c r="T122" s="44">
        <f t="shared" si="23"/>
        <v>-3.010780437345284E-2</v>
      </c>
      <c r="U122" s="44">
        <f t="shared" si="24"/>
        <v>-2.165874010713853E-2</v>
      </c>
      <c r="V122" s="44">
        <f t="shared" si="25"/>
        <v>-7.1544780992276458E-3</v>
      </c>
      <c r="W122" s="44">
        <f t="shared" si="26"/>
        <v>-2.4955907113710651E-5</v>
      </c>
      <c r="X122" s="44">
        <f t="shared" si="27"/>
        <v>-1.7969558891013593E-2</v>
      </c>
      <c r="Y122" s="44">
        <f t="shared" si="28"/>
        <v>-2.8288810051482538E-2</v>
      </c>
      <c r="Z122" s="44" t="s">
        <v>59</v>
      </c>
      <c r="AA122">
        <f t="shared" ca="1" si="18"/>
        <v>2902.3383171562155</v>
      </c>
      <c r="AB122" t="s">
        <v>64</v>
      </c>
      <c r="AC122" s="47">
        <f t="shared" ca="1" si="29"/>
        <v>-1.1641688604959843E-2</v>
      </c>
      <c r="AD122" s="47">
        <f t="shared" ca="1" si="29"/>
        <v>-1.4342876701351592E-2</v>
      </c>
      <c r="AE122" s="47">
        <f t="shared" ca="1" si="29"/>
        <v>-8.6560480227463321E-3</v>
      </c>
    </row>
    <row r="123" spans="1:36" x14ac:dyDescent="0.35">
      <c r="B123" t="str">
        <v>Agricultural services</v>
      </c>
      <c r="C123">
        <f>INDEX('Forth Pathway 2'!$B$18:$AD$89, MATCH(Overview!$B123, ddpicklist, 0), MATCH(Overview!$B$114, 'S1'!$B$2:$AD$2, 0))</f>
        <v>3985.9176874380801</v>
      </c>
      <c r="D123">
        <f>INDEX('S1'!$B$18:$AD$89, MATCH(Overview!$B123, ddpicklist, 0), MATCH(Overview!$B$114, 'S1'!$B$2:$AD$2, 0))</f>
        <v>4000.0230693908993</v>
      </c>
      <c r="E123">
        <f>INDEX('S2'!$B$18:$AD$89, MATCH(Overview!$B123, ddpicklist, 0), MATCH(Overview!$B$114, 'S1'!$B$2:$AD$2, 0))</f>
        <v>3961.0172252282123</v>
      </c>
      <c r="F123">
        <f>INDEX('S3'!$B$18:$AD$89, MATCH(Overview!$B123, ddpicklist, 0), MATCH(Overview!$B$114, 'S1'!$B$2:$AD$2, 0))</f>
        <v>3983.0542591946405</v>
      </c>
      <c r="G123">
        <f>INDEX('S4'!$B$18:$AD$89, MATCH(Overview!$B123, ddpicklist, 0), MATCH(Overview!$B$114, 'S1'!$B$2:$AD$2, 0))</f>
        <v>3975.306209956324</v>
      </c>
      <c r="H123">
        <f>INDEX('S5'!$B$18:$AD$89, MATCH(Overview!$B123, ddpicklist, 0), MATCH(Overview!$B$114, 'S1'!$B$2:$AD$2, 0))</f>
        <v>3935.5765829514162</v>
      </c>
      <c r="I123">
        <f>INDEX('S6'!$B$18:$AD$89, MATCH(Overview!$B123, ddpicklist, 0), MATCH(Overview!$B$114, 'S1'!$B$2:$AD$2, 0))</f>
        <v>3961.0172252282123</v>
      </c>
      <c r="J123">
        <f>INDEX('S7'!$B$18:$AD$89, MATCH(Overview!$B123, ddpicklist, 0), MATCH(Overview!$B$114, 'S1'!$B$2:$AD$2, 0))</f>
        <v>3972.6715611944687</v>
      </c>
      <c r="K123">
        <f>INDEX('S8'!$B$18:$AD$89, MATCH(Overview!$B123, ddpicklist, 0), MATCH(Overview!$B$114, 'S1'!$B$2:$AD$2, 0))</f>
        <v>3985.9020028297173</v>
      </c>
      <c r="L123">
        <f>INDEX('S9'!$B$18:$AD$89, MATCH(Overview!$B123, ddpicklist, 0), MATCH(Overview!$B$114, 'S1'!$B$2:$AD$2, 0))</f>
        <v>3953.0559911582272</v>
      </c>
      <c r="M123">
        <f>INDEX('S10'!$B$18:$AD$89, MATCH(Overview!$B123, ddpicklist, 0), MATCH(Overview!$B$114, 'S1'!$B$2:$AD$2, 0))</f>
        <v>3939.6235293137779</v>
      </c>
      <c r="O123" t="str">
        <v>Agricultural services</v>
      </c>
      <c r="P123" s="44">
        <f t="shared" si="20"/>
        <v>3.5388041246495749E-3</v>
      </c>
      <c r="Q123" s="44">
        <f t="shared" si="30"/>
        <v>-6.2471089878106678E-3</v>
      </c>
      <c r="R123" s="44">
        <f t="shared" si="21"/>
        <v>-7.1838619559649874E-4</v>
      </c>
      <c r="S123" s="44">
        <f t="shared" si="22"/>
        <v>-2.6622420014339454E-3</v>
      </c>
      <c r="T123" s="44">
        <f t="shared" si="23"/>
        <v>-1.2629740108612286E-2</v>
      </c>
      <c r="U123" s="44">
        <f t="shared" si="24"/>
        <v>-6.2471089878106678E-3</v>
      </c>
      <c r="V123" s="44">
        <f t="shared" si="25"/>
        <v>-3.3232312562192501E-3</v>
      </c>
      <c r="W123" s="44">
        <f t="shared" si="26"/>
        <v>-3.9350055853759613E-6</v>
      </c>
      <c r="X123" s="44">
        <f t="shared" si="27"/>
        <v>-8.2444492979418804E-3</v>
      </c>
      <c r="Y123" s="44">
        <f t="shared" si="28"/>
        <v>-1.161442903605403E-2</v>
      </c>
      <c r="Z123" s="44" t="s">
        <v>59</v>
      </c>
      <c r="AA123">
        <f t="shared" ca="1" si="18"/>
        <v>302965.31447014568</v>
      </c>
      <c r="AB123" t="s">
        <v>65</v>
      </c>
      <c r="AC123" s="47">
        <f t="shared" ca="1" si="29"/>
        <v>-1.0802194883359206E-3</v>
      </c>
      <c r="AD123" s="47">
        <f t="shared" ca="1" si="29"/>
        <v>-2.5443124105068993E-3</v>
      </c>
      <c r="AE123" s="47">
        <f t="shared" ca="1" si="29"/>
        <v>2.7304079335621623E-4</v>
      </c>
    </row>
    <row r="124" spans="1:36" x14ac:dyDescent="0.35">
      <c r="B124" t="str">
        <v>Fishing and aquaculture</v>
      </c>
      <c r="C124">
        <f>INDEX('Forth Pathway 2'!$B$18:$AD$89, MATCH(Overview!$B124, ddpicklist, 0), MATCH(Overview!$B$114, 'S1'!$B$2:$AD$2, 0))</f>
        <v>504.47759582943337</v>
      </c>
      <c r="D124">
        <f>INDEX('S1'!$B$18:$AD$89, MATCH(Overview!$B124, ddpicklist, 0), MATCH(Overview!$B$114, 'S1'!$B$2:$AD$2, 0))</f>
        <v>503.56381673647576</v>
      </c>
      <c r="E124">
        <f>INDEX('S2'!$B$18:$AD$89, MATCH(Overview!$B124, ddpicklist, 0), MATCH(Overview!$B$114, 'S1'!$B$2:$AD$2, 0))</f>
        <v>501.56579940154097</v>
      </c>
      <c r="F124">
        <f>INDEX('S3'!$B$18:$AD$89, MATCH(Overview!$B124, ddpicklist, 0), MATCH(Overview!$B$114, 'S1'!$B$2:$AD$2, 0))</f>
        <v>502.42357720545419</v>
      </c>
      <c r="G124">
        <f>INDEX('S4'!$B$18:$AD$89, MATCH(Overview!$B124, ddpicklist, 0), MATCH(Overview!$B$114, 'S1'!$B$2:$AD$2, 0))</f>
        <v>503.54576566189809</v>
      </c>
      <c r="H124">
        <f>INDEX('S5'!$B$18:$AD$89, MATCH(Overview!$B124, ddpicklist, 0), MATCH(Overview!$B$114, 'S1'!$B$2:$AD$2, 0))</f>
        <v>500.68849306783443</v>
      </c>
      <c r="I124">
        <f>INDEX('S6'!$B$18:$AD$89, MATCH(Overview!$B124, ddpicklist, 0), MATCH(Overview!$B$114, 'S1'!$B$2:$AD$2, 0))</f>
        <v>501.56579940154097</v>
      </c>
      <c r="J124">
        <f>INDEX('S7'!$B$18:$AD$89, MATCH(Overview!$B124, ddpicklist, 0), MATCH(Overview!$B$114, 'S1'!$B$2:$AD$2, 0))</f>
        <v>503.40944577624686</v>
      </c>
      <c r="K124">
        <f>INDEX('S8'!$B$18:$AD$89, MATCH(Overview!$B124, ddpicklist, 0), MATCH(Overview!$B$114, 'S1'!$B$2:$AD$2, 0))</f>
        <v>504.47454432455311</v>
      </c>
      <c r="L124">
        <f>INDEX('S9'!$B$18:$AD$89, MATCH(Overview!$B124, ddpicklist, 0), MATCH(Overview!$B$114, 'S1'!$B$2:$AD$2, 0))</f>
        <v>502.25542494808576</v>
      </c>
      <c r="M124">
        <f>INDEX('S10'!$B$18:$AD$89, MATCH(Overview!$B124, ddpicklist, 0), MATCH(Overview!$B$114, 'S1'!$B$2:$AD$2, 0))</f>
        <v>502.3959120158122</v>
      </c>
      <c r="O124" t="str">
        <v>Fishing and aquaculture</v>
      </c>
      <c r="P124" s="44">
        <f t="shared" si="20"/>
        <v>-1.8113373131174448E-3</v>
      </c>
      <c r="Q124" s="44">
        <f t="shared" si="30"/>
        <v>-5.7719043461286201E-3</v>
      </c>
      <c r="R124" s="44">
        <f t="shared" si="21"/>
        <v>-4.0715755089224537E-3</v>
      </c>
      <c r="S124" s="44">
        <f t="shared" si="22"/>
        <v>-1.8471190301388996E-3</v>
      </c>
      <c r="T124" s="44">
        <f t="shared" si="23"/>
        <v>-7.5109435838653926E-3</v>
      </c>
      <c r="U124" s="44">
        <f t="shared" si="24"/>
        <v>-5.7719043461286201E-3</v>
      </c>
      <c r="V124" s="44">
        <f t="shared" si="25"/>
        <v>-2.1173389304440793E-3</v>
      </c>
      <c r="W124" s="44">
        <f t="shared" si="26"/>
        <v>-6.0488412280124138E-6</v>
      </c>
      <c r="X124" s="44">
        <f t="shared" si="27"/>
        <v>-4.4048950829898015E-3</v>
      </c>
      <c r="Y124" s="44">
        <f t="shared" si="28"/>
        <v>-4.1264147919167771E-3</v>
      </c>
      <c r="Z124" s="44" t="s">
        <v>59</v>
      </c>
      <c r="AA124">
        <f t="shared" ca="1" si="18"/>
        <v>7044.5425377040829</v>
      </c>
      <c r="AB124" t="s">
        <v>66</v>
      </c>
      <c r="AC124" s="47">
        <f t="shared" ca="1" si="29"/>
        <v>1.9241269764646018E-2</v>
      </c>
      <c r="AD124" s="47">
        <f t="shared" ca="1" si="29"/>
        <v>3.1704131969522376E-2</v>
      </c>
      <c r="AE124" s="47">
        <f t="shared" ca="1" si="29"/>
        <v>8.1860289368731465E-3</v>
      </c>
    </row>
    <row r="125" spans="1:36" x14ac:dyDescent="0.35">
      <c r="B125" t="str">
        <v>Forestry and logging</v>
      </c>
      <c r="C125">
        <f>INDEX('Forth Pathway 2'!$B$18:$AD$89, MATCH(Overview!$B125, ddpicklist, 0), MATCH(Overview!$B$114, 'S1'!$B$2:$AD$2, 0))</f>
        <v>2404.8252989715038</v>
      </c>
      <c r="D125">
        <f>INDEX('S1'!$B$18:$AD$89, MATCH(Overview!$B125, ddpicklist, 0), MATCH(Overview!$B$114, 'S1'!$B$2:$AD$2, 0))</f>
        <v>2401.1319516411868</v>
      </c>
      <c r="E125">
        <f>INDEX('S2'!$B$18:$AD$89, MATCH(Overview!$B125, ddpicklist, 0), MATCH(Overview!$B$114, 'S1'!$B$2:$AD$2, 0))</f>
        <v>2403.8628798633918</v>
      </c>
      <c r="F125">
        <f>INDEX('S3'!$B$18:$AD$89, MATCH(Overview!$B125, ddpicklist, 0), MATCH(Overview!$B$114, 'S1'!$B$2:$AD$2, 0))</f>
        <v>2401.9488263701533</v>
      </c>
      <c r="G125">
        <f>INDEX('S4'!$B$18:$AD$89, MATCH(Overview!$B125, ddpicklist, 0), MATCH(Overview!$B$114, 'S1'!$B$2:$AD$2, 0))</f>
        <v>2405.5433570283049</v>
      </c>
      <c r="H125">
        <f>INDEX('S5'!$B$18:$AD$89, MATCH(Overview!$B125, ddpicklist, 0), MATCH(Overview!$B$114, 'S1'!$B$2:$AD$2, 0))</f>
        <v>2424.2289636003939</v>
      </c>
      <c r="I125">
        <f>INDEX('S6'!$B$18:$AD$89, MATCH(Overview!$B125, ddpicklist, 0), MATCH(Overview!$B$114, 'S1'!$B$2:$AD$2, 0))</f>
        <v>2403.8628798633918</v>
      </c>
      <c r="J125">
        <f>INDEX('S7'!$B$18:$AD$89, MATCH(Overview!$B125, ddpicklist, 0), MATCH(Overview!$B$114, 'S1'!$B$2:$AD$2, 0))</f>
        <v>2405.6877114161625</v>
      </c>
      <c r="K125">
        <f>INDEX('S8'!$B$18:$AD$89, MATCH(Overview!$B125, ddpicklist, 0), MATCH(Overview!$B$114, 'S1'!$B$2:$AD$2, 0))</f>
        <v>2404.8264740129903</v>
      </c>
      <c r="L125">
        <f>INDEX('S9'!$B$18:$AD$89, MATCH(Overview!$B125, ddpicklist, 0), MATCH(Overview!$B$114, 'S1'!$B$2:$AD$2, 0))</f>
        <v>2407.7888515437785</v>
      </c>
      <c r="M125">
        <f>INDEX('S10'!$B$18:$AD$89, MATCH(Overview!$B125, ddpicklist, 0), MATCH(Overview!$B$114, 'S1'!$B$2:$AD$2, 0))</f>
        <v>2426.0368837144015</v>
      </c>
      <c r="O125" t="str">
        <v>Forestry and logging</v>
      </c>
      <c r="P125" s="44">
        <f t="shared" si="20"/>
        <v>-1.5358069178232903E-3</v>
      </c>
      <c r="Q125" s="44">
        <f t="shared" si="30"/>
        <v>-4.0020333640189421E-4</v>
      </c>
      <c r="R125" s="44">
        <f t="shared" si="21"/>
        <v>-1.1961253911378922E-3</v>
      </c>
      <c r="S125" s="44">
        <f t="shared" si="22"/>
        <v>2.9859052842962086E-4</v>
      </c>
      <c r="T125" s="44">
        <f t="shared" si="23"/>
        <v>8.0686379327381541E-3</v>
      </c>
      <c r="U125" s="44">
        <f t="shared" si="24"/>
        <v>-4.0020333640189421E-4</v>
      </c>
      <c r="V125" s="44">
        <f t="shared" si="25"/>
        <v>3.5861750332855102E-4</v>
      </c>
      <c r="W125" s="44">
        <f t="shared" si="26"/>
        <v>4.8861823231938217E-7</v>
      </c>
      <c r="X125" s="44">
        <f t="shared" si="27"/>
        <v>1.2323359096155784E-3</v>
      </c>
      <c r="Y125" s="44">
        <f t="shared" si="28"/>
        <v>8.8204264783680042E-3</v>
      </c>
      <c r="Z125" s="44" t="s">
        <v>62</v>
      </c>
    </row>
    <row r="126" spans="1:36" x14ac:dyDescent="0.35">
      <c r="B126" t="str">
        <v>Coal mining</v>
      </c>
      <c r="C126">
        <f>INDEX('Forth Pathway 2'!$B$18:$AD$89, MATCH(Overview!$B126, ddpicklist, 0), MATCH(Overview!$B$114, 'S1'!$B$2:$AD$2, 0))</f>
        <v>185.56699272078586</v>
      </c>
      <c r="D126">
        <f>INDEX('S1'!$B$18:$AD$89, MATCH(Overview!$B126, ddpicklist, 0), MATCH(Overview!$B$114, 'S1'!$B$2:$AD$2, 0))</f>
        <v>187.06553733898545</v>
      </c>
      <c r="E126">
        <f>INDEX('S2'!$B$18:$AD$89, MATCH(Overview!$B126, ddpicklist, 0), MATCH(Overview!$B$114, 'S1'!$B$2:$AD$2, 0))</f>
        <v>185.7946296301705</v>
      </c>
      <c r="F126">
        <f>INDEX('S3'!$B$18:$AD$89, MATCH(Overview!$B126, ddpicklist, 0), MATCH(Overview!$B$114, 'S1'!$B$2:$AD$2, 0))</f>
        <v>186.34513087762281</v>
      </c>
      <c r="G126">
        <f>INDEX('S4'!$B$18:$AD$89, MATCH(Overview!$B126, ddpicklist, 0), MATCH(Overview!$B$114, 'S1'!$B$2:$AD$2, 0))</f>
        <v>183.81106963654062</v>
      </c>
      <c r="H126">
        <f>INDEX('S5'!$B$18:$AD$89, MATCH(Overview!$B126, ddpicklist, 0), MATCH(Overview!$B$114, 'S1'!$B$2:$AD$2, 0))</f>
        <v>177.72494508376823</v>
      </c>
      <c r="I126">
        <f>INDEX('S6'!$B$18:$AD$89, MATCH(Overview!$B126, ddpicklist, 0), MATCH(Overview!$B$114, 'S1'!$B$2:$AD$2, 0))</f>
        <v>185.7946296301705</v>
      </c>
      <c r="J126">
        <f>INDEX('S7'!$B$18:$AD$89, MATCH(Overview!$B126, ddpicklist, 0), MATCH(Overview!$B$114, 'S1'!$B$2:$AD$2, 0))</f>
        <v>183.71989256123436</v>
      </c>
      <c r="K126">
        <f>INDEX('S8'!$B$18:$AD$89, MATCH(Overview!$B126, ddpicklist, 0), MATCH(Overview!$B$114, 'S1'!$B$2:$AD$2, 0))</f>
        <v>185.55586948552954</v>
      </c>
      <c r="L126">
        <f>INDEX('S9'!$B$18:$AD$89, MATCH(Overview!$B126, ddpicklist, 0), MATCH(Overview!$B$114, 'S1'!$B$2:$AD$2, 0))</f>
        <v>182.4498074904991</v>
      </c>
      <c r="M126">
        <f>INDEX('S10'!$B$18:$AD$89, MATCH(Overview!$B126, ddpicklist, 0), MATCH(Overview!$B$114, 'S1'!$B$2:$AD$2, 0))</f>
        <v>179.79345717554526</v>
      </c>
      <c r="O126" t="str">
        <v>Coal mining</v>
      </c>
      <c r="P126" s="44">
        <f t="shared" si="20"/>
        <v>8.0754912079346042E-3</v>
      </c>
      <c r="Q126" s="44">
        <f t="shared" si="30"/>
        <v>1.2267101279543891E-3</v>
      </c>
      <c r="R126" s="44">
        <f t="shared" si="21"/>
        <v>4.1933004648502248E-3</v>
      </c>
      <c r="S126" s="44">
        <f t="shared" si="22"/>
        <v>-9.4624752953090807E-3</v>
      </c>
      <c r="T126" s="44">
        <f t="shared" si="23"/>
        <v>-4.2259927382760298E-2</v>
      </c>
      <c r="U126" s="44">
        <f t="shared" si="24"/>
        <v>1.2267101279543891E-3</v>
      </c>
      <c r="V126" s="44">
        <f t="shared" si="25"/>
        <v>-9.9538184699190513E-3</v>
      </c>
      <c r="W126" s="44">
        <f t="shared" si="26"/>
        <v>-5.9941884562708658E-5</v>
      </c>
      <c r="X126" s="44">
        <f t="shared" si="27"/>
        <v>-1.6798166444272011E-2</v>
      </c>
      <c r="Y126" s="44">
        <f t="shared" si="28"/>
        <v>-3.11129444983127E-2</v>
      </c>
      <c r="Z126" s="44" t="s">
        <v>64</v>
      </c>
    </row>
    <row r="127" spans="1:36" x14ac:dyDescent="0.35">
      <c r="B127" t="str">
        <v>Oil mining</v>
      </c>
      <c r="C127">
        <f>INDEX('Forth Pathway 2'!$B$18:$AD$89, MATCH(Overview!$B127, ddpicklist, 0), MATCH(Overview!$B$114, 'S1'!$B$2:$AD$2, 0))</f>
        <v>533.81035566065259</v>
      </c>
      <c r="D127">
        <f>INDEX('S1'!$B$18:$AD$89, MATCH(Overview!$B127, ddpicklist, 0), MATCH(Overview!$B$114, 'S1'!$B$2:$AD$2, 0))</f>
        <v>537.39954239830388</v>
      </c>
      <c r="E127">
        <f>INDEX('S2'!$B$18:$AD$89, MATCH(Overview!$B127, ddpicklist, 0), MATCH(Overview!$B$114, 'S1'!$B$2:$AD$2, 0))</f>
        <v>538.21235322693474</v>
      </c>
      <c r="F127">
        <f>INDEX('S3'!$B$18:$AD$89, MATCH(Overview!$B127, ddpicklist, 0), MATCH(Overview!$B$114, 'S1'!$B$2:$AD$2, 0))</f>
        <v>537.75936753667418</v>
      </c>
      <c r="G127">
        <f>INDEX('S4'!$B$18:$AD$89, MATCH(Overview!$B127, ddpicklist, 0), MATCH(Overview!$B$114, 'S1'!$B$2:$AD$2, 0))</f>
        <v>534.03474467771105</v>
      </c>
      <c r="H127">
        <f>INDEX('S5'!$B$18:$AD$89, MATCH(Overview!$B127, ddpicklist, 0), MATCH(Overview!$B$114, 'S1'!$B$2:$AD$2, 0))</f>
        <v>535.21328135378599</v>
      </c>
      <c r="I127">
        <f>INDEX('S6'!$B$18:$AD$89, MATCH(Overview!$B127, ddpicklist, 0), MATCH(Overview!$B$114, 'S1'!$B$2:$AD$2, 0))</f>
        <v>538.21235322693474</v>
      </c>
      <c r="J127">
        <f>INDEX('S7'!$B$18:$AD$89, MATCH(Overview!$B127, ddpicklist, 0), MATCH(Overview!$B$114, 'S1'!$B$2:$AD$2, 0))</f>
        <v>534.08843272708157</v>
      </c>
      <c r="K127">
        <f>INDEX('S8'!$B$18:$AD$89, MATCH(Overview!$B127, ddpicklist, 0), MATCH(Overview!$B$114, 'S1'!$B$2:$AD$2, 0))</f>
        <v>533.78972651303741</v>
      </c>
      <c r="L127">
        <f>INDEX('S9'!$B$18:$AD$89, MATCH(Overview!$B127, ddpicklist, 0), MATCH(Overview!$B$114, 'S1'!$B$2:$AD$2, 0))</f>
        <v>534.54833508937566</v>
      </c>
      <c r="M127">
        <f>INDEX('S10'!$B$18:$AD$89, MATCH(Overview!$B127, ddpicklist, 0), MATCH(Overview!$B$114, 'S1'!$B$2:$AD$2, 0))</f>
        <v>535.42019688667494</v>
      </c>
      <c r="O127" t="str">
        <v>Oil mining</v>
      </c>
      <c r="P127" s="44">
        <f t="shared" si="20"/>
        <v>6.7237113322937692E-3</v>
      </c>
      <c r="Q127" s="44">
        <f t="shared" si="30"/>
        <v>8.2463697446149009E-3</v>
      </c>
      <c r="R127" s="44">
        <f t="shared" si="21"/>
        <v>7.397780567846457E-3</v>
      </c>
      <c r="S127" s="44">
        <f t="shared" si="22"/>
        <v>4.203534357829497E-4</v>
      </c>
      <c r="T127" s="44">
        <f t="shared" si="23"/>
        <v>2.6281350263375192E-3</v>
      </c>
      <c r="U127" s="44">
        <f t="shared" si="24"/>
        <v>8.2463697446149009E-3</v>
      </c>
      <c r="V127" s="44">
        <f t="shared" si="25"/>
        <v>5.2092857225449762E-4</v>
      </c>
      <c r="W127" s="44">
        <f t="shared" si="26"/>
        <v>-3.8645086960942265E-5</v>
      </c>
      <c r="X127" s="44">
        <f t="shared" si="27"/>
        <v>1.3824749199735642E-3</v>
      </c>
      <c r="Y127" s="44">
        <f t="shared" si="28"/>
        <v>3.0157549567018105E-3</v>
      </c>
      <c r="Z127" s="44" t="s">
        <v>64</v>
      </c>
      <c r="AA127">
        <v>22923.992669212788</v>
      </c>
    </row>
    <row r="128" spans="1:36" x14ac:dyDescent="0.35">
      <c r="B128" t="str">
        <v>Natural gas mining</v>
      </c>
      <c r="C128">
        <f>INDEX('Forth Pathway 2'!$B$18:$AD$89, MATCH(Overview!$B128, ddpicklist, 0), MATCH(Overview!$B$114, 'S1'!$B$2:$AD$2, 0))</f>
        <v>588.62534573373887</v>
      </c>
      <c r="D128">
        <f>INDEX('S1'!$B$18:$AD$89, MATCH(Overview!$B128, ddpicklist, 0), MATCH(Overview!$B$114, 'S1'!$B$2:$AD$2, 0))</f>
        <v>563.33896105002964</v>
      </c>
      <c r="E128">
        <f>INDEX('S2'!$B$18:$AD$89, MATCH(Overview!$B128, ddpicklist, 0), MATCH(Overview!$B$114, 'S1'!$B$2:$AD$2, 0))</f>
        <v>558.23333409218185</v>
      </c>
      <c r="F128">
        <f>INDEX('S3'!$B$18:$AD$89, MATCH(Overview!$B128, ddpicklist, 0), MATCH(Overview!$B$114, 'S1'!$B$2:$AD$2, 0))</f>
        <v>560.73684662947016</v>
      </c>
      <c r="G128">
        <f>INDEX('S4'!$B$18:$AD$89, MATCH(Overview!$B128, ddpicklist, 0), MATCH(Overview!$B$114, 'S1'!$B$2:$AD$2, 0))</f>
        <v>560.53796495050756</v>
      </c>
      <c r="H128">
        <f>INDEX('S5'!$B$18:$AD$89, MATCH(Overview!$B128, ddpicklist, 0), MATCH(Overview!$B$114, 'S1'!$B$2:$AD$2, 0))</f>
        <v>461.54307995546827</v>
      </c>
      <c r="I128">
        <f>INDEX('S6'!$B$18:$AD$89, MATCH(Overview!$B128, ddpicklist, 0), MATCH(Overview!$B$114, 'S1'!$B$2:$AD$2, 0))</f>
        <v>558.23333409218185</v>
      </c>
      <c r="J128">
        <f>INDEX('S7'!$B$18:$AD$89, MATCH(Overview!$B128, ddpicklist, 0), MATCH(Overview!$B$114, 'S1'!$B$2:$AD$2, 0))</f>
        <v>560.18176398014646</v>
      </c>
      <c r="K128">
        <f>INDEX('S8'!$B$18:$AD$89, MATCH(Overview!$B128, ddpicklist, 0), MATCH(Overview!$B$114, 'S1'!$B$2:$AD$2, 0))</f>
        <v>588.62571096510374</v>
      </c>
      <c r="L128">
        <f>INDEX('S9'!$B$18:$AD$89, MATCH(Overview!$B128, ddpicklist, 0), MATCH(Overview!$B$114, 'S1'!$B$2:$AD$2, 0))</f>
        <v>506.90554821071657</v>
      </c>
      <c r="M128">
        <f>INDEX('S10'!$B$18:$AD$89, MATCH(Overview!$B128, ddpicklist, 0), MATCH(Overview!$B$114, 'S1'!$B$2:$AD$2, 0))</f>
        <v>527.39466013350159</v>
      </c>
      <c r="O128" t="str">
        <v>Natural gas mining</v>
      </c>
      <c r="P128" s="44">
        <f t="shared" si="20"/>
        <v>-4.2958368794311808E-2</v>
      </c>
      <c r="Q128" s="44">
        <f t="shared" si="30"/>
        <v>-5.1632183122649056E-2</v>
      </c>
      <c r="R128" s="44">
        <f t="shared" si="21"/>
        <v>-4.7379032021641621E-2</v>
      </c>
      <c r="S128" s="44">
        <f t="shared" si="22"/>
        <v>-4.7716906835229111E-2</v>
      </c>
      <c r="T128" s="44">
        <f t="shared" si="23"/>
        <v>-0.21589669337099104</v>
      </c>
      <c r="U128" s="44">
        <f t="shared" si="24"/>
        <v>-5.1632183122649056E-2</v>
      </c>
      <c r="V128" s="44">
        <f t="shared" si="25"/>
        <v>-4.8322047223665954E-2</v>
      </c>
      <c r="W128" s="44">
        <f t="shared" si="26"/>
        <v>6.204818863153605E-7</v>
      </c>
      <c r="X128" s="44">
        <f t="shared" si="27"/>
        <v>-0.13883159825738756</v>
      </c>
      <c r="Y128" s="44">
        <f t="shared" si="28"/>
        <v>-0.10402318901832441</v>
      </c>
      <c r="Z128" s="44" t="s">
        <v>64</v>
      </c>
      <c r="AA128" s="44">
        <f ca="1">AA127/AA117-1</f>
        <v>0.10379397827700476</v>
      </c>
    </row>
    <row r="129" spans="2:26" x14ac:dyDescent="0.35">
      <c r="B129" t="str">
        <v>Iron ore</v>
      </c>
      <c r="C129">
        <f>INDEX('Forth Pathway 2'!$B$18:$AD$89, MATCH(Overview!$B129, ddpicklist, 0), MATCH(Overview!$B$114, 'S1'!$B$2:$AD$2, 0))</f>
        <v>199.41619767970113</v>
      </c>
      <c r="D129">
        <f>INDEX('S1'!$B$18:$AD$89, MATCH(Overview!$B129, ddpicklist, 0), MATCH(Overview!$B$114, 'S1'!$B$2:$AD$2, 0))</f>
        <v>199.00416473677086</v>
      </c>
      <c r="E129">
        <f>INDEX('S2'!$B$18:$AD$89, MATCH(Overview!$B129, ddpicklist, 0), MATCH(Overview!$B$114, 'S1'!$B$2:$AD$2, 0))</f>
        <v>199.0440315682452</v>
      </c>
      <c r="F129">
        <f>INDEX('S3'!$B$18:$AD$89, MATCH(Overview!$B129, ddpicklist, 0), MATCH(Overview!$B$114, 'S1'!$B$2:$AD$2, 0))</f>
        <v>199.0030442437872</v>
      </c>
      <c r="G129">
        <f>INDEX('S4'!$B$18:$AD$89, MATCH(Overview!$B129, ddpicklist, 0), MATCH(Overview!$B$114, 'S1'!$B$2:$AD$2, 0))</f>
        <v>199.27596854680863</v>
      </c>
      <c r="H129">
        <f>INDEX('S5'!$B$18:$AD$89, MATCH(Overview!$B129, ddpicklist, 0), MATCH(Overview!$B$114, 'S1'!$B$2:$AD$2, 0))</f>
        <v>199.09659585498699</v>
      </c>
      <c r="I129">
        <f>INDEX('S6'!$B$18:$AD$89, MATCH(Overview!$B129, ddpicklist, 0), MATCH(Overview!$B$114, 'S1'!$B$2:$AD$2, 0))</f>
        <v>199.0440315682452</v>
      </c>
      <c r="J129">
        <f>INDEX('S7'!$B$18:$AD$89, MATCH(Overview!$B129, ddpicklist, 0), MATCH(Overview!$B$114, 'S1'!$B$2:$AD$2, 0))</f>
        <v>199.27026863659415</v>
      </c>
      <c r="K129">
        <f>INDEX('S8'!$B$18:$AD$89, MATCH(Overview!$B129, ddpicklist, 0), MATCH(Overview!$B$114, 'S1'!$B$2:$AD$2, 0))</f>
        <v>199.4173545352167</v>
      </c>
      <c r="L129">
        <f>INDEX('S9'!$B$18:$AD$89, MATCH(Overview!$B129, ddpicklist, 0), MATCH(Overview!$B$114, 'S1'!$B$2:$AD$2, 0))</f>
        <v>199.08158133689929</v>
      </c>
      <c r="M129">
        <f>INDEX('S10'!$B$18:$AD$89, MATCH(Overview!$B129, ddpicklist, 0), MATCH(Overview!$B$114, 'S1'!$B$2:$AD$2, 0))</f>
        <v>199.49941098856789</v>
      </c>
      <c r="O129" t="str">
        <v>Iron ore</v>
      </c>
      <c r="P129" s="44">
        <f t="shared" si="20"/>
        <v>-2.0661959646430805E-3</v>
      </c>
      <c r="Q129" s="44">
        <f t="shared" si="30"/>
        <v>-1.8662782451287496E-3</v>
      </c>
      <c r="R129" s="44">
        <f t="shared" si="21"/>
        <v>-2.0718148310977513E-3</v>
      </c>
      <c r="S129" s="44">
        <f t="shared" si="22"/>
        <v>-7.031983084830884E-4</v>
      </c>
      <c r="T129" s="44">
        <f t="shared" si="23"/>
        <v>-1.602687386645929E-3</v>
      </c>
      <c r="U129" s="44">
        <f t="shared" si="24"/>
        <v>-1.8662782451287496E-3</v>
      </c>
      <c r="V129" s="44">
        <f t="shared" si="25"/>
        <v>-7.3178129362072575E-4</v>
      </c>
      <c r="W129" s="44">
        <f t="shared" si="26"/>
        <v>5.801211381273319E-6</v>
      </c>
      <c r="X129" s="44">
        <f t="shared" si="27"/>
        <v>-1.6779797563851728E-3</v>
      </c>
      <c r="Y129" s="44">
        <f t="shared" si="28"/>
        <v>4.1728460293088965E-4</v>
      </c>
      <c r="Z129" s="44" t="s">
        <v>64</v>
      </c>
    </row>
    <row r="130" spans="2:26" x14ac:dyDescent="0.35">
      <c r="B130" t="str">
        <v>Other mining</v>
      </c>
      <c r="C130">
        <f>INDEX('Forth Pathway 2'!$B$18:$AD$89, MATCH(Overview!$B130, ddpicklist, 0), MATCH(Overview!$B$114, 'S1'!$B$2:$AD$2, 0))</f>
        <v>1394.9194253613368</v>
      </c>
      <c r="D130">
        <f>INDEX('S1'!$B$18:$AD$89, MATCH(Overview!$B130, ddpicklist, 0), MATCH(Overview!$B$114, 'S1'!$B$2:$AD$2, 0))</f>
        <v>1390.4073317805644</v>
      </c>
      <c r="E130">
        <f>INDEX('S2'!$B$18:$AD$89, MATCH(Overview!$B130, ddpicklist, 0), MATCH(Overview!$B$114, 'S1'!$B$2:$AD$2, 0))</f>
        <v>1379.4260880101031</v>
      </c>
      <c r="F130">
        <f>INDEX('S3'!$B$18:$AD$89, MATCH(Overview!$B130, ddpicklist, 0), MATCH(Overview!$B$114, 'S1'!$B$2:$AD$2, 0))</f>
        <v>1384.7058089540851</v>
      </c>
      <c r="G130">
        <f>INDEX('S4'!$B$18:$AD$89, MATCH(Overview!$B130, ddpicklist, 0), MATCH(Overview!$B$114, 'S1'!$B$2:$AD$2, 0))</f>
        <v>1386.7657591941345</v>
      </c>
      <c r="H130">
        <f>INDEX('S5'!$B$18:$AD$89, MATCH(Overview!$B130, ddpicklist, 0), MATCH(Overview!$B$114, 'S1'!$B$2:$AD$2, 0))</f>
        <v>1354.2589530755433</v>
      </c>
      <c r="I130">
        <f>INDEX('S6'!$B$18:$AD$89, MATCH(Overview!$B130, ddpicklist, 0), MATCH(Overview!$B$114, 'S1'!$B$2:$AD$2, 0))</f>
        <v>1379.4260880101031</v>
      </c>
      <c r="J130">
        <f>INDEX('S7'!$B$18:$AD$89, MATCH(Overview!$B130, ddpicklist, 0), MATCH(Overview!$B$114, 'S1'!$B$2:$AD$2, 0))</f>
        <v>1385.9392849517146</v>
      </c>
      <c r="K130">
        <f>INDEX('S8'!$B$18:$AD$89, MATCH(Overview!$B130, ddpicklist, 0), MATCH(Overview!$B$114, 'S1'!$B$2:$AD$2, 0))</f>
        <v>1394.9200994605735</v>
      </c>
      <c r="L130">
        <f>INDEX('S9'!$B$18:$AD$89, MATCH(Overview!$B130, ddpicklist, 0), MATCH(Overview!$B$114, 'S1'!$B$2:$AD$2, 0))</f>
        <v>1370.8199318710826</v>
      </c>
      <c r="M130">
        <f>INDEX('S10'!$B$18:$AD$89, MATCH(Overview!$B130, ddpicklist, 0), MATCH(Overview!$B$114, 'S1'!$B$2:$AD$2, 0))</f>
        <v>1371.8032897038759</v>
      </c>
      <c r="O130" t="str">
        <v>Other mining</v>
      </c>
      <c r="P130" s="44">
        <f t="shared" si="20"/>
        <v>-3.2346625179470179E-3</v>
      </c>
      <c r="Q130" s="44">
        <f t="shared" si="30"/>
        <v>-1.110697655330195E-2</v>
      </c>
      <c r="R130" s="44">
        <f t="shared" si="21"/>
        <v>-7.3220117388543837E-3</v>
      </c>
      <c r="S130" s="44">
        <f t="shared" si="22"/>
        <v>-5.8452596035002413E-3</v>
      </c>
      <c r="T130" s="44">
        <f t="shared" si="23"/>
        <v>-2.9148975594243343E-2</v>
      </c>
      <c r="U130" s="44">
        <f t="shared" si="24"/>
        <v>-1.110697655330195E-2</v>
      </c>
      <c r="V130" s="44">
        <f t="shared" si="25"/>
        <v>-6.4377484794836404E-3</v>
      </c>
      <c r="W130" s="44">
        <f t="shared" si="26"/>
        <v>4.8325317170139215E-7</v>
      </c>
      <c r="X130" s="44">
        <f t="shared" si="27"/>
        <v>-1.7276620464305004E-2</v>
      </c>
      <c r="Y130" s="44">
        <f t="shared" si="28"/>
        <v>-1.657166373711727E-2</v>
      </c>
      <c r="Z130" s="44" t="s">
        <v>64</v>
      </c>
    </row>
    <row r="131" spans="2:26" x14ac:dyDescent="0.35">
      <c r="B131" t="str">
        <v>Meat products</v>
      </c>
      <c r="C131">
        <f>INDEX('Forth Pathway 2'!$B$18:$AD$89, MATCH(Overview!$B131, ddpicklist, 0), MATCH(Overview!$B$114, 'S1'!$B$2:$AD$2, 0))</f>
        <v>3322.3313208009772</v>
      </c>
      <c r="D131">
        <f>INDEX('S1'!$B$18:$AD$89, MATCH(Overview!$B131, ddpicklist, 0), MATCH(Overview!$B$114, 'S1'!$B$2:$AD$2, 0))</f>
        <v>3379.0284114545634</v>
      </c>
      <c r="E131">
        <f>INDEX('S2'!$B$18:$AD$89, MATCH(Overview!$B131, ddpicklist, 0), MATCH(Overview!$B$114, 'S1'!$B$2:$AD$2, 0))</f>
        <v>3324.7737173338801</v>
      </c>
      <c r="F131">
        <f>INDEX('S3'!$B$18:$AD$89, MATCH(Overview!$B131, ddpicklist, 0), MATCH(Overview!$B$114, 'S1'!$B$2:$AD$2, 0))</f>
        <v>3356.3825775697155</v>
      </c>
      <c r="G131">
        <f>INDEX('S4'!$B$18:$AD$89, MATCH(Overview!$B131, ddpicklist, 0), MATCH(Overview!$B$114, 'S1'!$B$2:$AD$2, 0))</f>
        <v>3307.2374067647725</v>
      </c>
      <c r="H131">
        <f>INDEX('S5'!$B$18:$AD$89, MATCH(Overview!$B131, ddpicklist, 0), MATCH(Overview!$B$114, 'S1'!$B$2:$AD$2, 0))</f>
        <v>3240.123799819864</v>
      </c>
      <c r="I131">
        <f>INDEX('S6'!$B$18:$AD$89, MATCH(Overview!$B131, ddpicklist, 0), MATCH(Overview!$B$114, 'S1'!$B$2:$AD$2, 0))</f>
        <v>3324.7737173338801</v>
      </c>
      <c r="J131">
        <f>INDEX('S7'!$B$18:$AD$89, MATCH(Overview!$B131, ddpicklist, 0), MATCH(Overview!$B$114, 'S1'!$B$2:$AD$2, 0))</f>
        <v>3303.7093586289534</v>
      </c>
      <c r="K131">
        <f>INDEX('S8'!$B$18:$AD$89, MATCH(Overview!$B131, ddpicklist, 0), MATCH(Overview!$B$114, 'S1'!$B$2:$AD$2, 0))</f>
        <v>3322.3805580246126</v>
      </c>
      <c r="L131">
        <f>INDEX('S9'!$B$18:$AD$89, MATCH(Overview!$B131, ddpicklist, 0), MATCH(Overview!$B$114, 'S1'!$B$2:$AD$2, 0))</f>
        <v>3274.9131857356847</v>
      </c>
      <c r="M131">
        <f>INDEX('S10'!$B$18:$AD$89, MATCH(Overview!$B131, ddpicklist, 0), MATCH(Overview!$B$114, 'S1'!$B$2:$AD$2, 0))</f>
        <v>3250.4404096009348</v>
      </c>
      <c r="O131" t="str">
        <v>Meat products</v>
      </c>
      <c r="P131" s="44">
        <f t="shared" si="20"/>
        <v>1.7065453496045935E-2</v>
      </c>
      <c r="Q131" s="44">
        <f t="shared" si="30"/>
        <v>7.3514538348762315E-4</v>
      </c>
      <c r="R131" s="44">
        <f t="shared" si="21"/>
        <v>1.024920559714948E-2</v>
      </c>
      <c r="S131" s="44">
        <f t="shared" si="22"/>
        <v>-4.5431694129066669E-3</v>
      </c>
      <c r="T131" s="44">
        <f t="shared" si="23"/>
        <v>-2.4743926190147092E-2</v>
      </c>
      <c r="U131" s="44">
        <f t="shared" si="24"/>
        <v>7.3514538348762315E-4</v>
      </c>
      <c r="V131" s="44">
        <f t="shared" si="25"/>
        <v>-5.6050888288692313E-3</v>
      </c>
      <c r="W131" s="44">
        <f t="shared" si="26"/>
        <v>1.4820082310018634E-5</v>
      </c>
      <c r="X131" s="44">
        <f t="shared" si="27"/>
        <v>-1.4272548546982566E-2</v>
      </c>
      <c r="Y131" s="44">
        <f t="shared" si="28"/>
        <v>-2.1638694115164392E-2</v>
      </c>
      <c r="Z131" s="44" t="s">
        <v>63</v>
      </c>
    </row>
    <row r="132" spans="2:26" x14ac:dyDescent="0.35">
      <c r="B132" t="str">
        <v>Dairy products</v>
      </c>
      <c r="C132">
        <f>INDEX('Forth Pathway 2'!$B$18:$AD$89, MATCH(Overview!$B132, ddpicklist, 0), MATCH(Overview!$B$114, 'S1'!$B$2:$AD$2, 0))</f>
        <v>3885.6780242712875</v>
      </c>
      <c r="D132">
        <f>INDEX('S1'!$B$18:$AD$89, MATCH(Overview!$B132, ddpicklist, 0), MATCH(Overview!$B$114, 'S1'!$B$2:$AD$2, 0))</f>
        <v>3918.7712485623301</v>
      </c>
      <c r="E132">
        <f>INDEX('S2'!$B$18:$AD$89, MATCH(Overview!$B132, ddpicklist, 0), MATCH(Overview!$B$114, 'S1'!$B$2:$AD$2, 0))</f>
        <v>3859.1587269099368</v>
      </c>
      <c r="F132">
        <f>INDEX('S3'!$B$18:$AD$89, MATCH(Overview!$B132, ddpicklist, 0), MATCH(Overview!$B$114, 'S1'!$B$2:$AD$2, 0))</f>
        <v>3893.3201341834606</v>
      </c>
      <c r="G132">
        <f>INDEX('S4'!$B$18:$AD$89, MATCH(Overview!$B132, ddpicklist, 0), MATCH(Overview!$B$114, 'S1'!$B$2:$AD$2, 0))</f>
        <v>3868.8550479565374</v>
      </c>
      <c r="H132">
        <f>INDEX('S5'!$B$18:$AD$89, MATCH(Overview!$B132, ddpicklist, 0), MATCH(Overview!$B$114, 'S1'!$B$2:$AD$2, 0))</f>
        <v>3795.3797155830594</v>
      </c>
      <c r="I132">
        <f>INDEX('S6'!$B$18:$AD$89, MATCH(Overview!$B132, ddpicklist, 0), MATCH(Overview!$B$114, 'S1'!$B$2:$AD$2, 0))</f>
        <v>3859.1587269099368</v>
      </c>
      <c r="J132">
        <f>INDEX('S7'!$B$18:$AD$89, MATCH(Overview!$B132, ddpicklist, 0), MATCH(Overview!$B$114, 'S1'!$B$2:$AD$2, 0))</f>
        <v>3864.9817517404426</v>
      </c>
      <c r="K132">
        <f>INDEX('S8'!$B$18:$AD$89, MATCH(Overview!$B132, ddpicklist, 0), MATCH(Overview!$B$114, 'S1'!$B$2:$AD$2, 0))</f>
        <v>3885.6712947244778</v>
      </c>
      <c r="L132">
        <f>INDEX('S9'!$B$18:$AD$89, MATCH(Overview!$B132, ddpicklist, 0), MATCH(Overview!$B$114, 'S1'!$B$2:$AD$2, 0))</f>
        <v>3833.7257297463016</v>
      </c>
      <c r="M132">
        <f>INDEX('S10'!$B$18:$AD$89, MATCH(Overview!$B132, ddpicklist, 0), MATCH(Overview!$B$114, 'S1'!$B$2:$AD$2, 0))</f>
        <v>3797.9706295048481</v>
      </c>
      <c r="O132" t="str">
        <v>Dairy products</v>
      </c>
      <c r="P132" s="44">
        <f t="shared" si="20"/>
        <v>8.5167180822318667E-3</v>
      </c>
      <c r="Q132" s="44">
        <f t="shared" si="30"/>
        <v>-6.8248828636088277E-3</v>
      </c>
      <c r="R132" s="44">
        <f t="shared" si="21"/>
        <v>1.9667378162673277E-3</v>
      </c>
      <c r="S132" s="44">
        <f t="shared" si="22"/>
        <v>-4.3294828366292615E-3</v>
      </c>
      <c r="T132" s="44">
        <f t="shared" si="23"/>
        <v>-2.3238752187956346E-2</v>
      </c>
      <c r="U132" s="44">
        <f t="shared" si="24"/>
        <v>-6.8248828636088277E-3</v>
      </c>
      <c r="V132" s="44">
        <f t="shared" si="25"/>
        <v>-5.3262963121413209E-3</v>
      </c>
      <c r="W132" s="44">
        <f t="shared" si="26"/>
        <v>-1.7318848262171116E-6</v>
      </c>
      <c r="X132" s="44">
        <f t="shared" si="27"/>
        <v>-1.3370200567436097E-2</v>
      </c>
      <c r="Y132" s="44">
        <f t="shared" si="28"/>
        <v>-2.2571966647413566E-2</v>
      </c>
      <c r="Z132" s="44" t="s">
        <v>63</v>
      </c>
    </row>
    <row r="133" spans="2:26" x14ac:dyDescent="0.35">
      <c r="B133" t="str">
        <v>Other food products</v>
      </c>
      <c r="C133">
        <f>INDEX('Forth Pathway 2'!$B$18:$AD$89, MATCH(Overview!$B133, ddpicklist, 0), MATCH(Overview!$B$114, 'S1'!$B$2:$AD$2, 0))</f>
        <v>4884.7139015666799</v>
      </c>
      <c r="D133">
        <f>INDEX('S1'!$B$18:$AD$89, MATCH(Overview!$B133, ddpicklist, 0), MATCH(Overview!$B$114, 'S1'!$B$2:$AD$2, 0))</f>
        <v>4873.0062344983871</v>
      </c>
      <c r="E133">
        <f>INDEX('S2'!$B$18:$AD$89, MATCH(Overview!$B133, ddpicklist, 0), MATCH(Overview!$B$114, 'S1'!$B$2:$AD$2, 0))</f>
        <v>4852.8771240672322</v>
      </c>
      <c r="F133">
        <f>INDEX('S3'!$B$18:$AD$89, MATCH(Overview!$B133, ddpicklist, 0), MATCH(Overview!$B$114, 'S1'!$B$2:$AD$2, 0))</f>
        <v>4862.0103085879491</v>
      </c>
      <c r="G133">
        <f>INDEX('S4'!$B$18:$AD$89, MATCH(Overview!$B133, ddpicklist, 0), MATCH(Overview!$B$114, 'S1'!$B$2:$AD$2, 0))</f>
        <v>4872.0496387987532</v>
      </c>
      <c r="H133">
        <f>INDEX('S5'!$B$18:$AD$89, MATCH(Overview!$B133, ddpicklist, 0), MATCH(Overview!$B$114, 'S1'!$B$2:$AD$2, 0))</f>
        <v>4838.2756766997554</v>
      </c>
      <c r="I133">
        <f>INDEX('S6'!$B$18:$AD$89, MATCH(Overview!$B133, ddpicklist, 0), MATCH(Overview!$B$114, 'S1'!$B$2:$AD$2, 0))</f>
        <v>4852.8771240672322</v>
      </c>
      <c r="J133">
        <f>INDEX('S7'!$B$18:$AD$89, MATCH(Overview!$B133, ddpicklist, 0), MATCH(Overview!$B$114, 'S1'!$B$2:$AD$2, 0))</f>
        <v>4870.4058242876417</v>
      </c>
      <c r="K133">
        <f>INDEX('S8'!$B$18:$AD$89, MATCH(Overview!$B133, ddpicklist, 0), MATCH(Overview!$B$114, 'S1'!$B$2:$AD$2, 0))</f>
        <v>4884.7321004747873</v>
      </c>
      <c r="L133">
        <f>INDEX('S9'!$B$18:$AD$89, MATCH(Overview!$B133, ddpicklist, 0), MATCH(Overview!$B$114, 'S1'!$B$2:$AD$2, 0))</f>
        <v>4853.1006480566284</v>
      </c>
      <c r="M133">
        <f>INDEX('S10'!$B$18:$AD$89, MATCH(Overview!$B133, ddpicklist, 0), MATCH(Overview!$B$114, 'S1'!$B$2:$AD$2, 0))</f>
        <v>4852.822303795554</v>
      </c>
      <c r="O133" t="str">
        <v>Other food products</v>
      </c>
      <c r="P133" s="44">
        <f t="shared" si="20"/>
        <v>-2.3967968860034716E-3</v>
      </c>
      <c r="Q133" s="44">
        <f t="shared" si="30"/>
        <v>-6.5176340193100479E-3</v>
      </c>
      <c r="R133" s="44">
        <f t="shared" si="21"/>
        <v>-4.6478859225407287E-3</v>
      </c>
      <c r="S133" s="44">
        <f t="shared" si="22"/>
        <v>-2.5926314259397953E-3</v>
      </c>
      <c r="T133" s="44">
        <f t="shared" si="23"/>
        <v>-9.5068464198139191E-3</v>
      </c>
      <c r="U133" s="44">
        <f t="shared" si="24"/>
        <v>-6.5176340193100479E-3</v>
      </c>
      <c r="V133" s="44">
        <f t="shared" si="25"/>
        <v>-2.929153593713818E-3</v>
      </c>
      <c r="W133" s="44">
        <f t="shared" si="26"/>
        <v>3.7256855722755944E-6</v>
      </c>
      <c r="X133" s="44">
        <f t="shared" si="27"/>
        <v>-6.4718741255065382E-3</v>
      </c>
      <c r="Y133" s="44">
        <f t="shared" si="28"/>
        <v>-6.5288568407040337E-3</v>
      </c>
      <c r="Z133" s="44" t="s">
        <v>63</v>
      </c>
    </row>
    <row r="134" spans="2:26" x14ac:dyDescent="0.35">
      <c r="B134" t="str">
        <v>Drink products</v>
      </c>
      <c r="C134">
        <f>INDEX('Forth Pathway 2'!$B$18:$AD$89, MATCH(Overview!$B134, ddpicklist, 0), MATCH(Overview!$B$114, 'S1'!$B$2:$AD$2, 0))</f>
        <v>2512.4855785150603</v>
      </c>
      <c r="D134">
        <f>INDEX('S1'!$B$18:$AD$89, MATCH(Overview!$B134, ddpicklist, 0), MATCH(Overview!$B$114, 'S1'!$B$2:$AD$2, 0))</f>
        <v>2506.3778607687791</v>
      </c>
      <c r="E134">
        <f>INDEX('S2'!$B$18:$AD$89, MATCH(Overview!$B134, ddpicklist, 0), MATCH(Overview!$B$114, 'S1'!$B$2:$AD$2, 0))</f>
        <v>2499.0123558682744</v>
      </c>
      <c r="F134">
        <f>INDEX('S3'!$B$18:$AD$89, MATCH(Overview!$B134, ddpicklist, 0), MATCH(Overview!$B$114, 'S1'!$B$2:$AD$2, 0))</f>
        <v>2502.2491962086265</v>
      </c>
      <c r="G134">
        <f>INDEX('S4'!$B$18:$AD$89, MATCH(Overview!$B134, ddpicklist, 0), MATCH(Overview!$B$114, 'S1'!$B$2:$AD$2, 0))</f>
        <v>2508.0142545367594</v>
      </c>
      <c r="H134">
        <f>INDEX('S5'!$B$18:$AD$89, MATCH(Overview!$B134, ddpicklist, 0), MATCH(Overview!$B$114, 'S1'!$B$2:$AD$2, 0))</f>
        <v>2497.4010149726278</v>
      </c>
      <c r="I134">
        <f>INDEX('S6'!$B$18:$AD$89, MATCH(Overview!$B134, ddpicklist, 0), MATCH(Overview!$B$114, 'S1'!$B$2:$AD$2, 0))</f>
        <v>2499.0123558682744</v>
      </c>
      <c r="J134">
        <f>INDEX('S7'!$B$18:$AD$89, MATCH(Overview!$B134, ddpicklist, 0), MATCH(Overview!$B$114, 'S1'!$B$2:$AD$2, 0))</f>
        <v>2507.4088946539987</v>
      </c>
      <c r="K134">
        <f>INDEX('S8'!$B$18:$AD$89, MATCH(Overview!$B134, ddpicklist, 0), MATCH(Overview!$B$114, 'S1'!$B$2:$AD$2, 0))</f>
        <v>2512.4870645672254</v>
      </c>
      <c r="L134">
        <f>INDEX('S9'!$B$18:$AD$89, MATCH(Overview!$B134, ddpicklist, 0), MATCH(Overview!$B$114, 'S1'!$B$2:$AD$2, 0))</f>
        <v>2501.5908431305052</v>
      </c>
      <c r="M134">
        <f>INDEX('S10'!$B$18:$AD$89, MATCH(Overview!$B134, ddpicklist, 0), MATCH(Overview!$B$114, 'S1'!$B$2:$AD$2, 0))</f>
        <v>2501.1149552251304</v>
      </c>
      <c r="O134" t="str">
        <v>Drink products</v>
      </c>
      <c r="P134" s="44">
        <f t="shared" si="20"/>
        <v>-2.4309463897066452E-3</v>
      </c>
      <c r="Q134" s="44">
        <f t="shared" si="30"/>
        <v>-5.3625074555647689E-3</v>
      </c>
      <c r="R134" s="44">
        <f t="shared" si="21"/>
        <v>-4.0742053980201698E-3</v>
      </c>
      <c r="S134" s="44">
        <f t="shared" si="22"/>
        <v>-1.7796416491049349E-3</v>
      </c>
      <c r="T134" s="44">
        <f t="shared" si="23"/>
        <v>-6.0038408464608839E-3</v>
      </c>
      <c r="U134" s="44">
        <f t="shared" si="24"/>
        <v>-5.3625074555647689E-3</v>
      </c>
      <c r="V134" s="44">
        <f t="shared" si="25"/>
        <v>-2.0205822888990088E-3</v>
      </c>
      <c r="W134" s="44">
        <f t="shared" si="26"/>
        <v>5.9146694320055815E-7</v>
      </c>
      <c r="X134" s="44">
        <f t="shared" si="27"/>
        <v>-4.336237977928703E-3</v>
      </c>
      <c r="Y134" s="44">
        <f t="shared" si="28"/>
        <v>-4.5256471866597092E-3</v>
      </c>
      <c r="Z134" s="44" t="s">
        <v>63</v>
      </c>
    </row>
    <row r="135" spans="2:26" x14ac:dyDescent="0.35">
      <c r="B135" t="str">
        <v>Textiles, clothing and footwear</v>
      </c>
      <c r="C135">
        <f>INDEX('Forth Pathway 2'!$B$18:$AD$89, MATCH(Overview!$B135, ddpicklist, 0), MATCH(Overview!$B$114, 'S1'!$B$2:$AD$2, 0))</f>
        <v>1468.7507523446118</v>
      </c>
      <c r="D135">
        <f>INDEX('S1'!$B$18:$AD$89, MATCH(Overview!$B135, ddpicklist, 0), MATCH(Overview!$B$114, 'S1'!$B$2:$AD$2, 0))</f>
        <v>1471.8130097297824</v>
      </c>
      <c r="E135">
        <f>INDEX('S2'!$B$18:$AD$89, MATCH(Overview!$B135, ddpicklist, 0), MATCH(Overview!$B$114, 'S1'!$B$2:$AD$2, 0))</f>
        <v>1473.3218493913437</v>
      </c>
      <c r="F135">
        <f>INDEX('S3'!$B$18:$AD$89, MATCH(Overview!$B135, ddpicklist, 0), MATCH(Overview!$B$114, 'S1'!$B$2:$AD$2, 0))</f>
        <v>1472.7019108395816</v>
      </c>
      <c r="G135">
        <f>INDEX('S4'!$B$18:$AD$89, MATCH(Overview!$B135, ddpicklist, 0), MATCH(Overview!$B$114, 'S1'!$B$2:$AD$2, 0))</f>
        <v>1468.6459791265611</v>
      </c>
      <c r="H135">
        <f>INDEX('S5'!$B$18:$AD$89, MATCH(Overview!$B135, ddpicklist, 0), MATCH(Overview!$B$114, 'S1'!$B$2:$AD$2, 0))</f>
        <v>1470.6458238019288</v>
      </c>
      <c r="I135">
        <f>INDEX('S6'!$B$18:$AD$89, MATCH(Overview!$B135, ddpicklist, 0), MATCH(Overview!$B$114, 'S1'!$B$2:$AD$2, 0))</f>
        <v>1473.3218493913437</v>
      </c>
      <c r="J135">
        <f>INDEX('S7'!$B$18:$AD$89, MATCH(Overview!$B135, ddpicklist, 0), MATCH(Overview!$B$114, 'S1'!$B$2:$AD$2, 0))</f>
        <v>1468.7005313003904</v>
      </c>
      <c r="K135">
        <f>INDEX('S8'!$B$18:$AD$89, MATCH(Overview!$B135, ddpicklist, 0), MATCH(Overview!$B$114, 'S1'!$B$2:$AD$2, 0))</f>
        <v>1468.7732626651868</v>
      </c>
      <c r="L135">
        <f>INDEX('S9'!$B$18:$AD$89, MATCH(Overview!$B135, ddpicklist, 0), MATCH(Overview!$B$114, 'S1'!$B$2:$AD$2, 0))</f>
        <v>1468.5487976379256</v>
      </c>
      <c r="M135">
        <f>INDEX('S10'!$B$18:$AD$89, MATCH(Overview!$B135, ddpicklist, 0), MATCH(Overview!$B$114, 'S1'!$B$2:$AD$2, 0))</f>
        <v>1472.9724227188906</v>
      </c>
      <c r="O135" t="str">
        <v>Textiles, clothing and footwear</v>
      </c>
      <c r="P135" s="44">
        <f t="shared" si="20"/>
        <v>2.0849401304354753E-3</v>
      </c>
      <c r="Q135" s="44">
        <f t="shared" si="30"/>
        <v>3.1122346929421951E-3</v>
      </c>
      <c r="R135" s="44">
        <f t="shared" si="21"/>
        <v>2.6901490866728661E-3</v>
      </c>
      <c r="S135" s="44">
        <f t="shared" si="22"/>
        <v>-7.1334920430432547E-5</v>
      </c>
      <c r="T135" s="44">
        <f t="shared" si="23"/>
        <v>1.2902607568314739E-3</v>
      </c>
      <c r="U135" s="44">
        <f t="shared" si="24"/>
        <v>3.1122346929421951E-3</v>
      </c>
      <c r="V135" s="44">
        <f t="shared" si="25"/>
        <v>-3.4193033869978073E-5</v>
      </c>
      <c r="W135" s="44">
        <f t="shared" si="26"/>
        <v>1.5326167860152395E-5</v>
      </c>
      <c r="X135" s="44">
        <f t="shared" si="27"/>
        <v>-1.3750100645992802E-4</v>
      </c>
      <c r="Y135" s="44">
        <f t="shared" si="28"/>
        <v>2.8743272931364139E-3</v>
      </c>
      <c r="Z135" s="44" t="s">
        <v>63</v>
      </c>
    </row>
    <row r="136" spans="2:26" x14ac:dyDescent="0.35">
      <c r="B136" t="str">
        <v>Wood products</v>
      </c>
      <c r="C136">
        <f>INDEX('Forth Pathway 2'!$B$18:$AD$89, MATCH(Overview!$B136, ddpicklist, 0), MATCH(Overview!$B$114, 'S1'!$B$2:$AD$2, 0))</f>
        <v>2649.9170506958058</v>
      </c>
      <c r="D136">
        <f>INDEX('S1'!$B$18:$AD$89, MATCH(Overview!$B136, ddpicklist, 0), MATCH(Overview!$B$114, 'S1'!$B$2:$AD$2, 0))</f>
        <v>2645.7229846901523</v>
      </c>
      <c r="E136">
        <f>INDEX('S2'!$B$18:$AD$89, MATCH(Overview!$B136, ddpicklist, 0), MATCH(Overview!$B$114, 'S1'!$B$2:$AD$2, 0))</f>
        <v>2640.6215911970608</v>
      </c>
      <c r="F136">
        <f>INDEX('S3'!$B$18:$AD$89, MATCH(Overview!$B136, ddpicklist, 0), MATCH(Overview!$B$114, 'S1'!$B$2:$AD$2, 0))</f>
        <v>2642.7735407554833</v>
      </c>
      <c r="G136">
        <f>INDEX('S4'!$B$18:$AD$89, MATCH(Overview!$B136, ddpicklist, 0), MATCH(Overview!$B$114, 'S1'!$B$2:$AD$2, 0))</f>
        <v>2646.0888211785023</v>
      </c>
      <c r="H136">
        <f>INDEX('S5'!$B$18:$AD$89, MATCH(Overview!$B136, ddpicklist, 0), MATCH(Overview!$B$114, 'S1'!$B$2:$AD$2, 0))</f>
        <v>2635.898131374558</v>
      </c>
      <c r="I136">
        <f>INDEX('S6'!$B$18:$AD$89, MATCH(Overview!$B136, ddpicklist, 0), MATCH(Overview!$B$114, 'S1'!$B$2:$AD$2, 0))</f>
        <v>2640.6215911970608</v>
      </c>
      <c r="J136">
        <f>INDEX('S7'!$B$18:$AD$89, MATCH(Overview!$B136, ddpicklist, 0), MATCH(Overview!$B$114, 'S1'!$B$2:$AD$2, 0))</f>
        <v>2645.6402485760555</v>
      </c>
      <c r="K136">
        <f>INDEX('S8'!$B$18:$AD$89, MATCH(Overview!$B136, ddpicklist, 0), MATCH(Overview!$B$114, 'S1'!$B$2:$AD$2, 0))</f>
        <v>2649.9295210685086</v>
      </c>
      <c r="L136">
        <f>INDEX('S9'!$B$18:$AD$89, MATCH(Overview!$B136, ddpicklist, 0), MATCH(Overview!$B$114, 'S1'!$B$2:$AD$2, 0))</f>
        <v>2639.4954153398321</v>
      </c>
      <c r="M136">
        <f>INDEX('S10'!$B$18:$AD$89, MATCH(Overview!$B136, ddpicklist, 0), MATCH(Overview!$B$114, 'S1'!$B$2:$AD$2, 0))</f>
        <v>2646.02931909577</v>
      </c>
      <c r="O136" t="str">
        <v>Wood products</v>
      </c>
      <c r="P136" s="44">
        <f t="shared" si="20"/>
        <v>-1.5827159588078787E-3</v>
      </c>
      <c r="Q136" s="44">
        <f t="shared" si="30"/>
        <v>-3.5078303663521604E-3</v>
      </c>
      <c r="R136" s="44">
        <f t="shared" si="21"/>
        <v>-2.6957485097304223E-3</v>
      </c>
      <c r="S136" s="44">
        <f t="shared" si="22"/>
        <v>-1.4446601323986341E-3</v>
      </c>
      <c r="T136" s="44">
        <f t="shared" si="23"/>
        <v>-5.2903238301617028E-3</v>
      </c>
      <c r="U136" s="44">
        <f t="shared" si="24"/>
        <v>-3.5078303663521604E-3</v>
      </c>
      <c r="V136" s="44">
        <f t="shared" si="25"/>
        <v>-1.6139381112428852E-3</v>
      </c>
      <c r="W136" s="44">
        <f t="shared" si="26"/>
        <v>4.7059483236910893E-6</v>
      </c>
      <c r="X136" s="44">
        <f t="shared" si="27"/>
        <v>-3.9328156906787148E-3</v>
      </c>
      <c r="Y136" s="44">
        <f t="shared" si="28"/>
        <v>-1.4671144513805912E-3</v>
      </c>
      <c r="Z136" s="44" t="s">
        <v>63</v>
      </c>
    </row>
    <row r="137" spans="2:26" x14ac:dyDescent="0.35">
      <c r="B137" t="str">
        <v>Paper products and printing</v>
      </c>
      <c r="C137">
        <f>INDEX('Forth Pathway 2'!$B$18:$AD$89, MATCH(Overview!$B137, ddpicklist, 0), MATCH(Overview!$B$114, 'S1'!$B$2:$AD$2, 0))</f>
        <v>1090.1879227487825</v>
      </c>
      <c r="D137">
        <f>INDEX('S1'!$B$18:$AD$89, MATCH(Overview!$B137, ddpicklist, 0), MATCH(Overview!$B$114, 'S1'!$B$2:$AD$2, 0))</f>
        <v>1087.2031737494951</v>
      </c>
      <c r="E137">
        <f>INDEX('S2'!$B$18:$AD$89, MATCH(Overview!$B137, ddpicklist, 0), MATCH(Overview!$B$114, 'S1'!$B$2:$AD$2, 0))</f>
        <v>1086.8156177674546</v>
      </c>
      <c r="F137">
        <f>INDEX('S3'!$B$18:$AD$89, MATCH(Overview!$B137, ddpicklist, 0), MATCH(Overview!$B$114, 'S1'!$B$2:$AD$2, 0))</f>
        <v>1086.7388601710027</v>
      </c>
      <c r="G137">
        <f>INDEX('S4'!$B$18:$AD$89, MATCH(Overview!$B137, ddpicklist, 0), MATCH(Overview!$B$114, 'S1'!$B$2:$AD$2, 0))</f>
        <v>1088.8095240982689</v>
      </c>
      <c r="H137">
        <f>INDEX('S5'!$B$18:$AD$89, MATCH(Overview!$B137, ddpicklist, 0), MATCH(Overview!$B$114, 'S1'!$B$2:$AD$2, 0))</f>
        <v>1084.3280314598792</v>
      </c>
      <c r="I137">
        <f>INDEX('S6'!$B$18:$AD$89, MATCH(Overview!$B137, ddpicklist, 0), MATCH(Overview!$B$114, 'S1'!$B$2:$AD$2, 0))</f>
        <v>1086.8156177674546</v>
      </c>
      <c r="J137">
        <f>INDEX('S7'!$B$18:$AD$89, MATCH(Overview!$B137, ddpicklist, 0), MATCH(Overview!$B$114, 'S1'!$B$2:$AD$2, 0))</f>
        <v>1088.7221126169929</v>
      </c>
      <c r="K137">
        <f>INDEX('S8'!$B$18:$AD$89, MATCH(Overview!$B137, ddpicklist, 0), MATCH(Overview!$B$114, 'S1'!$B$2:$AD$2, 0))</f>
        <v>1090.1926114376718</v>
      </c>
      <c r="L137">
        <f>INDEX('S9'!$B$18:$AD$89, MATCH(Overview!$B137, ddpicklist, 0), MATCH(Overview!$B$114, 'S1'!$B$2:$AD$2, 0))</f>
        <v>1086.3788799589536</v>
      </c>
      <c r="M137">
        <f>INDEX('S10'!$B$18:$AD$89, MATCH(Overview!$B137, ddpicklist, 0), MATCH(Overview!$B$114, 'S1'!$B$2:$AD$2, 0))</f>
        <v>1089.9441382118127</v>
      </c>
      <c r="O137" t="str">
        <v>Paper products and printing</v>
      </c>
      <c r="P137" s="44">
        <f t="shared" si="20"/>
        <v>-2.7378298153970526E-3</v>
      </c>
      <c r="Q137" s="44">
        <f t="shared" si="30"/>
        <v>-3.0933244727432418E-3</v>
      </c>
      <c r="R137" s="44">
        <f t="shared" si="21"/>
        <v>-3.1637321472828273E-3</v>
      </c>
      <c r="S137" s="44">
        <f t="shared" si="22"/>
        <v>-1.2643679330424096E-3</v>
      </c>
      <c r="T137" s="44">
        <f t="shared" si="23"/>
        <v>-5.3751203500110867E-3</v>
      </c>
      <c r="U137" s="44">
        <f t="shared" si="24"/>
        <v>-3.0933244727432418E-3</v>
      </c>
      <c r="V137" s="44">
        <f t="shared" si="25"/>
        <v>-1.3445481289993122E-3</v>
      </c>
      <c r="W137" s="44">
        <f t="shared" si="26"/>
        <v>4.3008079537720789E-6</v>
      </c>
      <c r="X137" s="44">
        <f t="shared" si="27"/>
        <v>-3.4939322940075179E-3</v>
      </c>
      <c r="Y137" s="44">
        <f t="shared" si="28"/>
        <v>-2.2361698555151133E-4</v>
      </c>
      <c r="Z137" s="44" t="s">
        <v>63</v>
      </c>
    </row>
    <row r="138" spans="2:26" x14ac:dyDescent="0.35">
      <c r="B138" t="str">
        <v>Refined oil products</v>
      </c>
      <c r="C138">
        <f>INDEX('Forth Pathway 2'!$B$18:$AD$89, MATCH(Overview!$B138, ddpicklist, 0), MATCH(Overview!$B$114, 'S1'!$B$2:$AD$2, 0))</f>
        <v>925.12851005676623</v>
      </c>
      <c r="D138">
        <f>INDEX('S1'!$B$18:$AD$89, MATCH(Overview!$B138, ddpicklist, 0), MATCH(Overview!$B$114, 'S1'!$B$2:$AD$2, 0))</f>
        <v>938.18924533576057</v>
      </c>
      <c r="E138">
        <f>INDEX('S2'!$B$18:$AD$89, MATCH(Overview!$B138, ddpicklist, 0), MATCH(Overview!$B$114, 'S1'!$B$2:$AD$2, 0))</f>
        <v>864.43296497647202</v>
      </c>
      <c r="F138">
        <f>INDEX('S3'!$B$18:$AD$89, MATCH(Overview!$B138, ddpicklist, 0), MATCH(Overview!$B$114, 'S1'!$B$2:$AD$2, 0))</f>
        <v>902.60804811221942</v>
      </c>
      <c r="G138">
        <f>INDEX('S4'!$B$18:$AD$89, MATCH(Overview!$B138, ddpicklist, 0), MATCH(Overview!$B$114, 'S1'!$B$2:$AD$2, 0))</f>
        <v>912.25486497542772</v>
      </c>
      <c r="H138">
        <f>INDEX('S5'!$B$18:$AD$89, MATCH(Overview!$B138, ddpicklist, 0), MATCH(Overview!$B$114, 'S1'!$B$2:$AD$2, 0))</f>
        <v>903.13438888829899</v>
      </c>
      <c r="I138">
        <f>INDEX('S6'!$B$18:$AD$89, MATCH(Overview!$B138, ddpicklist, 0), MATCH(Overview!$B$114, 'S1'!$B$2:$AD$2, 0))</f>
        <v>864.43296497647202</v>
      </c>
      <c r="J138">
        <f>INDEX('S7'!$B$18:$AD$89, MATCH(Overview!$B138, ddpicklist, 0), MATCH(Overview!$B$114, 'S1'!$B$2:$AD$2, 0))</f>
        <v>906.81496690460347</v>
      </c>
      <c r="K138">
        <f>INDEX('S8'!$B$18:$AD$89, MATCH(Overview!$B138, ddpicklist, 0), MATCH(Overview!$B$114, 'S1'!$B$2:$AD$2, 0))</f>
        <v>925.1110701049663</v>
      </c>
      <c r="L138">
        <f>INDEX('S9'!$B$18:$AD$89, MATCH(Overview!$B138, ddpicklist, 0), MATCH(Overview!$B$114, 'S1'!$B$2:$AD$2, 0))</f>
        <v>899.84162723024315</v>
      </c>
      <c r="M138">
        <f>INDEX('S10'!$B$18:$AD$89, MATCH(Overview!$B138, ddpicklist, 0), MATCH(Overview!$B$114, 'S1'!$B$2:$AD$2, 0))</f>
        <v>860.49645960025748</v>
      </c>
      <c r="O138" t="str">
        <v>Refined oil products</v>
      </c>
      <c r="P138" s="44">
        <f t="shared" si="20"/>
        <v>1.4117752438731923E-2</v>
      </c>
      <c r="Q138" s="44">
        <f t="shared" si="30"/>
        <v>-6.5607690629456372E-2</v>
      </c>
      <c r="R138" s="44">
        <f t="shared" si="21"/>
        <v>-2.4343063368747475E-2</v>
      </c>
      <c r="S138" s="44">
        <f t="shared" si="22"/>
        <v>-1.391552086158121E-2</v>
      </c>
      <c r="T138" s="44">
        <f t="shared" si="23"/>
        <v>-2.377412535596557E-2</v>
      </c>
      <c r="U138" s="44">
        <f t="shared" si="24"/>
        <v>-6.5607690629456372E-2</v>
      </c>
      <c r="V138" s="44">
        <f t="shared" si="25"/>
        <v>-1.979567482039768E-2</v>
      </c>
      <c r="W138" s="44">
        <f t="shared" si="26"/>
        <v>-1.8851382927231874E-5</v>
      </c>
      <c r="X138" s="44">
        <f t="shared" si="27"/>
        <v>-2.7333373203438982E-2</v>
      </c>
      <c r="Y138" s="44">
        <f t="shared" si="28"/>
        <v>-6.9862780958445336E-2</v>
      </c>
      <c r="Z138" s="44" t="s">
        <v>63</v>
      </c>
    </row>
    <row r="139" spans="2:26" x14ac:dyDescent="0.35">
      <c r="B139" t="str">
        <v>Basic chemicals</v>
      </c>
      <c r="C139">
        <f>INDEX('Forth Pathway 2'!$B$18:$AD$89, MATCH(Overview!$B139, ddpicklist, 0), MATCH(Overview!$B$114, 'S1'!$B$2:$AD$2, 0))</f>
        <v>1943.5714698647964</v>
      </c>
      <c r="D139">
        <f>INDEX('S1'!$B$18:$AD$89, MATCH(Overview!$B139, ddpicklist, 0), MATCH(Overview!$B$114, 'S1'!$B$2:$AD$2, 0))</f>
        <v>1974.8026631035223</v>
      </c>
      <c r="E139">
        <f>INDEX('S2'!$B$18:$AD$89, MATCH(Overview!$B139, ddpicklist, 0), MATCH(Overview!$B$114, 'S1'!$B$2:$AD$2, 0))</f>
        <v>1910.4300362200304</v>
      </c>
      <c r="F139">
        <f>INDEX('S3'!$B$18:$AD$89, MATCH(Overview!$B139, ddpicklist, 0), MATCH(Overview!$B$114, 'S1'!$B$2:$AD$2, 0))</f>
        <v>1942.1695659340066</v>
      </c>
      <c r="G139">
        <f>INDEX('S4'!$B$18:$AD$89, MATCH(Overview!$B139, ddpicklist, 0), MATCH(Overview!$B$114, 'S1'!$B$2:$AD$2, 0))</f>
        <v>1946.906438711824</v>
      </c>
      <c r="H139">
        <f>INDEX('S5'!$B$18:$AD$89, MATCH(Overview!$B139, ddpicklist, 0), MATCH(Overview!$B$114, 'S1'!$B$2:$AD$2, 0))</f>
        <v>1950.3510664064574</v>
      </c>
      <c r="I139">
        <f>INDEX('S6'!$B$18:$AD$89, MATCH(Overview!$B139, ddpicklist, 0), MATCH(Overview!$B$114, 'S1'!$B$2:$AD$2, 0))</f>
        <v>1910.4300362200304</v>
      </c>
      <c r="J139">
        <f>INDEX('S7'!$B$18:$AD$89, MATCH(Overview!$B139, ddpicklist, 0), MATCH(Overview!$B$114, 'S1'!$B$2:$AD$2, 0))</f>
        <v>1942.3512844618924</v>
      </c>
      <c r="K139">
        <f>INDEX('S8'!$B$18:$AD$89, MATCH(Overview!$B139, ddpicklist, 0), MATCH(Overview!$B$114, 'S1'!$B$2:$AD$2, 0))</f>
        <v>1943.5569789173696</v>
      </c>
      <c r="L139">
        <f>INDEX('S9'!$B$18:$AD$89, MATCH(Overview!$B139, ddpicklist, 0), MATCH(Overview!$B$114, 'S1'!$B$2:$AD$2, 0))</f>
        <v>1949.321412744139</v>
      </c>
      <c r="M139">
        <f>INDEX('S10'!$B$18:$AD$89, MATCH(Overview!$B139, ddpicklist, 0), MATCH(Overview!$B$114, 'S1'!$B$2:$AD$2, 0))</f>
        <v>1898.3378133509123</v>
      </c>
      <c r="O139" t="str">
        <v>Basic chemicals</v>
      </c>
      <c r="P139" s="44">
        <f t="shared" si="20"/>
        <v>1.6068970821483841E-2</v>
      </c>
      <c r="Q139" s="44">
        <f t="shared" si="30"/>
        <v>-1.7051821432155223E-2</v>
      </c>
      <c r="R139" s="44">
        <f t="shared" si="21"/>
        <v>-7.2130299941441933E-4</v>
      </c>
      <c r="S139" s="44">
        <f t="shared" si="22"/>
        <v>1.7158972019997165E-3</v>
      </c>
      <c r="T139" s="44">
        <f t="shared" si="23"/>
        <v>3.4882157135867065E-3</v>
      </c>
      <c r="U139" s="44">
        <f t="shared" si="24"/>
        <v>-1.7051821432155223E-2</v>
      </c>
      <c r="V139" s="44">
        <f t="shared" si="25"/>
        <v>-6.2780578014398625E-4</v>
      </c>
      <c r="W139" s="44">
        <f t="shared" si="26"/>
        <v>-7.4558346072617354E-6</v>
      </c>
      <c r="X139" s="44">
        <f t="shared" si="27"/>
        <v>2.9584416979235861E-3</v>
      </c>
      <c r="Y139" s="44">
        <f t="shared" si="28"/>
        <v>-2.3273472169783815E-2</v>
      </c>
      <c r="Z139" s="44" t="s">
        <v>63</v>
      </c>
    </row>
    <row r="140" spans="2:26" x14ac:dyDescent="0.35">
      <c r="B140" t="str">
        <v>Chemical fertiliser</v>
      </c>
      <c r="C140">
        <f>INDEX('Forth Pathway 2'!$B$18:$AD$89, MATCH(Overview!$B140, ddpicklist, 0), MATCH(Overview!$B$114, 'S1'!$B$2:$AD$2, 0))</f>
        <v>880.94351987381901</v>
      </c>
      <c r="D140">
        <f>INDEX('S1'!$B$18:$AD$89, MATCH(Overview!$B140, ddpicklist, 0), MATCH(Overview!$B$114, 'S1'!$B$2:$AD$2, 0))</f>
        <v>885.95082351642145</v>
      </c>
      <c r="E140">
        <f>INDEX('S2'!$B$18:$AD$89, MATCH(Overview!$B140, ddpicklist, 0), MATCH(Overview!$B$114, 'S1'!$B$2:$AD$2, 0))</f>
        <v>877.33405874524271</v>
      </c>
      <c r="F140">
        <f>INDEX('S3'!$B$18:$AD$89, MATCH(Overview!$B140, ddpicklist, 0), MATCH(Overview!$B$114, 'S1'!$B$2:$AD$2, 0))</f>
        <v>881.98217568742257</v>
      </c>
      <c r="G140">
        <f>INDEX('S4'!$B$18:$AD$89, MATCH(Overview!$B140, ddpicklist, 0), MATCH(Overview!$B$114, 'S1'!$B$2:$AD$2, 0))</f>
        <v>880.3034616308347</v>
      </c>
      <c r="H140">
        <f>INDEX('S5'!$B$18:$AD$89, MATCH(Overview!$B140, ddpicklist, 0), MATCH(Overview!$B$114, 'S1'!$B$2:$AD$2, 0))</f>
        <v>876.20185826323609</v>
      </c>
      <c r="I140">
        <f>INDEX('S6'!$B$18:$AD$89, MATCH(Overview!$B140, ddpicklist, 0), MATCH(Overview!$B$114, 'S1'!$B$2:$AD$2, 0))</f>
        <v>877.33405874524271</v>
      </c>
      <c r="J140">
        <f>INDEX('S7'!$B$18:$AD$89, MATCH(Overview!$B140, ddpicklist, 0), MATCH(Overview!$B$114, 'S1'!$B$2:$AD$2, 0))</f>
        <v>879.74226824165373</v>
      </c>
      <c r="K140">
        <f>INDEX('S8'!$B$18:$AD$89, MATCH(Overview!$B140, ddpicklist, 0), MATCH(Overview!$B$114, 'S1'!$B$2:$AD$2, 0))</f>
        <v>880.95074384700888</v>
      </c>
      <c r="L140">
        <f>INDEX('S9'!$B$18:$AD$89, MATCH(Overview!$B140, ddpicklist, 0), MATCH(Overview!$B$114, 'S1'!$B$2:$AD$2, 0))</f>
        <v>878.60151754423794</v>
      </c>
      <c r="M140">
        <f>INDEX('S10'!$B$18:$AD$89, MATCH(Overview!$B140, ddpicklist, 0), MATCH(Overview!$B$114, 'S1'!$B$2:$AD$2, 0))</f>
        <v>870.72714725378307</v>
      </c>
      <c r="O140" t="str">
        <v>Chemical fertiliser</v>
      </c>
      <c r="P140" s="44">
        <f t="shared" si="20"/>
        <v>5.684023469881172E-3</v>
      </c>
      <c r="Q140" s="44">
        <f t="shared" si="30"/>
        <v>-4.0972673584037667E-3</v>
      </c>
      <c r="R140" s="44">
        <f t="shared" si="21"/>
        <v>1.1790265665980737E-3</v>
      </c>
      <c r="S140" s="44">
        <f t="shared" si="22"/>
        <v>-7.2655990826286931E-4</v>
      </c>
      <c r="T140" s="44">
        <f t="shared" si="23"/>
        <v>-5.3824808328939433E-3</v>
      </c>
      <c r="U140" s="44">
        <f t="shared" si="24"/>
        <v>-4.0972673584037667E-3</v>
      </c>
      <c r="V140" s="44">
        <f t="shared" si="25"/>
        <v>-1.363596649575638E-3</v>
      </c>
      <c r="W140" s="44">
        <f t="shared" si="26"/>
        <v>8.200268265756705E-6</v>
      </c>
      <c r="X140" s="44">
        <f t="shared" si="27"/>
        <v>-2.6585158716151414E-3</v>
      </c>
      <c r="Y140" s="44">
        <f t="shared" si="28"/>
        <v>-1.1597080164116869E-2</v>
      </c>
      <c r="Z140" s="44" t="s">
        <v>63</v>
      </c>
    </row>
    <row r="141" spans="2:26" x14ac:dyDescent="0.35">
      <c r="B141" t="str">
        <v>Plastic and rubber products</v>
      </c>
      <c r="C141">
        <f>INDEX('Forth Pathway 2'!$B$18:$AD$89, MATCH(Overview!$B141, ddpicklist, 0), MATCH(Overview!$B$114, 'S1'!$B$2:$AD$2, 0))</f>
        <v>3356.3678950521885</v>
      </c>
      <c r="D141">
        <f>INDEX('S1'!$B$18:$AD$89, MATCH(Overview!$B141, ddpicklist, 0), MATCH(Overview!$B$114, 'S1'!$B$2:$AD$2, 0))</f>
        <v>3360.5552271488891</v>
      </c>
      <c r="E141">
        <f>INDEX('S2'!$B$18:$AD$89, MATCH(Overview!$B141, ddpicklist, 0), MATCH(Overview!$B$114, 'S1'!$B$2:$AD$2, 0))</f>
        <v>3350.6528741661177</v>
      </c>
      <c r="F141">
        <f>INDEX('S3'!$B$18:$AD$89, MATCH(Overview!$B141, ddpicklist, 0), MATCH(Overview!$B$114, 'S1'!$B$2:$AD$2, 0))</f>
        <v>3355.315294640156</v>
      </c>
      <c r="G141">
        <f>INDEX('S4'!$B$18:$AD$89, MATCH(Overview!$B141, ddpicklist, 0), MATCH(Overview!$B$114, 'S1'!$B$2:$AD$2, 0))</f>
        <v>3359.3373931293158</v>
      </c>
      <c r="H141">
        <f>INDEX('S5'!$B$18:$AD$89, MATCH(Overview!$B141, ddpicklist, 0), MATCH(Overview!$B$114, 'S1'!$B$2:$AD$2, 0))</f>
        <v>3371.7398364913652</v>
      </c>
      <c r="I141">
        <f>INDEX('S6'!$B$18:$AD$89, MATCH(Overview!$B141, ddpicklist, 0), MATCH(Overview!$B$114, 'S1'!$B$2:$AD$2, 0))</f>
        <v>3350.6528741661177</v>
      </c>
      <c r="J141">
        <f>INDEX('S7'!$B$18:$AD$89, MATCH(Overview!$B141, ddpicklist, 0), MATCH(Overview!$B$114, 'S1'!$B$2:$AD$2, 0))</f>
        <v>3358.5862177001432</v>
      </c>
      <c r="K141">
        <f>INDEX('S8'!$B$18:$AD$89, MATCH(Overview!$B141, ddpicklist, 0), MATCH(Overview!$B$114, 'S1'!$B$2:$AD$2, 0))</f>
        <v>3356.3734877932375</v>
      </c>
      <c r="L141">
        <f>INDEX('S9'!$B$18:$AD$89, MATCH(Overview!$B141, ddpicklist, 0), MATCH(Overview!$B$114, 'S1'!$B$2:$AD$2, 0))</f>
        <v>3364.0494398228293</v>
      </c>
      <c r="M141">
        <f>INDEX('S10'!$B$18:$AD$89, MATCH(Overview!$B141, ddpicklist, 0), MATCH(Overview!$B$114, 'S1'!$B$2:$AD$2, 0))</f>
        <v>3357.306728812679</v>
      </c>
      <c r="O141" t="str">
        <v>Plastic and rubber products</v>
      </c>
      <c r="P141" s="44">
        <f t="shared" si="20"/>
        <v>1.2475784024967851E-3</v>
      </c>
      <c r="Q141" s="44">
        <f t="shared" si="30"/>
        <v>-1.7027397069598882E-3</v>
      </c>
      <c r="R141" s="44">
        <f t="shared" si="21"/>
        <v>-3.1361294260501271E-4</v>
      </c>
      <c r="S141" s="44">
        <f t="shared" si="22"/>
        <v>8.8473557428092597E-4</v>
      </c>
      <c r="T141" s="44">
        <f t="shared" si="23"/>
        <v>4.5799334041531914E-3</v>
      </c>
      <c r="U141" s="44">
        <f t="shared" si="24"/>
        <v>-1.7027397069598882E-3</v>
      </c>
      <c r="V141" s="44">
        <f t="shared" si="25"/>
        <v>6.609295277866245E-4</v>
      </c>
      <c r="W141" s="44">
        <f t="shared" si="26"/>
        <v>1.666307515746368E-6</v>
      </c>
      <c r="X141" s="44">
        <f t="shared" si="27"/>
        <v>2.2886480299029177E-3</v>
      </c>
      <c r="Y141" s="44">
        <f t="shared" si="28"/>
        <v>2.7971717935759699E-4</v>
      </c>
      <c r="Z141" s="44" t="s">
        <v>63</v>
      </c>
    </row>
    <row r="142" spans="2:26" x14ac:dyDescent="0.35">
      <c r="B142" t="str">
        <v>Non-metallic mineral products</v>
      </c>
      <c r="C142">
        <f>INDEX('Forth Pathway 2'!$B$18:$AD$89, MATCH(Overview!$B142, ddpicklist, 0), MATCH(Overview!$B$114, 'S1'!$B$2:$AD$2, 0))</f>
        <v>2423.9124659289819</v>
      </c>
      <c r="D142">
        <f>INDEX('S1'!$B$18:$AD$89, MATCH(Overview!$B142, ddpicklist, 0), MATCH(Overview!$B$114, 'S1'!$B$2:$AD$2, 0))</f>
        <v>2422.3933629296143</v>
      </c>
      <c r="E142">
        <f>INDEX('S2'!$B$18:$AD$89, MATCH(Overview!$B142, ddpicklist, 0), MATCH(Overview!$B$114, 'S1'!$B$2:$AD$2, 0))</f>
        <v>2383.6577269166942</v>
      </c>
      <c r="F142">
        <f>INDEX('S3'!$B$18:$AD$89, MATCH(Overview!$B142, ddpicklist, 0), MATCH(Overview!$B$114, 'S1'!$B$2:$AD$2, 0))</f>
        <v>2402.1697651216136</v>
      </c>
      <c r="G142">
        <f>INDEX('S4'!$B$18:$AD$89, MATCH(Overview!$B142, ddpicklist, 0), MATCH(Overview!$B$114, 'S1'!$B$2:$AD$2, 0))</f>
        <v>2410.2380459158262</v>
      </c>
      <c r="H142">
        <f>INDEX('S5'!$B$18:$AD$89, MATCH(Overview!$B142, ddpicklist, 0), MATCH(Overview!$B$114, 'S1'!$B$2:$AD$2, 0))</f>
        <v>2369.7726701604943</v>
      </c>
      <c r="I142">
        <f>INDEX('S6'!$B$18:$AD$89, MATCH(Overview!$B142, ddpicklist, 0), MATCH(Overview!$B$114, 'S1'!$B$2:$AD$2, 0))</f>
        <v>2383.6577269166942</v>
      </c>
      <c r="J142">
        <f>INDEX('S7'!$B$18:$AD$89, MATCH(Overview!$B142, ddpicklist, 0), MATCH(Overview!$B$114, 'S1'!$B$2:$AD$2, 0))</f>
        <v>2407.4316140619399</v>
      </c>
      <c r="K142">
        <f>INDEX('S8'!$B$18:$AD$89, MATCH(Overview!$B142, ddpicklist, 0), MATCH(Overview!$B$114, 'S1'!$B$2:$AD$2, 0))</f>
        <v>2423.9117690409198</v>
      </c>
      <c r="L142">
        <f>INDEX('S9'!$B$18:$AD$89, MATCH(Overview!$B142, ddpicklist, 0), MATCH(Overview!$B$114, 'S1'!$B$2:$AD$2, 0))</f>
        <v>2387.2553168746058</v>
      </c>
      <c r="M142">
        <f>INDEX('S10'!$B$18:$AD$89, MATCH(Overview!$B142, ddpicklist, 0), MATCH(Overview!$B$114, 'S1'!$B$2:$AD$2, 0))</f>
        <v>2372.8078617961264</v>
      </c>
      <c r="O142" t="str">
        <v>Non-metallic mineral products</v>
      </c>
      <c r="P142" s="44">
        <f t="shared" si="20"/>
        <v>-6.2671528808089239E-4</v>
      </c>
      <c r="Q142" s="44">
        <f t="shared" si="30"/>
        <v>-1.660734023118271E-2</v>
      </c>
      <c r="R142" s="44">
        <f t="shared" si="21"/>
        <v>-8.9700849816105599E-3</v>
      </c>
      <c r="S142" s="44">
        <f t="shared" si="22"/>
        <v>-5.6414661029909885E-3</v>
      </c>
      <c r="T142" s="44">
        <f t="shared" si="23"/>
        <v>-2.2335705818377405E-2</v>
      </c>
      <c r="U142" s="44">
        <f t="shared" si="24"/>
        <v>-1.660734023118271E-2</v>
      </c>
      <c r="V142" s="44">
        <f t="shared" si="25"/>
        <v>-6.7992768297949757E-3</v>
      </c>
      <c r="W142" s="44">
        <f t="shared" si="26"/>
        <v>-2.8750545733036148E-7</v>
      </c>
      <c r="X142" s="44">
        <f t="shared" si="27"/>
        <v>-1.5123132361269942E-2</v>
      </c>
      <c r="Y142" s="44">
        <f t="shared" si="28"/>
        <v>-2.1083518836258475E-2</v>
      </c>
      <c r="Z142" s="44" t="s">
        <v>63</v>
      </c>
    </row>
    <row r="143" spans="2:26" x14ac:dyDescent="0.35">
      <c r="B143" t="str">
        <v>Iron and steel</v>
      </c>
      <c r="C143">
        <f>INDEX('Forth Pathway 2'!$B$18:$AD$89, MATCH(Overview!$B143, ddpicklist, 0), MATCH(Overview!$B$114, 'S1'!$B$2:$AD$2, 0))</f>
        <v>334.76801878369605</v>
      </c>
      <c r="D143">
        <f>INDEX('S1'!$B$18:$AD$89, MATCH(Overview!$B143, ddpicklist, 0), MATCH(Overview!$B$114, 'S1'!$B$2:$AD$2, 0))</f>
        <v>333.3206987261658</v>
      </c>
      <c r="E143">
        <f>INDEX('S2'!$B$18:$AD$89, MATCH(Overview!$B143, ddpicklist, 0), MATCH(Overview!$B$114, 'S1'!$B$2:$AD$2, 0))</f>
        <v>321.24613614763769</v>
      </c>
      <c r="F143">
        <f>INDEX('S3'!$B$18:$AD$89, MATCH(Overview!$B143, ddpicklist, 0), MATCH(Overview!$B$114, 'S1'!$B$2:$AD$2, 0))</f>
        <v>327.14962395975908</v>
      </c>
      <c r="G143">
        <f>INDEX('S4'!$B$18:$AD$89, MATCH(Overview!$B143, ddpicklist, 0), MATCH(Overview!$B$114, 'S1'!$B$2:$AD$2, 0))</f>
        <v>329.26260626480894</v>
      </c>
      <c r="H143">
        <f>INDEX('S5'!$B$18:$AD$89, MATCH(Overview!$B143, ddpicklist, 0), MATCH(Overview!$B$114, 'S1'!$B$2:$AD$2, 0))</f>
        <v>302.52189793230571</v>
      </c>
      <c r="I143">
        <f>INDEX('S6'!$B$18:$AD$89, MATCH(Overview!$B143, ddpicklist, 0), MATCH(Overview!$B$114, 'S1'!$B$2:$AD$2, 0))</f>
        <v>321.24613614763769</v>
      </c>
      <c r="J143">
        <f>INDEX('S7'!$B$18:$AD$89, MATCH(Overview!$B143, ddpicklist, 0), MATCH(Overview!$B$114, 'S1'!$B$2:$AD$2, 0))</f>
        <v>328.34282293329392</v>
      </c>
      <c r="K143">
        <f>INDEX('S8'!$B$18:$AD$89, MATCH(Overview!$B143, ddpicklist, 0), MATCH(Overview!$B$114, 'S1'!$B$2:$AD$2, 0))</f>
        <v>334.77872378315243</v>
      </c>
      <c r="L143">
        <f>INDEX('S9'!$B$18:$AD$89, MATCH(Overview!$B143, ddpicklist, 0), MATCH(Overview!$B$114, 'S1'!$B$2:$AD$2, 0))</f>
        <v>316.13541759167384</v>
      </c>
      <c r="M143">
        <f>INDEX('S10'!$B$18:$AD$89, MATCH(Overview!$B143, ddpicklist, 0), MATCH(Overview!$B$114, 'S1'!$B$2:$AD$2, 0))</f>
        <v>317.62821592455805</v>
      </c>
      <c r="O143" t="str">
        <v>Iron and steel</v>
      </c>
      <c r="P143" s="44">
        <f t="shared" si="20"/>
        <v>-4.3233522210058828E-3</v>
      </c>
      <c r="Q143" s="44">
        <f t="shared" si="30"/>
        <v>-4.0391799327746614E-2</v>
      </c>
      <c r="R143" s="44">
        <f t="shared" si="21"/>
        <v>-2.2757236045476192E-2</v>
      </c>
      <c r="S143" s="44">
        <f t="shared" si="22"/>
        <v>-1.6445455389943686E-2</v>
      </c>
      <c r="T143" s="44">
        <f t="shared" si="23"/>
        <v>-9.6323779578913582E-2</v>
      </c>
      <c r="U143" s="44">
        <f t="shared" si="24"/>
        <v>-4.0391799327746614E-2</v>
      </c>
      <c r="V143" s="44">
        <f t="shared" si="25"/>
        <v>-1.9192979884239292E-2</v>
      </c>
      <c r="W143" s="44">
        <f t="shared" si="26"/>
        <v>3.197736598403722E-5</v>
      </c>
      <c r="X143" s="44">
        <f t="shared" si="27"/>
        <v>-5.5658247343099099E-2</v>
      </c>
      <c r="Y143" s="44">
        <f t="shared" si="28"/>
        <v>-5.1199045002600863E-2</v>
      </c>
      <c r="Z143" s="44" t="s">
        <v>63</v>
      </c>
    </row>
    <row r="144" spans="2:26" x14ac:dyDescent="0.35">
      <c r="B144" t="str">
        <v>Metal products</v>
      </c>
      <c r="C144">
        <f>INDEX('Forth Pathway 2'!$B$18:$AD$89, MATCH(Overview!$B144, ddpicklist, 0), MATCH(Overview!$B$114, 'S1'!$B$2:$AD$2, 0))</f>
        <v>4083.2727010106673</v>
      </c>
      <c r="D144">
        <f>INDEX('S1'!$B$18:$AD$89, MATCH(Overview!$B144, ddpicklist, 0), MATCH(Overview!$B$114, 'S1'!$B$2:$AD$2, 0))</f>
        <v>4078.7650901393213</v>
      </c>
      <c r="E144">
        <f>INDEX('S2'!$B$18:$AD$89, MATCH(Overview!$B144, ddpicklist, 0), MATCH(Overview!$B$114, 'S1'!$B$2:$AD$2, 0))</f>
        <v>3974.8328284236732</v>
      </c>
      <c r="F144">
        <f>INDEX('S3'!$B$18:$AD$89, MATCH(Overview!$B144, ddpicklist, 0), MATCH(Overview!$B$114, 'S1'!$B$2:$AD$2, 0))</f>
        <v>4023.6944791671317</v>
      </c>
      <c r="G144">
        <f>INDEX('S4'!$B$18:$AD$89, MATCH(Overview!$B144, ddpicklist, 0), MATCH(Overview!$B$114, 'S1'!$B$2:$AD$2, 0))</f>
        <v>4043.2920215657095</v>
      </c>
      <c r="H144">
        <f>INDEX('S5'!$B$18:$AD$89, MATCH(Overview!$B144, ddpicklist, 0), MATCH(Overview!$B$114, 'S1'!$B$2:$AD$2, 0))</f>
        <v>3927.5767727906641</v>
      </c>
      <c r="I144">
        <f>INDEX('S6'!$B$18:$AD$89, MATCH(Overview!$B144, ddpicklist, 0), MATCH(Overview!$B$114, 'S1'!$B$2:$AD$2, 0))</f>
        <v>3974.8328284236732</v>
      </c>
      <c r="J144">
        <f>INDEX('S7'!$B$18:$AD$89, MATCH(Overview!$B144, ddpicklist, 0), MATCH(Overview!$B$114, 'S1'!$B$2:$AD$2, 0))</f>
        <v>4035.3813165528982</v>
      </c>
      <c r="K144">
        <f>INDEX('S8'!$B$18:$AD$89, MATCH(Overview!$B144, ddpicklist, 0), MATCH(Overview!$B$114, 'S1'!$B$2:$AD$2, 0))</f>
        <v>4083.3212305861521</v>
      </c>
      <c r="L144">
        <f>INDEX('S9'!$B$18:$AD$89, MATCH(Overview!$B144, ddpicklist, 0), MATCH(Overview!$B$114, 'S1'!$B$2:$AD$2, 0))</f>
        <v>3979.6347864133763</v>
      </c>
      <c r="M144">
        <f>INDEX('S10'!$B$18:$AD$89, MATCH(Overview!$B144, ddpicklist, 0), MATCH(Overview!$B$114, 'S1'!$B$2:$AD$2, 0))</f>
        <v>3940.8361036462406</v>
      </c>
      <c r="O144" t="str">
        <v>Metal products</v>
      </c>
      <c r="P144" s="44">
        <f t="shared" si="20"/>
        <v>-1.1039210950153366E-3</v>
      </c>
      <c r="Q144" s="44">
        <f t="shared" si="30"/>
        <v>-2.6557097829922993E-2</v>
      </c>
      <c r="R144" s="44">
        <f t="shared" si="21"/>
        <v>-1.459080159617776E-2</v>
      </c>
      <c r="S144" s="44">
        <f t="shared" si="22"/>
        <v>-9.7913321917152407E-3</v>
      </c>
      <c r="T144" s="44">
        <f t="shared" si="23"/>
        <v>-3.8130181259132256E-2</v>
      </c>
      <c r="U144" s="44">
        <f t="shared" si="24"/>
        <v>-2.6557097829922993E-2</v>
      </c>
      <c r="V144" s="44">
        <f t="shared" si="25"/>
        <v>-1.1728676472163024E-2</v>
      </c>
      <c r="W144" s="44">
        <f t="shared" si="26"/>
        <v>1.1884970473108325E-5</v>
      </c>
      <c r="X144" s="44">
        <f t="shared" si="27"/>
        <v>-2.5381090655943517E-2</v>
      </c>
      <c r="Y144" s="44">
        <f t="shared" si="28"/>
        <v>-3.4882949975193145E-2</v>
      </c>
      <c r="Z144" s="44" t="s">
        <v>63</v>
      </c>
    </row>
    <row r="145" spans="2:26" x14ac:dyDescent="0.35">
      <c r="B145" t="str">
        <v>Transport equipment</v>
      </c>
      <c r="C145">
        <f>INDEX('Forth Pathway 2'!$B$18:$AD$89, MATCH(Overview!$B145, ddpicklist, 0), MATCH(Overview!$B$114, 'S1'!$B$2:$AD$2, 0))</f>
        <v>1293.849714281532</v>
      </c>
      <c r="D145">
        <f>INDEX('S1'!$B$18:$AD$89, MATCH(Overview!$B145, ddpicklist, 0), MATCH(Overview!$B$114, 'S1'!$B$2:$AD$2, 0))</f>
        <v>1291.5629298780243</v>
      </c>
      <c r="E145">
        <f>INDEX('S2'!$B$18:$AD$89, MATCH(Overview!$B145, ddpicklist, 0), MATCH(Overview!$B$114, 'S1'!$B$2:$AD$2, 0))</f>
        <v>1290.456187264552</v>
      </c>
      <c r="F145">
        <f>INDEX('S3'!$B$18:$AD$89, MATCH(Overview!$B145, ddpicklist, 0), MATCH(Overview!$B$114, 'S1'!$B$2:$AD$2, 0))</f>
        <v>1290.8486609568167</v>
      </c>
      <c r="G145">
        <f>INDEX('S4'!$B$18:$AD$89, MATCH(Overview!$B145, ddpicklist, 0), MATCH(Overview!$B$114, 'S1'!$B$2:$AD$2, 0))</f>
        <v>1292.1038087416453</v>
      </c>
      <c r="H145">
        <f>INDEX('S5'!$B$18:$AD$89, MATCH(Overview!$B145, ddpicklist, 0), MATCH(Overview!$B$114, 'S1'!$B$2:$AD$2, 0))</f>
        <v>1289.0060287296026</v>
      </c>
      <c r="I145">
        <f>INDEX('S6'!$B$18:$AD$89, MATCH(Overview!$B145, ddpicklist, 0), MATCH(Overview!$B$114, 'S1'!$B$2:$AD$2, 0))</f>
        <v>1290.456187264552</v>
      </c>
      <c r="J145">
        <f>INDEX('S7'!$B$18:$AD$89, MATCH(Overview!$B145, ddpicklist, 0), MATCH(Overview!$B$114, 'S1'!$B$2:$AD$2, 0))</f>
        <v>1291.9629412417592</v>
      </c>
      <c r="K145">
        <f>INDEX('S8'!$B$18:$AD$89, MATCH(Overview!$B145, ddpicklist, 0), MATCH(Overview!$B$114, 'S1'!$B$2:$AD$2, 0))</f>
        <v>1293.8583533514457</v>
      </c>
      <c r="L145">
        <f>INDEX('S9'!$B$18:$AD$89, MATCH(Overview!$B145, ddpicklist, 0), MATCH(Overview!$B$114, 'S1'!$B$2:$AD$2, 0))</f>
        <v>1289.4254888038142</v>
      </c>
      <c r="M145">
        <f>INDEX('S10'!$B$18:$AD$89, MATCH(Overview!$B145, ddpicklist, 0), MATCH(Overview!$B$114, 'S1'!$B$2:$AD$2, 0))</f>
        <v>1293.6937890013496</v>
      </c>
      <c r="O145" t="str">
        <v>Transport equipment</v>
      </c>
      <c r="P145" s="44">
        <f t="shared" si="20"/>
        <v>-1.7674266016107776E-3</v>
      </c>
      <c r="Q145" s="44">
        <f t="shared" si="30"/>
        <v>-2.6228139014309315E-3</v>
      </c>
      <c r="R145" s="44">
        <f t="shared" si="21"/>
        <v>-2.3194759728194514E-3</v>
      </c>
      <c r="S145" s="44">
        <f t="shared" si="22"/>
        <v>-1.3493882022118653E-3</v>
      </c>
      <c r="T145" s="44">
        <f t="shared" si="23"/>
        <v>-3.7436230023198958E-3</v>
      </c>
      <c r="U145" s="44">
        <f t="shared" si="24"/>
        <v>-2.6228139014309315E-3</v>
      </c>
      <c r="V145" s="44">
        <f t="shared" si="25"/>
        <v>-1.4582629025199356E-3</v>
      </c>
      <c r="W145" s="44">
        <f t="shared" si="26"/>
        <v>6.6770273381422385E-6</v>
      </c>
      <c r="X145" s="44">
        <f t="shared" si="27"/>
        <v>-3.4194276420848047E-3</v>
      </c>
      <c r="Y145" s="44">
        <f t="shared" si="28"/>
        <v>-1.2051266732238108E-4</v>
      </c>
      <c r="Z145" s="44" t="s">
        <v>63</v>
      </c>
    </row>
    <row r="146" spans="2:26" x14ac:dyDescent="0.35">
      <c r="B146" t="str">
        <v>Appliances</v>
      </c>
      <c r="C146">
        <f>INDEX('Forth Pathway 2'!$B$18:$AD$89, MATCH(Overview!$B146, ddpicklist, 0), MATCH(Overview!$B$114, 'S1'!$B$2:$AD$2, 0))</f>
        <v>3846.7210816345137</v>
      </c>
      <c r="D146">
        <f>INDEX('S1'!$B$18:$AD$89, MATCH(Overview!$B146, ddpicklist, 0), MATCH(Overview!$B$114, 'S1'!$B$2:$AD$2, 0))</f>
        <v>3837.5666349777184</v>
      </c>
      <c r="E146">
        <f>INDEX('S2'!$B$18:$AD$89, MATCH(Overview!$B146, ddpicklist, 0), MATCH(Overview!$B$114, 'S1'!$B$2:$AD$2, 0))</f>
        <v>3844.9804266066235</v>
      </c>
      <c r="F146">
        <f>INDEX('S3'!$B$18:$AD$89, MATCH(Overview!$B146, ddpicklist, 0), MATCH(Overview!$B$114, 'S1'!$B$2:$AD$2, 0))</f>
        <v>3840.7054654362287</v>
      </c>
      <c r="G146">
        <f>INDEX('S4'!$B$18:$AD$89, MATCH(Overview!$B146, ddpicklist, 0), MATCH(Overview!$B$114, 'S1'!$B$2:$AD$2, 0))</f>
        <v>3845.7967569881107</v>
      </c>
      <c r="H146">
        <f>INDEX('S5'!$B$18:$AD$89, MATCH(Overview!$B146, ddpicklist, 0), MATCH(Overview!$B$114, 'S1'!$B$2:$AD$2, 0))</f>
        <v>3851.0264364055843</v>
      </c>
      <c r="I146">
        <f>INDEX('S6'!$B$18:$AD$89, MATCH(Overview!$B146, ddpicklist, 0), MATCH(Overview!$B$114, 'S1'!$B$2:$AD$2, 0))</f>
        <v>3844.9804266066235</v>
      </c>
      <c r="J146">
        <f>INDEX('S7'!$B$18:$AD$89, MATCH(Overview!$B146, ddpicklist, 0), MATCH(Overview!$B$114, 'S1'!$B$2:$AD$2, 0))</f>
        <v>3846.1022324336204</v>
      </c>
      <c r="K146">
        <f>INDEX('S8'!$B$18:$AD$89, MATCH(Overview!$B146, ddpicklist, 0), MATCH(Overview!$B$114, 'S1'!$B$2:$AD$2, 0))</f>
        <v>3846.7338810268911</v>
      </c>
      <c r="L146">
        <f>INDEX('S9'!$B$18:$AD$89, MATCH(Overview!$B146, ddpicklist, 0), MATCH(Overview!$B$114, 'S1'!$B$2:$AD$2, 0))</f>
        <v>3846.0310751549951</v>
      </c>
      <c r="M146">
        <f>INDEX('S10'!$B$18:$AD$89, MATCH(Overview!$B146, ddpicklist, 0), MATCH(Overview!$B$114, 'S1'!$B$2:$AD$2, 0))</f>
        <v>3861.3415570488182</v>
      </c>
      <c r="O146" t="str">
        <v>Appliances</v>
      </c>
      <c r="P146" s="44">
        <f t="shared" si="20"/>
        <v>-2.3798051541874532E-3</v>
      </c>
      <c r="Q146" s="44">
        <f t="shared" si="30"/>
        <v>-4.5250357147041953E-4</v>
      </c>
      <c r="R146" s="44">
        <f t="shared" si="21"/>
        <v>-1.5638295760526111E-3</v>
      </c>
      <c r="S146" s="44">
        <f t="shared" si="22"/>
        <v>-2.4028896995309523E-4</v>
      </c>
      <c r="T146" s="44">
        <f t="shared" si="23"/>
        <v>1.119227175483406E-3</v>
      </c>
      <c r="U146" s="44">
        <f t="shared" si="24"/>
        <v>-4.5250357147041953E-4</v>
      </c>
      <c r="V146" s="44">
        <f t="shared" si="25"/>
        <v>-1.6087706588552297E-4</v>
      </c>
      <c r="W146" s="44">
        <f t="shared" si="26"/>
        <v>3.3273512962672669E-6</v>
      </c>
      <c r="X146" s="44">
        <f t="shared" si="27"/>
        <v>-1.7937523019617707E-4</v>
      </c>
      <c r="Y146" s="44">
        <f t="shared" si="28"/>
        <v>3.8007630665262138E-3</v>
      </c>
      <c r="Z146" s="44" t="s">
        <v>63</v>
      </c>
    </row>
    <row r="147" spans="2:26" x14ac:dyDescent="0.35">
      <c r="B147" t="str">
        <v>Other equipment</v>
      </c>
      <c r="C147">
        <f>INDEX('Forth Pathway 2'!$B$18:$AD$89, MATCH(Overview!$B147, ddpicklist, 0), MATCH(Overview!$B$114, 'S1'!$B$2:$AD$2, 0))</f>
        <v>2361.9510741476429</v>
      </c>
      <c r="D147">
        <f>INDEX('S1'!$B$18:$AD$89, MATCH(Overview!$B147, ddpicklist, 0), MATCH(Overview!$B$114, 'S1'!$B$2:$AD$2, 0))</f>
        <v>2355.1346951834448</v>
      </c>
      <c r="E147">
        <f>INDEX('S2'!$B$18:$AD$89, MATCH(Overview!$B147, ddpicklist, 0), MATCH(Overview!$B$114, 'S1'!$B$2:$AD$2, 0))</f>
        <v>2351.506426383979</v>
      </c>
      <c r="F147">
        <f>INDEX('S3'!$B$18:$AD$89, MATCH(Overview!$B147, ddpicklist, 0), MATCH(Overview!$B$114, 'S1'!$B$2:$AD$2, 0))</f>
        <v>2352.7043146428855</v>
      </c>
      <c r="G147">
        <f>INDEX('S4'!$B$18:$AD$89, MATCH(Overview!$B147, ddpicklist, 0), MATCH(Overview!$B$114, 'S1'!$B$2:$AD$2, 0))</f>
        <v>2358.0905291564095</v>
      </c>
      <c r="H147">
        <f>INDEX('S5'!$B$18:$AD$89, MATCH(Overview!$B147, ddpicklist, 0), MATCH(Overview!$B$114, 'S1'!$B$2:$AD$2, 0))</f>
        <v>2352.4578730936419</v>
      </c>
      <c r="I147">
        <f>INDEX('S6'!$B$18:$AD$89, MATCH(Overview!$B147, ddpicklist, 0), MATCH(Overview!$B$114, 'S1'!$B$2:$AD$2, 0))</f>
        <v>2351.506426383979</v>
      </c>
      <c r="J147">
        <f>INDEX('S7'!$B$18:$AD$89, MATCH(Overview!$B147, ddpicklist, 0), MATCH(Overview!$B$114, 'S1'!$B$2:$AD$2, 0))</f>
        <v>2357.7322598311525</v>
      </c>
      <c r="K147">
        <f>INDEX('S8'!$B$18:$AD$89, MATCH(Overview!$B147, ddpicklist, 0), MATCH(Overview!$B$114, 'S1'!$B$2:$AD$2, 0))</f>
        <v>2361.9366844566571</v>
      </c>
      <c r="L147">
        <f>INDEX('S9'!$B$18:$AD$89, MATCH(Overview!$B147, ddpicklist, 0), MATCH(Overview!$B$114, 'S1'!$B$2:$AD$2, 0))</f>
        <v>2353.4636982668762</v>
      </c>
      <c r="M147">
        <f>INDEX('S10'!$B$18:$AD$89, MATCH(Overview!$B147, ddpicklist, 0), MATCH(Overview!$B$114, 'S1'!$B$2:$AD$2, 0))</f>
        <v>2357.1807104286709</v>
      </c>
      <c r="O147" t="str">
        <v>Other equipment</v>
      </c>
      <c r="P147" s="44">
        <f t="shared" si="20"/>
        <v>-2.88591031321761E-3</v>
      </c>
      <c r="Q147" s="44">
        <f t="shared" si="30"/>
        <v>-4.4220423860528157E-3</v>
      </c>
      <c r="R147" s="44">
        <f t="shared" si="21"/>
        <v>-3.9148818982603917E-3</v>
      </c>
      <c r="S147" s="44">
        <f t="shared" si="22"/>
        <v>-1.634472887050209E-3</v>
      </c>
      <c r="T147" s="44">
        <f t="shared" si="23"/>
        <v>-4.0192200244566489E-3</v>
      </c>
      <c r="U147" s="44">
        <f t="shared" si="24"/>
        <v>-4.4220423860528157E-3</v>
      </c>
      <c r="V147" s="44">
        <f t="shared" si="25"/>
        <v>-1.7861565223203923E-3</v>
      </c>
      <c r="W147" s="44">
        <f t="shared" si="26"/>
        <v>-6.0922900323445717E-6</v>
      </c>
      <c r="X147" s="44">
        <f t="shared" si="27"/>
        <v>-3.5933749744708754E-3</v>
      </c>
      <c r="Y147" s="44">
        <f t="shared" si="28"/>
        <v>-2.0196708438143807E-3</v>
      </c>
      <c r="Z147" s="44" t="s">
        <v>63</v>
      </c>
    </row>
    <row r="148" spans="2:26" x14ac:dyDescent="0.35">
      <c r="B148" t="str">
        <v>Other manufacturing</v>
      </c>
      <c r="C148">
        <f>INDEX('Forth Pathway 2'!$B$18:$AD$89, MATCH(Overview!$B148, ddpicklist, 0), MATCH(Overview!$B$114, 'S1'!$B$2:$AD$2, 0))</f>
        <v>1480.2796419373856</v>
      </c>
      <c r="D148">
        <f>INDEX('S1'!$B$18:$AD$89, MATCH(Overview!$B148, ddpicklist, 0), MATCH(Overview!$B$114, 'S1'!$B$2:$AD$2, 0))</f>
        <v>1475.9010499956357</v>
      </c>
      <c r="E148">
        <f>INDEX('S2'!$B$18:$AD$89, MATCH(Overview!$B148, ddpicklist, 0), MATCH(Overview!$B$114, 'S1'!$B$2:$AD$2, 0))</f>
        <v>1475.1304408003757</v>
      </c>
      <c r="F148">
        <f>INDEX('S3'!$B$18:$AD$89, MATCH(Overview!$B148, ddpicklist, 0), MATCH(Overview!$B$114, 'S1'!$B$2:$AD$2, 0))</f>
        <v>1475.138672538654</v>
      </c>
      <c r="G148">
        <f>INDEX('S4'!$B$18:$AD$89, MATCH(Overview!$B148, ddpicklist, 0), MATCH(Overview!$B$114, 'S1'!$B$2:$AD$2, 0))</f>
        <v>1478.0893626598797</v>
      </c>
      <c r="H148">
        <f>INDEX('S5'!$B$18:$AD$89, MATCH(Overview!$B148, ddpicklist, 0), MATCH(Overview!$B$114, 'S1'!$B$2:$AD$2, 0))</f>
        <v>1472.8113710551625</v>
      </c>
      <c r="I148">
        <f>INDEX('S6'!$B$18:$AD$89, MATCH(Overview!$B148, ddpicklist, 0), MATCH(Overview!$B$114, 'S1'!$B$2:$AD$2, 0))</f>
        <v>1475.1304408003757</v>
      </c>
      <c r="J148">
        <f>INDEX('S7'!$B$18:$AD$89, MATCH(Overview!$B148, ddpicklist, 0), MATCH(Overview!$B$114, 'S1'!$B$2:$AD$2, 0))</f>
        <v>1477.9682844679869</v>
      </c>
      <c r="K148">
        <f>INDEX('S8'!$B$18:$AD$89, MATCH(Overview!$B148, ddpicklist, 0), MATCH(Overview!$B$114, 'S1'!$B$2:$AD$2, 0))</f>
        <v>1480.2793405033783</v>
      </c>
      <c r="L148">
        <f>INDEX('S9'!$B$18:$AD$89, MATCH(Overview!$B148, ddpicklist, 0), MATCH(Overview!$B$114, 'S1'!$B$2:$AD$2, 0))</f>
        <v>1474.8269429412353</v>
      </c>
      <c r="M148">
        <f>INDEX('S10'!$B$18:$AD$89, MATCH(Overview!$B148, ddpicklist, 0), MATCH(Overview!$B$114, 'S1'!$B$2:$AD$2, 0))</f>
        <v>1479.2832155455746</v>
      </c>
      <c r="O148" t="str">
        <v>Other manufacturing</v>
      </c>
      <c r="P148" s="44">
        <f t="shared" si="20"/>
        <v>-2.9579491723733531E-3</v>
      </c>
      <c r="Q148" s="44">
        <f t="shared" si="30"/>
        <v>-3.4785326982343934E-3</v>
      </c>
      <c r="R148" s="44">
        <f t="shared" si="21"/>
        <v>-3.4729717636345914E-3</v>
      </c>
      <c r="S148" s="44">
        <f t="shared" si="22"/>
        <v>-1.4796388570468277E-3</v>
      </c>
      <c r="T148" s="44">
        <f t="shared" si="23"/>
        <v>-5.0451757023751709E-3</v>
      </c>
      <c r="U148" s="44">
        <f t="shared" si="24"/>
        <v>-3.4785326982343934E-3</v>
      </c>
      <c r="V148" s="44">
        <f t="shared" si="25"/>
        <v>-1.5614329913864466E-3</v>
      </c>
      <c r="W148" s="44">
        <f t="shared" si="26"/>
        <v>-2.0363315056393105E-7</v>
      </c>
      <c r="X148" s="44">
        <f t="shared" si="27"/>
        <v>-3.6835600799142165E-3</v>
      </c>
      <c r="Y148" s="44">
        <f t="shared" si="28"/>
        <v>-6.7313388874745694E-4</v>
      </c>
      <c r="Z148" s="44" t="s">
        <v>63</v>
      </c>
    </row>
    <row r="149" spans="2:26" x14ac:dyDescent="0.35">
      <c r="B149" t="str">
        <v>Electricity generation - coal</v>
      </c>
      <c r="C149">
        <f>INDEX('Forth Pathway 2'!$B$18:$AD$89, MATCH(Overview!$B149, ddpicklist, 0), MATCH(Overview!$B$114, 'S1'!$B$2:$AD$2, 0))</f>
        <v>87.488990999999999</v>
      </c>
      <c r="D149">
        <f>INDEX('S1'!$B$18:$AD$89, MATCH(Overview!$B149, ddpicklist, 0), MATCH(Overview!$B$114, 'S1'!$B$2:$AD$2, 0))</f>
        <v>87.488990999999999</v>
      </c>
      <c r="E149">
        <f>INDEX('S2'!$B$18:$AD$89, MATCH(Overview!$B149, ddpicklist, 0), MATCH(Overview!$B$114, 'S1'!$B$2:$AD$2, 0))</f>
        <v>87.488990999999999</v>
      </c>
      <c r="F149">
        <f>INDEX('S3'!$B$18:$AD$89, MATCH(Overview!$B149, ddpicklist, 0), MATCH(Overview!$B$114, 'S1'!$B$2:$AD$2, 0))</f>
        <v>87.488990999999999</v>
      </c>
      <c r="G149">
        <f>INDEX('S4'!$B$18:$AD$89, MATCH(Overview!$B149, ddpicklist, 0), MATCH(Overview!$B$114, 'S1'!$B$2:$AD$2, 0))</f>
        <v>87.488990999999999</v>
      </c>
      <c r="H149">
        <f>INDEX('S5'!$B$18:$AD$89, MATCH(Overview!$B149, ddpicklist, 0), MATCH(Overview!$B$114, 'S1'!$B$2:$AD$2, 0))</f>
        <v>87.488990999999999</v>
      </c>
      <c r="I149">
        <f>INDEX('S6'!$B$18:$AD$89, MATCH(Overview!$B149, ddpicklist, 0), MATCH(Overview!$B$114, 'S1'!$B$2:$AD$2, 0))</f>
        <v>87.488990999999999</v>
      </c>
      <c r="J149">
        <f>INDEX('S7'!$B$18:$AD$89, MATCH(Overview!$B149, ddpicklist, 0), MATCH(Overview!$B$114, 'S1'!$B$2:$AD$2, 0))</f>
        <v>87.488990999999999</v>
      </c>
      <c r="K149">
        <f>INDEX('S8'!$B$18:$AD$89, MATCH(Overview!$B149, ddpicklist, 0), MATCH(Overview!$B$114, 'S1'!$B$2:$AD$2, 0))</f>
        <v>87.488990999999999</v>
      </c>
      <c r="L149">
        <f>INDEX('S9'!$B$18:$AD$89, MATCH(Overview!$B149, ddpicklist, 0), MATCH(Overview!$B$114, 'S1'!$B$2:$AD$2, 0))</f>
        <v>87.488990999999999</v>
      </c>
      <c r="M149">
        <f>INDEX('S10'!$B$18:$AD$89, MATCH(Overview!$B149, ddpicklist, 0), MATCH(Overview!$B$114, 'S1'!$B$2:$AD$2, 0))</f>
        <v>87.488990999999999</v>
      </c>
      <c r="O149" t="str">
        <v>Electricity generation - coal</v>
      </c>
      <c r="P149" s="44">
        <f t="shared" si="20"/>
        <v>0</v>
      </c>
      <c r="Q149" s="44">
        <f t="shared" si="30"/>
        <v>0</v>
      </c>
      <c r="R149" s="44">
        <f t="shared" si="21"/>
        <v>0</v>
      </c>
      <c r="S149" s="44">
        <f t="shared" si="22"/>
        <v>0</v>
      </c>
      <c r="T149" s="44">
        <f t="shared" si="23"/>
        <v>0</v>
      </c>
      <c r="U149" s="44">
        <f t="shared" si="24"/>
        <v>0</v>
      </c>
      <c r="V149" s="44">
        <f t="shared" si="25"/>
        <v>0</v>
      </c>
      <c r="W149" s="44">
        <f t="shared" si="26"/>
        <v>0</v>
      </c>
      <c r="X149" s="44">
        <f t="shared" si="27"/>
        <v>0</v>
      </c>
      <c r="Y149" s="44">
        <f t="shared" si="28"/>
        <v>0</v>
      </c>
      <c r="Z149" s="44" t="s">
        <v>61</v>
      </c>
    </row>
    <row r="150" spans="2:26" x14ac:dyDescent="0.35">
      <c r="B150" t="str">
        <v>Electricity generation - gas</v>
      </c>
      <c r="C150">
        <f>INDEX('Forth Pathway 2'!$B$18:$AD$89, MATCH(Overview!$B150, ddpicklist, 0), MATCH(Overview!$B$114, 'S1'!$B$2:$AD$2, 0))</f>
        <v>129.22403960344039</v>
      </c>
      <c r="D150">
        <f>INDEX('S1'!$B$18:$AD$89, MATCH(Overview!$B150, ddpicklist, 0), MATCH(Overview!$B$114, 'S1'!$B$2:$AD$2, 0))</f>
        <v>129.22403960344039</v>
      </c>
      <c r="E150">
        <f>INDEX('S2'!$B$18:$AD$89, MATCH(Overview!$B150, ddpicklist, 0), MATCH(Overview!$B$114, 'S1'!$B$2:$AD$2, 0))</f>
        <v>129.22403960344039</v>
      </c>
      <c r="F150">
        <f>INDEX('S3'!$B$18:$AD$89, MATCH(Overview!$B150, ddpicklist, 0), MATCH(Overview!$B$114, 'S1'!$B$2:$AD$2, 0))</f>
        <v>129.22403960344039</v>
      </c>
      <c r="G150">
        <f>INDEX('S4'!$B$18:$AD$89, MATCH(Overview!$B150, ddpicklist, 0), MATCH(Overview!$B$114, 'S1'!$B$2:$AD$2, 0))</f>
        <v>129.22403960344039</v>
      </c>
      <c r="H150">
        <f>INDEX('S5'!$B$18:$AD$89, MATCH(Overview!$B150, ddpicklist, 0), MATCH(Overview!$B$114, 'S1'!$B$2:$AD$2, 0))</f>
        <v>129.22403960344039</v>
      </c>
      <c r="I150">
        <f>INDEX('S6'!$B$18:$AD$89, MATCH(Overview!$B150, ddpicklist, 0), MATCH(Overview!$B$114, 'S1'!$B$2:$AD$2, 0))</f>
        <v>129.22403960344039</v>
      </c>
      <c r="J150">
        <f>INDEX('S7'!$B$18:$AD$89, MATCH(Overview!$B150, ddpicklist, 0), MATCH(Overview!$B$114, 'S1'!$B$2:$AD$2, 0))</f>
        <v>129.22403960344039</v>
      </c>
      <c r="K150">
        <f>INDEX('S8'!$B$18:$AD$89, MATCH(Overview!$B150, ddpicklist, 0), MATCH(Overview!$B$114, 'S1'!$B$2:$AD$2, 0))</f>
        <v>129.22403960344039</v>
      </c>
      <c r="L150">
        <f>INDEX('S9'!$B$18:$AD$89, MATCH(Overview!$B150, ddpicklist, 0), MATCH(Overview!$B$114, 'S1'!$B$2:$AD$2, 0))</f>
        <v>129.22403960344039</v>
      </c>
      <c r="M150">
        <f>INDEX('S10'!$B$18:$AD$89, MATCH(Overview!$B150, ddpicklist, 0), MATCH(Overview!$B$114, 'S1'!$B$2:$AD$2, 0))</f>
        <v>129.22403960344039</v>
      </c>
      <c r="O150" t="str">
        <v>Electricity generation - gas</v>
      </c>
      <c r="P150" s="44">
        <f t="shared" si="20"/>
        <v>0</v>
      </c>
      <c r="Q150" s="44">
        <f t="shared" si="30"/>
        <v>0</v>
      </c>
      <c r="R150" s="44">
        <f t="shared" si="21"/>
        <v>0</v>
      </c>
      <c r="S150" s="44">
        <f t="shared" si="22"/>
        <v>0</v>
      </c>
      <c r="T150" s="44">
        <f t="shared" si="23"/>
        <v>0</v>
      </c>
      <c r="U150" s="44">
        <f t="shared" si="24"/>
        <v>0</v>
      </c>
      <c r="V150" s="44">
        <f t="shared" si="25"/>
        <v>0</v>
      </c>
      <c r="W150" s="44">
        <f t="shared" si="26"/>
        <v>0</v>
      </c>
      <c r="X150" s="44">
        <f t="shared" si="27"/>
        <v>0</v>
      </c>
      <c r="Y150" s="44">
        <f t="shared" si="28"/>
        <v>0</v>
      </c>
      <c r="Z150" s="44" t="s">
        <v>61</v>
      </c>
    </row>
    <row r="151" spans="2:26" x14ac:dyDescent="0.35">
      <c r="B151" t="str">
        <v>Electricity generation - geothermal</v>
      </c>
      <c r="C151">
        <f>INDEX('Forth Pathway 2'!$B$18:$AD$89, MATCH(Overview!$B151, ddpicklist, 0), MATCH(Overview!$B$114, 'S1'!$B$2:$AD$2, 0))</f>
        <v>1732.2661209660814</v>
      </c>
      <c r="D151">
        <f>INDEX('S1'!$B$18:$AD$89, MATCH(Overview!$B151, ddpicklist, 0), MATCH(Overview!$B$114, 'S1'!$B$2:$AD$2, 0))</f>
        <v>1769.0879548544517</v>
      </c>
      <c r="E151">
        <f>INDEX('S2'!$B$18:$AD$89, MATCH(Overview!$B151, ddpicklist, 0), MATCH(Overview!$B$114, 'S1'!$B$2:$AD$2, 0))</f>
        <v>1899.4373049647008</v>
      </c>
      <c r="F151">
        <f>INDEX('S3'!$B$18:$AD$89, MATCH(Overview!$B151, ddpicklist, 0), MATCH(Overview!$B$114, 'S1'!$B$2:$AD$2, 0))</f>
        <v>1830.4693379863238</v>
      </c>
      <c r="G151">
        <f>INDEX('S4'!$B$18:$AD$89, MATCH(Overview!$B151, ddpicklist, 0), MATCH(Overview!$B$114, 'S1'!$B$2:$AD$2, 0))</f>
        <v>1809.3466925400151</v>
      </c>
      <c r="H151">
        <f>INDEX('S5'!$B$18:$AD$89, MATCH(Overview!$B151, ddpicklist, 0), MATCH(Overview!$B$114, 'S1'!$B$2:$AD$2, 0))</f>
        <v>2148.4893645292323</v>
      </c>
      <c r="I151">
        <f>INDEX('S6'!$B$18:$AD$89, MATCH(Overview!$B151, ddpicklist, 0), MATCH(Overview!$B$114, 'S1'!$B$2:$AD$2, 0))</f>
        <v>1899.4373049647008</v>
      </c>
      <c r="J151">
        <f>INDEX('S7'!$B$18:$AD$89, MATCH(Overview!$B151, ddpicklist, 0), MATCH(Overview!$B$114, 'S1'!$B$2:$AD$2, 0))</f>
        <v>1818.9144181569898</v>
      </c>
      <c r="K151">
        <f>INDEX('S8'!$B$18:$AD$89, MATCH(Overview!$B151, ddpicklist, 0), MATCH(Overview!$B$114, 'S1'!$B$2:$AD$2, 0))</f>
        <v>1732.3416748004022</v>
      </c>
      <c r="L151">
        <f>INDEX('S9'!$B$18:$AD$89, MATCH(Overview!$B151, ddpicklist, 0), MATCH(Overview!$B$114, 'S1'!$B$2:$AD$2, 0))</f>
        <v>1943.49355386819</v>
      </c>
      <c r="M151">
        <f>INDEX('S10'!$B$18:$AD$89, MATCH(Overview!$B151, ddpicklist, 0), MATCH(Overview!$B$114, 'S1'!$B$2:$AD$2, 0))</f>
        <v>1930.4064025499124</v>
      </c>
      <c r="O151" t="str">
        <v>Electricity generation - geothermal</v>
      </c>
      <c r="P151" s="44">
        <f t="shared" si="20"/>
        <v>2.1256453291273125E-2</v>
      </c>
      <c r="Q151" s="44">
        <f t="shared" si="30"/>
        <v>9.6504331508479924E-2</v>
      </c>
      <c r="R151" s="44">
        <f t="shared" si="21"/>
        <v>5.6690606501889285E-2</v>
      </c>
      <c r="S151" s="44">
        <f t="shared" si="22"/>
        <v>4.4496957275216964E-2</v>
      </c>
      <c r="T151" s="44">
        <f t="shared" si="23"/>
        <v>0.24027673261370719</v>
      </c>
      <c r="U151" s="44">
        <f t="shared" si="24"/>
        <v>9.6504331508479924E-2</v>
      </c>
      <c r="V151" s="44">
        <f t="shared" si="25"/>
        <v>5.0020199634559948E-2</v>
      </c>
      <c r="W151" s="44">
        <f t="shared" si="26"/>
        <v>4.3615604673252761E-5</v>
      </c>
      <c r="X151" s="44">
        <f t="shared" si="27"/>
        <v>0.12193705709854075</v>
      </c>
      <c r="Y151" s="44">
        <f t="shared" si="28"/>
        <v>0.11438212592492913</v>
      </c>
      <c r="Z151" s="44" t="s">
        <v>61</v>
      </c>
    </row>
    <row r="152" spans="2:26" x14ac:dyDescent="0.35">
      <c r="B152" t="str">
        <v>Electricity generation - hydro</v>
      </c>
      <c r="C152">
        <f>INDEX('Forth Pathway 2'!$B$18:$AD$89, MATCH(Overview!$B152, ddpicklist, 0), MATCH(Overview!$B$114, 'S1'!$B$2:$AD$2, 0))</f>
        <v>2167.0878910000001</v>
      </c>
      <c r="D152">
        <f>INDEX('S1'!$B$18:$AD$89, MATCH(Overview!$B152, ddpicklist, 0), MATCH(Overview!$B$114, 'S1'!$B$2:$AD$2, 0))</f>
        <v>2167.0878910000001</v>
      </c>
      <c r="E152">
        <f>INDEX('S2'!$B$18:$AD$89, MATCH(Overview!$B152, ddpicklist, 0), MATCH(Overview!$B$114, 'S1'!$B$2:$AD$2, 0))</f>
        <v>2167.0878910000001</v>
      </c>
      <c r="F152">
        <f>INDEX('S3'!$B$18:$AD$89, MATCH(Overview!$B152, ddpicklist, 0), MATCH(Overview!$B$114, 'S1'!$B$2:$AD$2, 0))</f>
        <v>2167.0878910000001</v>
      </c>
      <c r="G152">
        <f>INDEX('S4'!$B$18:$AD$89, MATCH(Overview!$B152, ddpicklist, 0), MATCH(Overview!$B$114, 'S1'!$B$2:$AD$2, 0))</f>
        <v>2167.0878910000001</v>
      </c>
      <c r="H152">
        <f>INDEX('S5'!$B$18:$AD$89, MATCH(Overview!$B152, ddpicklist, 0), MATCH(Overview!$B$114, 'S1'!$B$2:$AD$2, 0))</f>
        <v>2167.0878910000001</v>
      </c>
      <c r="I152">
        <f>INDEX('S6'!$B$18:$AD$89, MATCH(Overview!$B152, ddpicklist, 0), MATCH(Overview!$B$114, 'S1'!$B$2:$AD$2, 0))</f>
        <v>2167.0878910000001</v>
      </c>
      <c r="J152">
        <f>INDEX('S7'!$B$18:$AD$89, MATCH(Overview!$B152, ddpicklist, 0), MATCH(Overview!$B$114, 'S1'!$B$2:$AD$2, 0))</f>
        <v>2167.0878910000001</v>
      </c>
      <c r="K152">
        <f>INDEX('S8'!$B$18:$AD$89, MATCH(Overview!$B152, ddpicklist, 0), MATCH(Overview!$B$114, 'S1'!$B$2:$AD$2, 0))</f>
        <v>2167.0878910000001</v>
      </c>
      <c r="L152">
        <f>INDEX('S9'!$B$18:$AD$89, MATCH(Overview!$B152, ddpicklist, 0), MATCH(Overview!$B$114, 'S1'!$B$2:$AD$2, 0))</f>
        <v>2167.0878910000001</v>
      </c>
      <c r="M152">
        <f>INDEX('S10'!$B$18:$AD$89, MATCH(Overview!$B152, ddpicklist, 0), MATCH(Overview!$B$114, 'S1'!$B$2:$AD$2, 0))</f>
        <v>2167.0878910000001</v>
      </c>
      <c r="O152" t="str">
        <v>Electricity generation - hydro</v>
      </c>
      <c r="P152" s="44">
        <f t="shared" si="20"/>
        <v>0</v>
      </c>
      <c r="Q152" s="44">
        <f t="shared" si="30"/>
        <v>0</v>
      </c>
      <c r="R152" s="44">
        <f t="shared" si="21"/>
        <v>0</v>
      </c>
      <c r="S152" s="44">
        <f t="shared" si="22"/>
        <v>0</v>
      </c>
      <c r="T152" s="44">
        <f t="shared" si="23"/>
        <v>0</v>
      </c>
      <c r="U152" s="44">
        <f t="shared" si="24"/>
        <v>0</v>
      </c>
      <c r="V152" s="44">
        <f t="shared" si="25"/>
        <v>0</v>
      </c>
      <c r="W152" s="44">
        <f t="shared" si="26"/>
        <v>0</v>
      </c>
      <c r="X152" s="44">
        <f t="shared" si="27"/>
        <v>0</v>
      </c>
      <c r="Y152" s="44">
        <f t="shared" si="28"/>
        <v>0</v>
      </c>
      <c r="Z152" s="44" t="s">
        <v>61</v>
      </c>
    </row>
    <row r="153" spans="2:26" x14ac:dyDescent="0.35">
      <c r="B153" t="str">
        <v>Electricity generation - other renewable</v>
      </c>
      <c r="C153">
        <f>INDEX('Forth Pathway 2'!$B$18:$AD$89, MATCH(Overview!$B153, ddpicklist, 0), MATCH(Overview!$B$114, 'S1'!$B$2:$AD$2, 0))</f>
        <v>506.06832098755348</v>
      </c>
      <c r="D153">
        <f>INDEX('S1'!$B$18:$AD$89, MATCH(Overview!$B153, ddpicklist, 0), MATCH(Overview!$B$114, 'S1'!$B$2:$AD$2, 0))</f>
        <v>516.49751042982166</v>
      </c>
      <c r="E153">
        <f>INDEX('S2'!$B$18:$AD$89, MATCH(Overview!$B153, ddpicklist, 0), MATCH(Overview!$B$114, 'S1'!$B$2:$AD$2, 0))</f>
        <v>554.37419016650574</v>
      </c>
      <c r="F153">
        <f>INDEX('S3'!$B$18:$AD$89, MATCH(Overview!$B153, ddpicklist, 0), MATCH(Overview!$B$114, 'S1'!$B$2:$AD$2, 0))</f>
        <v>534.33122644667276</v>
      </c>
      <c r="G153">
        <f>INDEX('S4'!$B$18:$AD$89, MATCH(Overview!$B153, ddpicklist, 0), MATCH(Overview!$B$114, 'S1'!$B$2:$AD$2, 0))</f>
        <v>528.16631520958708</v>
      </c>
      <c r="H153">
        <f>INDEX('S5'!$B$18:$AD$89, MATCH(Overview!$B153, ddpicklist, 0), MATCH(Overview!$B$114, 'S1'!$B$2:$AD$2, 0))</f>
        <v>624.95979580403116</v>
      </c>
      <c r="I153">
        <f>INDEX('S6'!$B$18:$AD$89, MATCH(Overview!$B153, ddpicklist, 0), MATCH(Overview!$B$114, 'S1'!$B$2:$AD$2, 0))</f>
        <v>554.37419016650574</v>
      </c>
      <c r="J153">
        <f>INDEX('S7'!$B$18:$AD$89, MATCH(Overview!$B153, ddpicklist, 0), MATCH(Overview!$B$114, 'S1'!$B$2:$AD$2, 0))</f>
        <v>530.9458389703849</v>
      </c>
      <c r="K153">
        <f>INDEX('S8'!$B$18:$AD$89, MATCH(Overview!$B153, ddpicklist, 0), MATCH(Overview!$B$114, 'S1'!$B$2:$AD$2, 0))</f>
        <v>506.09043912049407</v>
      </c>
      <c r="L153">
        <f>INDEX('S9'!$B$18:$AD$89, MATCH(Overview!$B153, ddpicklist, 0), MATCH(Overview!$B$114, 'S1'!$B$2:$AD$2, 0))</f>
        <v>566.39898637279111</v>
      </c>
      <c r="M153">
        <f>INDEX('S10'!$B$18:$AD$89, MATCH(Overview!$B153, ddpicklist, 0), MATCH(Overview!$B$114, 'S1'!$B$2:$AD$2, 0))</f>
        <v>562.89428992175897</v>
      </c>
      <c r="O153" t="str">
        <v>Electricity generation - other renewable</v>
      </c>
      <c r="P153" s="44">
        <f t="shared" si="20"/>
        <v>2.0608263765486079E-2</v>
      </c>
      <c r="Q153" s="44">
        <f t="shared" si="30"/>
        <v>9.5453256360103822E-2</v>
      </c>
      <c r="R153" s="44">
        <f t="shared" si="21"/>
        <v>5.5848003692399395E-2</v>
      </c>
      <c r="S153" s="44">
        <f t="shared" si="22"/>
        <v>4.3666029477820389E-2</v>
      </c>
      <c r="T153" s="44">
        <f t="shared" si="23"/>
        <v>0.23493166808874766</v>
      </c>
      <c r="U153" s="44">
        <f t="shared" si="24"/>
        <v>9.5453256360103822E-2</v>
      </c>
      <c r="V153" s="44">
        <f t="shared" si="25"/>
        <v>4.9158417848176761E-2</v>
      </c>
      <c r="W153" s="44">
        <f t="shared" si="26"/>
        <v>4.3705823943751554E-5</v>
      </c>
      <c r="X153" s="44">
        <f t="shared" si="27"/>
        <v>0.11921446746065234</v>
      </c>
      <c r="Y153" s="44">
        <f t="shared" si="28"/>
        <v>0.11228912496106047</v>
      </c>
      <c r="Z153" s="44" t="s">
        <v>61</v>
      </c>
    </row>
    <row r="154" spans="2:26" x14ac:dyDescent="0.35">
      <c r="B154" t="str">
        <v>Electricity supply</v>
      </c>
      <c r="C154">
        <f>INDEX('Forth Pathway 2'!$B$18:$AD$89, MATCH(Overview!$B154, ddpicklist, 0), MATCH(Overview!$B$114, 'S1'!$B$2:$AD$2, 0))</f>
        <v>3407.5810093562709</v>
      </c>
      <c r="D154">
        <f>INDEX('S1'!$B$18:$AD$89, MATCH(Overview!$B154, ddpicklist, 0), MATCH(Overview!$B$114, 'S1'!$B$2:$AD$2, 0))</f>
        <v>3452.4821015581451</v>
      </c>
      <c r="E154">
        <f>INDEX('S2'!$B$18:$AD$89, MATCH(Overview!$B154, ddpicklist, 0), MATCH(Overview!$B$114, 'S1'!$B$2:$AD$2, 0))</f>
        <v>3612.6986697593366</v>
      </c>
      <c r="F154">
        <f>INDEX('S3'!$B$18:$AD$89, MATCH(Overview!$B154, ddpicklist, 0), MATCH(Overview!$B$114, 'S1'!$B$2:$AD$2, 0))</f>
        <v>3527.9252990630912</v>
      </c>
      <c r="G154">
        <f>INDEX('S4'!$B$18:$AD$89, MATCH(Overview!$B154, ddpicklist, 0), MATCH(Overview!$B$114, 'S1'!$B$2:$AD$2, 0))</f>
        <v>3501.9286578408314</v>
      </c>
      <c r="H154">
        <f>INDEX('S5'!$B$18:$AD$89, MATCH(Overview!$B154, ddpicklist, 0), MATCH(Overview!$B$114, 'S1'!$B$2:$AD$2, 0))</f>
        <v>3916.5669799211705</v>
      </c>
      <c r="I154">
        <f>INDEX('S6'!$B$18:$AD$89, MATCH(Overview!$B154, ddpicklist, 0), MATCH(Overview!$B$114, 'S1'!$B$2:$AD$2, 0))</f>
        <v>3612.6986697593366</v>
      </c>
      <c r="J154">
        <f>INDEX('S7'!$B$18:$AD$89, MATCH(Overview!$B154, ddpicklist, 0), MATCH(Overview!$B$114, 'S1'!$B$2:$AD$2, 0))</f>
        <v>3513.6877129589316</v>
      </c>
      <c r="K154">
        <f>INDEX('S8'!$B$18:$AD$89, MATCH(Overview!$B154, ddpicklist, 0), MATCH(Overview!$B$114, 'S1'!$B$2:$AD$2, 0))</f>
        <v>3407.6578836831504</v>
      </c>
      <c r="L154">
        <f>INDEX('S9'!$B$18:$AD$89, MATCH(Overview!$B154, ddpicklist, 0), MATCH(Overview!$B$114, 'S1'!$B$2:$AD$2, 0))</f>
        <v>3665.8693324599312</v>
      </c>
      <c r="M154">
        <f>INDEX('S10'!$B$18:$AD$89, MATCH(Overview!$B154, ddpicklist, 0), MATCH(Overview!$B$114, 'S1'!$B$2:$AD$2, 0))</f>
        <v>3666.3370556066366</v>
      </c>
      <c r="O154" t="str">
        <v>Electricity supply</v>
      </c>
      <c r="P154" s="44">
        <f t="shared" si="20"/>
        <v>1.317682311252133E-2</v>
      </c>
      <c r="Q154" s="44">
        <f t="shared" si="30"/>
        <v>6.0194507435001432E-2</v>
      </c>
      <c r="R154" s="44">
        <f t="shared" si="21"/>
        <v>3.5316633522838758E-2</v>
      </c>
      <c r="S154" s="44">
        <f t="shared" si="22"/>
        <v>2.7687573156883971E-2</v>
      </c>
      <c r="T154" s="44">
        <f t="shared" si="23"/>
        <v>0.14936870735203822</v>
      </c>
      <c r="U154" s="44">
        <f t="shared" si="24"/>
        <v>6.0194507435001432E-2</v>
      </c>
      <c r="V154" s="44">
        <f t="shared" si="25"/>
        <v>3.1138424387071373E-2</v>
      </c>
      <c r="W154" s="44">
        <f t="shared" si="26"/>
        <v>2.255979437282285E-5</v>
      </c>
      <c r="X154" s="44">
        <f t="shared" si="27"/>
        <v>7.5798146073261963E-2</v>
      </c>
      <c r="Y154" s="44">
        <f t="shared" si="28"/>
        <v>7.5935405655769728E-2</v>
      </c>
      <c r="Z154" s="44" t="s">
        <v>66</v>
      </c>
    </row>
    <row r="155" spans="2:26" x14ac:dyDescent="0.35">
      <c r="B155" t="str">
        <v>Gas supply</v>
      </c>
      <c r="C155">
        <f>INDEX('Forth Pathway 2'!$B$18:$AD$89, MATCH(Overview!$B155, ddpicklist, 0), MATCH(Overview!$B$114, 'S1'!$B$2:$AD$2, 0))</f>
        <v>718.87597723990496</v>
      </c>
      <c r="D155">
        <f>INDEX('S1'!$B$18:$AD$89, MATCH(Overview!$B155, ddpicklist, 0), MATCH(Overview!$B$114, 'S1'!$B$2:$AD$2, 0))</f>
        <v>724.26187813528907</v>
      </c>
      <c r="E155">
        <f>INDEX('S2'!$B$18:$AD$89, MATCH(Overview!$B155, ddpicklist, 0), MATCH(Overview!$B$114, 'S1'!$B$2:$AD$2, 0))</f>
        <v>731.49410732399394</v>
      </c>
      <c r="F155">
        <f>INDEX('S3'!$B$18:$AD$89, MATCH(Overview!$B155, ddpicklist, 0), MATCH(Overview!$B$114, 'S1'!$B$2:$AD$2, 0))</f>
        <v>727.52167865116394</v>
      </c>
      <c r="G155">
        <f>INDEX('S4'!$B$18:$AD$89, MATCH(Overview!$B155, ddpicklist, 0), MATCH(Overview!$B$114, 'S1'!$B$2:$AD$2, 0))</f>
        <v>725.6358916653046</v>
      </c>
      <c r="H155">
        <f>INDEX('S5'!$B$18:$AD$89, MATCH(Overview!$B155, ddpicklist, 0), MATCH(Overview!$B$114, 'S1'!$B$2:$AD$2, 0))</f>
        <v>754.87908250522935</v>
      </c>
      <c r="I155">
        <f>INDEX('S6'!$B$18:$AD$89, MATCH(Overview!$B155, ddpicklist, 0), MATCH(Overview!$B$114, 'S1'!$B$2:$AD$2, 0))</f>
        <v>731.49410732399394</v>
      </c>
      <c r="J155">
        <f>INDEX('S7'!$B$18:$AD$89, MATCH(Overview!$B155, ddpicklist, 0), MATCH(Overview!$B$114, 'S1'!$B$2:$AD$2, 0))</f>
        <v>726.16631862265069</v>
      </c>
      <c r="K155">
        <f>INDEX('S8'!$B$18:$AD$89, MATCH(Overview!$B155, ddpicklist, 0), MATCH(Overview!$B$114, 'S1'!$B$2:$AD$2, 0))</f>
        <v>718.88190387252428</v>
      </c>
      <c r="L155">
        <f>INDEX('S9'!$B$18:$AD$89, MATCH(Overview!$B155, ddpicklist, 0), MATCH(Overview!$B$114, 'S1'!$B$2:$AD$2, 0))</f>
        <v>736.93896335374473</v>
      </c>
      <c r="M155">
        <f>INDEX('S10'!$B$18:$AD$89, MATCH(Overview!$B155, ddpicklist, 0), MATCH(Overview!$B$114, 'S1'!$B$2:$AD$2, 0))</f>
        <v>734.50708167094535</v>
      </c>
      <c r="O155" t="str">
        <v>Gas supply</v>
      </c>
      <c r="P155" s="44">
        <f t="shared" si="20"/>
        <v>7.4921141697668059E-3</v>
      </c>
      <c r="Q155" s="44">
        <f t="shared" si="30"/>
        <v>1.7552582759178925E-2</v>
      </c>
      <c r="R155" s="44">
        <f t="shared" si="21"/>
        <v>1.2026694012580386E-2</v>
      </c>
      <c r="S155" s="44">
        <f t="shared" si="22"/>
        <v>9.4034501630644307E-3</v>
      </c>
      <c r="T155" s="44">
        <f t="shared" si="23"/>
        <v>5.0082498797020314E-2</v>
      </c>
      <c r="U155" s="44">
        <f t="shared" si="24"/>
        <v>1.7552582759178925E-2</v>
      </c>
      <c r="V155" s="44">
        <f t="shared" si="25"/>
        <v>1.0141306169023423E-2</v>
      </c>
      <c r="W155" s="44">
        <f t="shared" si="26"/>
        <v>8.2443047297875438E-6</v>
      </c>
      <c r="X155" s="44">
        <f t="shared" si="27"/>
        <v>2.5126707089575984E-2</v>
      </c>
      <c r="Y155" s="44">
        <f t="shared" si="28"/>
        <v>2.174381245991186E-2</v>
      </c>
      <c r="Z155" s="44" t="s">
        <v>66</v>
      </c>
    </row>
    <row r="156" spans="2:26" x14ac:dyDescent="0.35">
      <c r="B156" t="str">
        <v>Water supply and waste services</v>
      </c>
      <c r="C156">
        <f>INDEX('Forth Pathway 2'!$B$18:$AD$89, MATCH(Overview!$B156, ddpicklist, 0), MATCH(Overview!$B$114, 'S1'!$B$2:$AD$2, 0))</f>
        <v>2918.0855511079071</v>
      </c>
      <c r="D156">
        <f>INDEX('S1'!$B$18:$AD$89, MATCH(Overview!$B156, ddpicklist, 0), MATCH(Overview!$B$114, 'S1'!$B$2:$AD$2, 0))</f>
        <v>2925.4653870713287</v>
      </c>
      <c r="E156">
        <f>INDEX('S2'!$B$18:$AD$89, MATCH(Overview!$B156, ddpicklist, 0), MATCH(Overview!$B$114, 'S1'!$B$2:$AD$2, 0))</f>
        <v>2923.6908669010368</v>
      </c>
      <c r="F156">
        <f>INDEX('S3'!$B$18:$AD$89, MATCH(Overview!$B156, ddpicklist, 0), MATCH(Overview!$B$114, 'S1'!$B$2:$AD$2, 0))</f>
        <v>2924.6415033263165</v>
      </c>
      <c r="G156">
        <f>INDEX('S4'!$B$18:$AD$89, MATCH(Overview!$B156, ddpicklist, 0), MATCH(Overview!$B$114, 'S1'!$B$2:$AD$2, 0))</f>
        <v>2920.4177283984341</v>
      </c>
      <c r="H156">
        <f>INDEX('S5'!$B$18:$AD$89, MATCH(Overview!$B156, ddpicklist, 0), MATCH(Overview!$B$114, 'S1'!$B$2:$AD$2, 0))</f>
        <v>2929.4467035762159</v>
      </c>
      <c r="I156">
        <f>INDEX('S6'!$B$18:$AD$89, MATCH(Overview!$B156, ddpicklist, 0), MATCH(Overview!$B$114, 'S1'!$B$2:$AD$2, 0))</f>
        <v>2923.6908669010368</v>
      </c>
      <c r="J156">
        <f>INDEX('S7'!$B$18:$AD$89, MATCH(Overview!$B156, ddpicklist, 0), MATCH(Overview!$B$114, 'S1'!$B$2:$AD$2, 0))</f>
        <v>2920.3577837435419</v>
      </c>
      <c r="K156">
        <f>INDEX('S8'!$B$18:$AD$89, MATCH(Overview!$B156, ddpicklist, 0), MATCH(Overview!$B$114, 'S1'!$B$2:$AD$2, 0))</f>
        <v>2918.09616462143</v>
      </c>
      <c r="L156">
        <f>INDEX('S9'!$B$18:$AD$89, MATCH(Overview!$B156, ddpicklist, 0), MATCH(Overview!$B$114, 'S1'!$B$2:$AD$2, 0))</f>
        <v>2922.5891107813186</v>
      </c>
      <c r="M156">
        <f>INDEX('S10'!$B$18:$AD$89, MATCH(Overview!$B156, ddpicklist, 0), MATCH(Overview!$B$114, 'S1'!$B$2:$AD$2, 0))</f>
        <v>2919.0901492762773</v>
      </c>
      <c r="O156" t="str">
        <v>Water supply and waste services</v>
      </c>
      <c r="P156" s="44">
        <f t="shared" si="20"/>
        <v>2.5289991791432875E-3</v>
      </c>
      <c r="Q156" s="44">
        <f t="shared" si="30"/>
        <v>1.9208880942511719E-3</v>
      </c>
      <c r="R156" s="44">
        <f t="shared" si="21"/>
        <v>2.2466621021171029E-3</v>
      </c>
      <c r="S156" s="44">
        <f t="shared" si="22"/>
        <v>7.9921484469203108E-4</v>
      </c>
      <c r="T156" s="44">
        <f t="shared" si="23"/>
        <v>3.893358254693835E-3</v>
      </c>
      <c r="U156" s="44">
        <f t="shared" si="24"/>
        <v>1.9208880942511719E-3</v>
      </c>
      <c r="V156" s="44">
        <f t="shared" si="25"/>
        <v>7.7867238497231206E-4</v>
      </c>
      <c r="W156" s="44">
        <f t="shared" si="26"/>
        <v>3.6371495411025023E-6</v>
      </c>
      <c r="X156" s="44">
        <f t="shared" si="27"/>
        <v>1.5433268129172451E-3</v>
      </c>
      <c r="Y156" s="44">
        <f t="shared" si="28"/>
        <v>3.4426618095162453E-4</v>
      </c>
      <c r="Z156" s="44" t="s">
        <v>66</v>
      </c>
    </row>
    <row r="157" spans="2:26" x14ac:dyDescent="0.35">
      <c r="B157" t="str">
        <v>Construction services</v>
      </c>
      <c r="C157">
        <f>INDEX('Forth Pathway 2'!$B$18:$AD$89, MATCH(Overview!$B157, ddpicklist, 0), MATCH(Overview!$B$114, 'S1'!$B$2:$AD$2, 0))</f>
        <v>29292.420876958302</v>
      </c>
      <c r="D157">
        <f>INDEX('S1'!$B$18:$AD$89, MATCH(Overview!$B157, ddpicklist, 0), MATCH(Overview!$B$114, 'S1'!$B$2:$AD$2, 0))</f>
        <v>29305.314959803003</v>
      </c>
      <c r="E157">
        <f>INDEX('S2'!$B$18:$AD$89, MATCH(Overview!$B157, ddpicklist, 0), MATCH(Overview!$B$114, 'S1'!$B$2:$AD$2, 0))</f>
        <v>29119.430572947818</v>
      </c>
      <c r="F157">
        <f>INDEX('S3'!$B$18:$AD$89, MATCH(Overview!$B157, ddpicklist, 0), MATCH(Overview!$B$114, 'S1'!$B$2:$AD$2, 0))</f>
        <v>29214.246808258082</v>
      </c>
      <c r="G157">
        <f>INDEX('S4'!$B$18:$AD$89, MATCH(Overview!$B157, ddpicklist, 0), MATCH(Overview!$B$114, 'S1'!$B$2:$AD$2, 0))</f>
        <v>29211.95919032165</v>
      </c>
      <c r="H157">
        <f>INDEX('S5'!$B$18:$AD$89, MATCH(Overview!$B157, ddpicklist, 0), MATCH(Overview!$B$114, 'S1'!$B$2:$AD$2, 0))</f>
        <v>28931.917054147227</v>
      </c>
      <c r="I157">
        <f>INDEX('S6'!$B$18:$AD$89, MATCH(Overview!$B157, ddpicklist, 0), MATCH(Overview!$B$114, 'S1'!$B$2:$AD$2, 0))</f>
        <v>29119.430572947818</v>
      </c>
      <c r="J157">
        <f>INDEX('S7'!$B$18:$AD$89, MATCH(Overview!$B157, ddpicklist, 0), MATCH(Overview!$B$114, 'S1'!$B$2:$AD$2, 0))</f>
        <v>29198.105993286143</v>
      </c>
      <c r="K157">
        <f>INDEX('S8'!$B$18:$AD$89, MATCH(Overview!$B157, ddpicklist, 0), MATCH(Overview!$B$114, 'S1'!$B$2:$AD$2, 0))</f>
        <v>29292.561412909956</v>
      </c>
      <c r="L157">
        <f>INDEX('S9'!$B$18:$AD$89, MATCH(Overview!$B157, ddpicklist, 0), MATCH(Overview!$B$114, 'S1'!$B$2:$AD$2, 0))</f>
        <v>29051.990640569798</v>
      </c>
      <c r="M157">
        <f>INDEX('S10'!$B$18:$AD$89, MATCH(Overview!$B157, ddpicklist, 0), MATCH(Overview!$B$114, 'S1'!$B$2:$AD$2, 0))</f>
        <v>29074.974795321396</v>
      </c>
      <c r="O157" t="str">
        <v>Construction services</v>
      </c>
      <c r="P157" s="44">
        <f t="shared" si="20"/>
        <v>4.4018495087394527E-4</v>
      </c>
      <c r="Q157" s="44">
        <f t="shared" si="30"/>
        <v>-5.9056335677110106E-3</v>
      </c>
      <c r="R157" s="44">
        <f t="shared" si="21"/>
        <v>-2.6687472854697303E-3</v>
      </c>
      <c r="S157" s="44">
        <f t="shared" si="22"/>
        <v>-2.7468431842704311E-3</v>
      </c>
      <c r="T157" s="44">
        <f t="shared" si="23"/>
        <v>-1.2307068245583364E-2</v>
      </c>
      <c r="U157" s="44">
        <f t="shared" si="24"/>
        <v>-5.9056335677110106E-3</v>
      </c>
      <c r="V157" s="44">
        <f t="shared" si="25"/>
        <v>-3.219770877535999E-3</v>
      </c>
      <c r="W157" s="44">
        <f t="shared" si="26"/>
        <v>4.797689895363888E-6</v>
      </c>
      <c r="X157" s="44">
        <f t="shared" si="27"/>
        <v>-8.2079332875361066E-3</v>
      </c>
      <c r="Y157" s="44">
        <f t="shared" si="28"/>
        <v>-7.4232881792283267E-3</v>
      </c>
      <c r="Z157" s="44" t="s">
        <v>60</v>
      </c>
    </row>
    <row r="158" spans="2:26" x14ac:dyDescent="0.35">
      <c r="B158" t="str">
        <v>Wholesale trade services</v>
      </c>
      <c r="C158">
        <f>INDEX('Forth Pathway 2'!$B$18:$AD$89, MATCH(Overview!$B158, ddpicklist, 0), MATCH(Overview!$B$114, 'S1'!$B$2:$AD$2, 0))</f>
        <v>16995.580293190247</v>
      </c>
      <c r="D158">
        <f>INDEX('S1'!$B$18:$AD$89, MATCH(Overview!$B158, ddpicklist, 0), MATCH(Overview!$B$114, 'S1'!$B$2:$AD$2, 0))</f>
        <v>17002.542620793472</v>
      </c>
      <c r="E158">
        <f>INDEX('S2'!$B$18:$AD$89, MATCH(Overview!$B158, ddpicklist, 0), MATCH(Overview!$B$114, 'S1'!$B$2:$AD$2, 0))</f>
        <v>16927.967449349508</v>
      </c>
      <c r="F158">
        <f>INDEX('S3'!$B$18:$AD$89, MATCH(Overview!$B158, ddpicklist, 0), MATCH(Overview!$B$114, 'S1'!$B$2:$AD$2, 0))</f>
        <v>16966.379053744327</v>
      </c>
      <c r="G158">
        <f>INDEX('S4'!$B$18:$AD$89, MATCH(Overview!$B158, ddpicklist, 0), MATCH(Overview!$B$114, 'S1'!$B$2:$AD$2, 0))</f>
        <v>16967.325196905138</v>
      </c>
      <c r="H158">
        <f>INDEX('S5'!$B$18:$AD$89, MATCH(Overview!$B158, ddpicklist, 0), MATCH(Overview!$B$114, 'S1'!$B$2:$AD$2, 0))</f>
        <v>16873.929508701611</v>
      </c>
      <c r="I158">
        <f>INDEX('S6'!$B$18:$AD$89, MATCH(Overview!$B158, ddpicklist, 0), MATCH(Overview!$B$114, 'S1'!$B$2:$AD$2, 0))</f>
        <v>16927.967449349508</v>
      </c>
      <c r="J158">
        <f>INDEX('S7'!$B$18:$AD$89, MATCH(Overview!$B158, ddpicklist, 0), MATCH(Overview!$B$114, 'S1'!$B$2:$AD$2, 0))</f>
        <v>16962.074290180062</v>
      </c>
      <c r="K158">
        <f>INDEX('S8'!$B$18:$AD$89, MATCH(Overview!$B158, ddpicklist, 0), MATCH(Overview!$B$114, 'S1'!$B$2:$AD$2, 0))</f>
        <v>16995.610380053771</v>
      </c>
      <c r="L158">
        <f>INDEX('S9'!$B$18:$AD$89, MATCH(Overview!$B158, ddpicklist, 0), MATCH(Overview!$B$114, 'S1'!$B$2:$AD$2, 0))</f>
        <v>16914.727588702972</v>
      </c>
      <c r="M158">
        <f>INDEX('S10'!$B$18:$AD$89, MATCH(Overview!$B158, ddpicklist, 0), MATCH(Overview!$B$114, 'S1'!$B$2:$AD$2, 0))</f>
        <v>16900.483770538445</v>
      </c>
      <c r="O158" t="str">
        <v>Wholesale trade services</v>
      </c>
      <c r="P158" s="44">
        <f t="shared" si="20"/>
        <v>4.0965518582591898E-4</v>
      </c>
      <c r="Q158" s="44">
        <f t="shared" si="30"/>
        <v>-3.9782603873684819E-3</v>
      </c>
      <c r="R158" s="44">
        <f t="shared" si="21"/>
        <v>-1.7181666611065793E-3</v>
      </c>
      <c r="S158" s="44">
        <f t="shared" si="22"/>
        <v>-1.6624967078311403E-3</v>
      </c>
      <c r="T158" s="44">
        <f t="shared" si="23"/>
        <v>-7.1577894011290999E-3</v>
      </c>
      <c r="U158" s="44">
        <f t="shared" si="24"/>
        <v>-3.9782603873684819E-3</v>
      </c>
      <c r="V158" s="44">
        <f t="shared" si="25"/>
        <v>-1.9714538975530438E-3</v>
      </c>
      <c r="W158" s="44">
        <f t="shared" si="26"/>
        <v>1.7702757426629745E-6</v>
      </c>
      <c r="X158" s="44">
        <f t="shared" si="27"/>
        <v>-4.7572782507268041E-3</v>
      </c>
      <c r="Y158" s="44">
        <f t="shared" si="28"/>
        <v>-5.5953677962914394E-3</v>
      </c>
      <c r="Z158" s="44" t="s">
        <v>65</v>
      </c>
    </row>
    <row r="159" spans="2:26" x14ac:dyDescent="0.35">
      <c r="B159" t="str">
        <v>Retail trade services</v>
      </c>
      <c r="C159">
        <f>INDEX('Forth Pathway 2'!$B$18:$AD$89, MATCH(Overview!$B159, ddpicklist, 0), MATCH(Overview!$B$114, 'S1'!$B$2:$AD$2, 0))</f>
        <v>30103.475555123954</v>
      </c>
      <c r="D159">
        <f>INDEX('S1'!$B$18:$AD$89, MATCH(Overview!$B159, ddpicklist, 0), MATCH(Overview!$B$114, 'S1'!$B$2:$AD$2, 0))</f>
        <v>30138.721498362058</v>
      </c>
      <c r="E159">
        <f>INDEX('S2'!$B$18:$AD$89, MATCH(Overview!$B159, ddpicklist, 0), MATCH(Overview!$B$114, 'S1'!$B$2:$AD$2, 0))</f>
        <v>29968.28809380949</v>
      </c>
      <c r="F159">
        <f>INDEX('S3'!$B$18:$AD$89, MATCH(Overview!$B159, ddpicklist, 0), MATCH(Overview!$B$114, 'S1'!$B$2:$AD$2, 0))</f>
        <v>30057.323767045022</v>
      </c>
      <c r="G159">
        <f>INDEX('S4'!$B$18:$AD$89, MATCH(Overview!$B159, ddpicklist, 0), MATCH(Overview!$B$114, 'S1'!$B$2:$AD$2, 0))</f>
        <v>30061.571626966921</v>
      </c>
      <c r="H159">
        <f>INDEX('S5'!$B$18:$AD$89, MATCH(Overview!$B159, ddpicklist, 0), MATCH(Overview!$B$114, 'S1'!$B$2:$AD$2, 0))</f>
        <v>29854.771286313466</v>
      </c>
      <c r="I159">
        <f>INDEX('S6'!$B$18:$AD$89, MATCH(Overview!$B159, ddpicklist, 0), MATCH(Overview!$B$114, 'S1'!$B$2:$AD$2, 0))</f>
        <v>29968.28809380949</v>
      </c>
      <c r="J159">
        <f>INDEX('S7'!$B$18:$AD$89, MATCH(Overview!$B159, ddpicklist, 0), MATCH(Overview!$B$114, 'S1'!$B$2:$AD$2, 0))</f>
        <v>30049.717540447782</v>
      </c>
      <c r="K159">
        <f>INDEX('S8'!$B$18:$AD$89, MATCH(Overview!$B159, ddpicklist, 0), MATCH(Overview!$B$114, 'S1'!$B$2:$AD$2, 0))</f>
        <v>30103.478557259576</v>
      </c>
      <c r="L159">
        <f>INDEX('S9'!$B$18:$AD$89, MATCH(Overview!$B159, ddpicklist, 0), MATCH(Overview!$B$114, 'S1'!$B$2:$AD$2, 0))</f>
        <v>29994.272832785278</v>
      </c>
      <c r="M159">
        <f>INDEX('S10'!$B$18:$AD$89, MATCH(Overview!$B159, ddpicklist, 0), MATCH(Overview!$B$114, 'S1'!$B$2:$AD$2, 0))</f>
        <v>29883.594010989738</v>
      </c>
      <c r="O159" t="str">
        <v>Retail trade services</v>
      </c>
      <c r="P159" s="44">
        <f t="shared" si="20"/>
        <v>1.1708263776242234E-3</v>
      </c>
      <c r="Q159" s="44">
        <f t="shared" si="30"/>
        <v>-4.4907592502705374E-3</v>
      </c>
      <c r="R159" s="44">
        <f t="shared" si="21"/>
        <v>-1.533104973026167E-3</v>
      </c>
      <c r="S159" s="44">
        <f t="shared" si="22"/>
        <v>-1.3919963520591105E-3</v>
      </c>
      <c r="T159" s="44">
        <f t="shared" si="23"/>
        <v>-8.2616463456212097E-3</v>
      </c>
      <c r="U159" s="44">
        <f t="shared" si="24"/>
        <v>-4.4907592502705374E-3</v>
      </c>
      <c r="V159" s="44">
        <f t="shared" si="25"/>
        <v>-1.7857743561116024E-3</v>
      </c>
      <c r="W159" s="44">
        <f t="shared" si="26"/>
        <v>9.972720982354133E-8</v>
      </c>
      <c r="X159" s="44">
        <f t="shared" si="27"/>
        <v>-3.6275785544666039E-3</v>
      </c>
      <c r="Y159" s="44">
        <f t="shared" si="28"/>
        <v>-7.3041912961704369E-3</v>
      </c>
      <c r="Z159" s="44" t="s">
        <v>65</v>
      </c>
    </row>
    <row r="160" spans="2:26" x14ac:dyDescent="0.35">
      <c r="B160" t="str">
        <v>Hotels and accommodation</v>
      </c>
      <c r="C160">
        <f>INDEX('Forth Pathway 2'!$B$18:$AD$89, MATCH(Overview!$B160, ddpicklist, 0), MATCH(Overview!$B$114, 'S1'!$B$2:$AD$2, 0))</f>
        <v>3225.4702719560419</v>
      </c>
      <c r="D160">
        <f>INDEX('S1'!$B$18:$AD$89, MATCH(Overview!$B160, ddpicklist, 0), MATCH(Overview!$B$114, 'S1'!$B$2:$AD$2, 0))</f>
        <v>3214.8839406443631</v>
      </c>
      <c r="E160">
        <f>INDEX('S2'!$B$18:$AD$89, MATCH(Overview!$B160, ddpicklist, 0), MATCH(Overview!$B$114, 'S1'!$B$2:$AD$2, 0))</f>
        <v>3222.8229566244645</v>
      </c>
      <c r="F160">
        <f>INDEX('S3'!$B$18:$AD$89, MATCH(Overview!$B160, ddpicklist, 0), MATCH(Overview!$B$114, 'S1'!$B$2:$AD$2, 0))</f>
        <v>3218.512898866747</v>
      </c>
      <c r="G160">
        <f>INDEX('S4'!$B$18:$AD$89, MATCH(Overview!$B160, ddpicklist, 0), MATCH(Overview!$B$114, 'S1'!$B$2:$AD$2, 0))</f>
        <v>3223.3838897513951</v>
      </c>
      <c r="H160">
        <f>INDEX('S5'!$B$18:$AD$89, MATCH(Overview!$B160, ddpicklist, 0), MATCH(Overview!$B$114, 'S1'!$B$2:$AD$2, 0))</f>
        <v>3220.9347519434737</v>
      </c>
      <c r="I160">
        <f>INDEX('S6'!$B$18:$AD$89, MATCH(Overview!$B160, ddpicklist, 0), MATCH(Overview!$B$114, 'S1'!$B$2:$AD$2, 0))</f>
        <v>3222.8229566244645</v>
      </c>
      <c r="J160">
        <f>INDEX('S7'!$B$18:$AD$89, MATCH(Overview!$B160, ddpicklist, 0), MATCH(Overview!$B$114, 'S1'!$B$2:$AD$2, 0))</f>
        <v>3223.7565182502585</v>
      </c>
      <c r="K160">
        <f>INDEX('S8'!$B$18:$AD$89, MATCH(Overview!$B160, ddpicklist, 0), MATCH(Overview!$B$114, 'S1'!$B$2:$AD$2, 0))</f>
        <v>3225.488532100786</v>
      </c>
      <c r="L160">
        <f>INDEX('S9'!$B$18:$AD$89, MATCH(Overview!$B160, ddpicklist, 0), MATCH(Overview!$B$114, 'S1'!$B$2:$AD$2, 0))</f>
        <v>3220.6130799466532</v>
      </c>
      <c r="M160">
        <f>INDEX('S10'!$B$18:$AD$89, MATCH(Overview!$B160, ddpicklist, 0), MATCH(Overview!$B$114, 'S1'!$B$2:$AD$2, 0))</f>
        <v>3236.9568244624329</v>
      </c>
      <c r="O160" t="str">
        <v>Hotels and accommodation</v>
      </c>
      <c r="P160" s="44">
        <f t="shared" si="20"/>
        <v>-3.2821047534438152E-3</v>
      </c>
      <c r="Q160" s="44">
        <f t="shared" si="30"/>
        <v>-8.207532881622237E-4</v>
      </c>
      <c r="R160" s="44">
        <f t="shared" si="21"/>
        <v>-2.1570104520217681E-3</v>
      </c>
      <c r="S160" s="44">
        <f t="shared" si="22"/>
        <v>-6.468458949341338E-4</v>
      </c>
      <c r="T160" s="44">
        <f t="shared" si="23"/>
        <v>-1.4061577476011111E-3</v>
      </c>
      <c r="U160" s="44">
        <f t="shared" si="24"/>
        <v>-8.207532881622237E-4</v>
      </c>
      <c r="V160" s="44">
        <f t="shared" si="25"/>
        <v>-5.3131902057312885E-4</v>
      </c>
      <c r="W160" s="44">
        <f t="shared" si="26"/>
        <v>5.6612348602325113E-6</v>
      </c>
      <c r="X160" s="44">
        <f t="shared" si="27"/>
        <v>-1.5058864599124533E-3</v>
      </c>
      <c r="Y160" s="44">
        <f t="shared" si="28"/>
        <v>3.5612024101605577E-3</v>
      </c>
      <c r="Z160" s="44" t="s">
        <v>65</v>
      </c>
    </row>
    <row r="161" spans="2:26" x14ac:dyDescent="0.35">
      <c r="B161" t="str">
        <v>Restaurants and takeaway food</v>
      </c>
      <c r="C161">
        <f>INDEX('Forth Pathway 2'!$B$18:$AD$89, MATCH(Overview!$B161, ddpicklist, 0), MATCH(Overview!$B$114, 'S1'!$B$2:$AD$2, 0))</f>
        <v>7937.9849739902156</v>
      </c>
      <c r="D161">
        <f>INDEX('S1'!$B$18:$AD$89, MATCH(Overview!$B161, ddpicklist, 0), MATCH(Overview!$B$114, 'S1'!$B$2:$AD$2, 0))</f>
        <v>7926.3724966616155</v>
      </c>
      <c r="E161">
        <f>INDEX('S2'!$B$18:$AD$89, MATCH(Overview!$B161, ddpicklist, 0), MATCH(Overview!$B$114, 'S1'!$B$2:$AD$2, 0))</f>
        <v>7944.9985942472094</v>
      </c>
      <c r="F161">
        <f>INDEX('S3'!$B$18:$AD$89, MATCH(Overview!$B161, ddpicklist, 0), MATCH(Overview!$B$114, 'S1'!$B$2:$AD$2, 0))</f>
        <v>7935.6725222386249</v>
      </c>
      <c r="G161">
        <f>INDEX('S4'!$B$18:$AD$89, MATCH(Overview!$B161, ddpicklist, 0), MATCH(Overview!$B$114, 'S1'!$B$2:$AD$2, 0))</f>
        <v>7936.1937071005113</v>
      </c>
      <c r="H161">
        <f>INDEX('S5'!$B$18:$AD$89, MATCH(Overview!$B161, ddpicklist, 0), MATCH(Overview!$B$114, 'S1'!$B$2:$AD$2, 0))</f>
        <v>7922.1930295969796</v>
      </c>
      <c r="I161">
        <f>INDEX('S6'!$B$18:$AD$89, MATCH(Overview!$B161, ddpicklist, 0), MATCH(Overview!$B$114, 'S1'!$B$2:$AD$2, 0))</f>
        <v>7944.9985942472094</v>
      </c>
      <c r="J161">
        <f>INDEX('S7'!$B$18:$AD$89, MATCH(Overview!$B161, ddpicklist, 0), MATCH(Overview!$B$114, 'S1'!$B$2:$AD$2, 0))</f>
        <v>7937.4182328352736</v>
      </c>
      <c r="K161">
        <f>INDEX('S8'!$B$18:$AD$89, MATCH(Overview!$B161, ddpicklist, 0), MATCH(Overview!$B$114, 'S1'!$B$2:$AD$2, 0))</f>
        <v>7938.0097789082383</v>
      </c>
      <c r="L161">
        <f>INDEX('S9'!$B$18:$AD$89, MATCH(Overview!$B161, ddpicklist, 0), MATCH(Overview!$B$114, 'S1'!$B$2:$AD$2, 0))</f>
        <v>7928.0031796891708</v>
      </c>
      <c r="M161">
        <f>INDEX('S10'!$B$18:$AD$89, MATCH(Overview!$B161, ddpicklist, 0), MATCH(Overview!$B$114, 'S1'!$B$2:$AD$2, 0))</f>
        <v>7952.7281799105149</v>
      </c>
      <c r="O161" t="str">
        <v>Restaurants and takeaway food</v>
      </c>
      <c r="P161" s="44">
        <f t="shared" si="20"/>
        <v>-1.4628998878997157E-3</v>
      </c>
      <c r="Q161" s="44">
        <f t="shared" si="30"/>
        <v>8.8355171746679062E-4</v>
      </c>
      <c r="R161" s="44">
        <f t="shared" si="21"/>
        <v>-2.9131470507537394E-4</v>
      </c>
      <c r="S161" s="44">
        <f t="shared" si="22"/>
        <v>-2.2565763170045994E-4</v>
      </c>
      <c r="T161" s="44">
        <f t="shared" si="23"/>
        <v>-1.989414750088403E-3</v>
      </c>
      <c r="U161" s="44">
        <f t="shared" si="24"/>
        <v>8.8355171746679062E-4</v>
      </c>
      <c r="V161" s="44">
        <f t="shared" si="25"/>
        <v>-7.1396098228815319E-5</v>
      </c>
      <c r="W161" s="44">
        <f t="shared" si="26"/>
        <v>3.1248381173742956E-6</v>
      </c>
      <c r="X161" s="44">
        <f t="shared" si="27"/>
        <v>-1.2574720579279219E-3</v>
      </c>
      <c r="Y161" s="44">
        <f t="shared" si="28"/>
        <v>1.8572982902596014E-3</v>
      </c>
      <c r="Z161" s="44" t="s">
        <v>65</v>
      </c>
    </row>
    <row r="162" spans="2:26" x14ac:dyDescent="0.35">
      <c r="B162" t="str">
        <v>Road freight services</v>
      </c>
      <c r="C162">
        <f>INDEX('Forth Pathway 2'!$B$18:$AD$89, MATCH(Overview!$B162, ddpicklist, 0), MATCH(Overview!$B$114, 'S1'!$B$2:$AD$2, 0))</f>
        <v>7042.2604866095608</v>
      </c>
      <c r="D162">
        <f>INDEX('S1'!$B$18:$AD$89, MATCH(Overview!$B162, ddpicklist, 0), MATCH(Overview!$B$114, 'S1'!$B$2:$AD$2, 0))</f>
        <v>7064.7927271184944</v>
      </c>
      <c r="E162">
        <f>INDEX('S2'!$B$18:$AD$89, MATCH(Overview!$B162, ddpicklist, 0), MATCH(Overview!$B$114, 'S1'!$B$2:$AD$2, 0))</f>
        <v>6978.3833682667537</v>
      </c>
      <c r="F162">
        <f>INDEX('S3'!$B$18:$AD$89, MATCH(Overview!$B162, ddpicklist, 0), MATCH(Overview!$B$114, 'S1'!$B$2:$AD$2, 0))</f>
        <v>7023.9963929783253</v>
      </c>
      <c r="G162">
        <f>INDEX('S4'!$B$18:$AD$89, MATCH(Overview!$B162, ddpicklist, 0), MATCH(Overview!$B$114, 'S1'!$B$2:$AD$2, 0))</f>
        <v>7020.4075662682108</v>
      </c>
      <c r="H162">
        <f>INDEX('S5'!$B$18:$AD$89, MATCH(Overview!$B162, ddpicklist, 0), MATCH(Overview!$B$114, 'S1'!$B$2:$AD$2, 0))</f>
        <v>6960.8131207835277</v>
      </c>
      <c r="I162">
        <f>INDEX('S6'!$B$18:$AD$89, MATCH(Overview!$B162, ddpicklist, 0), MATCH(Overview!$B$114, 'S1'!$B$2:$AD$2, 0))</f>
        <v>6978.3833682667537</v>
      </c>
      <c r="J162">
        <f>INDEX('S7'!$B$18:$AD$89, MATCH(Overview!$B162, ddpicklist, 0), MATCH(Overview!$B$114, 'S1'!$B$2:$AD$2, 0))</f>
        <v>7014.2494466724929</v>
      </c>
      <c r="K162">
        <f>INDEX('S8'!$B$18:$AD$89, MATCH(Overview!$B162, ddpicklist, 0), MATCH(Overview!$B$114, 'S1'!$B$2:$AD$2, 0))</f>
        <v>7042.2590916005329</v>
      </c>
      <c r="L162">
        <f>INDEX('S9'!$B$18:$AD$89, MATCH(Overview!$B162, ddpicklist, 0), MATCH(Overview!$B$114, 'S1'!$B$2:$AD$2, 0))</f>
        <v>6984.6401659296644</v>
      </c>
      <c r="M162">
        <f>INDEX('S10'!$B$18:$AD$89, MATCH(Overview!$B162, ddpicklist, 0), MATCH(Overview!$B$114, 'S1'!$B$2:$AD$2, 0))</f>
        <v>6949.1787598472511</v>
      </c>
      <c r="O162" t="str">
        <v>Road freight services</v>
      </c>
      <c r="P162" s="44">
        <f t="shared" si="20"/>
        <v>3.1995749875735058E-3</v>
      </c>
      <c r="Q162" s="44">
        <f t="shared" si="30"/>
        <v>-9.0705418330188081E-3</v>
      </c>
      <c r="R162" s="44">
        <f t="shared" si="21"/>
        <v>-2.5934987304095936E-3</v>
      </c>
      <c r="S162" s="44">
        <f t="shared" si="22"/>
        <v>-3.1031116191885255E-3</v>
      </c>
      <c r="T162" s="44">
        <f t="shared" si="23"/>
        <v>-1.1565514507863028E-2</v>
      </c>
      <c r="U162" s="44">
        <f t="shared" si="24"/>
        <v>-9.0705418330188081E-3</v>
      </c>
      <c r="V162" s="44">
        <f t="shared" si="25"/>
        <v>-3.9775637368610894E-3</v>
      </c>
      <c r="W162" s="44">
        <f t="shared" si="26"/>
        <v>-1.9809108597890202E-7</v>
      </c>
      <c r="X162" s="44">
        <f t="shared" si="27"/>
        <v>-8.1820774436642818E-3</v>
      </c>
      <c r="Y162" s="44">
        <f t="shared" si="28"/>
        <v>-1.3217592126746669E-2</v>
      </c>
      <c r="Z162" s="44" t="s">
        <v>65</v>
      </c>
    </row>
    <row r="163" spans="2:26" x14ac:dyDescent="0.35">
      <c r="B163" t="str">
        <v>Road passenger services</v>
      </c>
      <c r="C163">
        <f>INDEX('Forth Pathway 2'!$B$18:$AD$89, MATCH(Overview!$B163, ddpicklist, 0), MATCH(Overview!$B$114, 'S1'!$B$2:$AD$2, 0))</f>
        <v>1111.5719269119936</v>
      </c>
      <c r="D163">
        <f>INDEX('S1'!$B$18:$AD$89, MATCH(Overview!$B163, ddpicklist, 0), MATCH(Overview!$B$114, 'S1'!$B$2:$AD$2, 0))</f>
        <v>1110.8267016239231</v>
      </c>
      <c r="E163">
        <f>INDEX('S2'!$B$18:$AD$89, MATCH(Overview!$B163, ddpicklist, 0), MATCH(Overview!$B$114, 'S1'!$B$2:$AD$2, 0))</f>
        <v>1108.056103825631</v>
      </c>
      <c r="F163">
        <f>INDEX('S3'!$B$18:$AD$89, MATCH(Overview!$B163, ddpicklist, 0), MATCH(Overview!$B$114, 'S1'!$B$2:$AD$2, 0))</f>
        <v>1109.4795413671302</v>
      </c>
      <c r="G163">
        <f>INDEX('S4'!$B$18:$AD$89, MATCH(Overview!$B163, ddpicklist, 0), MATCH(Overview!$B$114, 'S1'!$B$2:$AD$2, 0))</f>
        <v>1110.1198348491512</v>
      </c>
      <c r="H163">
        <f>INDEX('S5'!$B$18:$AD$89, MATCH(Overview!$B163, ddpicklist, 0), MATCH(Overview!$B$114, 'S1'!$B$2:$AD$2, 0))</f>
        <v>1104.2874466966398</v>
      </c>
      <c r="I163">
        <f>INDEX('S6'!$B$18:$AD$89, MATCH(Overview!$B163, ddpicklist, 0), MATCH(Overview!$B$114, 'S1'!$B$2:$AD$2, 0))</f>
        <v>1108.056103825631</v>
      </c>
      <c r="J163">
        <f>INDEX('S7'!$B$18:$AD$89, MATCH(Overview!$B163, ddpicklist, 0), MATCH(Overview!$B$114, 'S1'!$B$2:$AD$2, 0))</f>
        <v>1109.9254692642746</v>
      </c>
      <c r="K163">
        <f>INDEX('S8'!$B$18:$AD$89, MATCH(Overview!$B163, ddpicklist, 0), MATCH(Overview!$B$114, 'S1'!$B$2:$AD$2, 0))</f>
        <v>1111.5747524101491</v>
      </c>
      <c r="L163">
        <f>INDEX('S9'!$B$18:$AD$89, MATCH(Overview!$B163, ddpicklist, 0), MATCH(Overview!$B$114, 'S1'!$B$2:$AD$2, 0))</f>
        <v>1107.1247777531391</v>
      </c>
      <c r="M163">
        <f>INDEX('S10'!$B$18:$AD$89, MATCH(Overview!$B163, ddpicklist, 0), MATCH(Overview!$B$114, 'S1'!$B$2:$AD$2, 0))</f>
        <v>1108.6312272735531</v>
      </c>
      <c r="O163" t="str">
        <v>Road passenger services</v>
      </c>
      <c r="P163" s="44">
        <f t="shared" si="20"/>
        <v>-6.7042471119327374E-4</v>
      </c>
      <c r="Q163" s="44">
        <f t="shared" si="30"/>
        <v>-3.1629290028308832E-3</v>
      </c>
      <c r="R163" s="44">
        <f t="shared" si="21"/>
        <v>-1.8823663086527942E-3</v>
      </c>
      <c r="S163" s="44">
        <f t="shared" si="22"/>
        <v>-1.3063410722115032E-3</v>
      </c>
      <c r="T163" s="44">
        <f t="shared" si="23"/>
        <v>-6.5533143101144109E-3</v>
      </c>
      <c r="U163" s="44">
        <f t="shared" si="24"/>
        <v>-3.1629290028308832E-3</v>
      </c>
      <c r="V163" s="44">
        <f t="shared" si="25"/>
        <v>-1.4811975796230614E-3</v>
      </c>
      <c r="W163" s="44">
        <f t="shared" si="26"/>
        <v>2.5418941294041986E-6</v>
      </c>
      <c r="X163" s="44">
        <f t="shared" si="27"/>
        <v>-4.0007749846732166E-3</v>
      </c>
      <c r="Y163" s="44">
        <f t="shared" si="28"/>
        <v>-2.6455324817440395E-3</v>
      </c>
      <c r="Z163" s="44" t="s">
        <v>65</v>
      </c>
    </row>
    <row r="164" spans="2:26" x14ac:dyDescent="0.35">
      <c r="B164" t="str">
        <v>Rail transport services</v>
      </c>
      <c r="C164">
        <f>INDEX('Forth Pathway 2'!$B$18:$AD$89, MATCH(Overview!$B164, ddpicklist, 0), MATCH(Overview!$B$114, 'S1'!$B$2:$AD$2, 0))</f>
        <v>488.52661848101417</v>
      </c>
      <c r="D164">
        <f>INDEX('S1'!$B$18:$AD$89, MATCH(Overview!$B164, ddpicklist, 0), MATCH(Overview!$B$114, 'S1'!$B$2:$AD$2, 0))</f>
        <v>489.65519963259322</v>
      </c>
      <c r="E164">
        <f>INDEX('S2'!$B$18:$AD$89, MATCH(Overview!$B164, ddpicklist, 0), MATCH(Overview!$B$114, 'S1'!$B$2:$AD$2, 0))</f>
        <v>484.96046704889415</v>
      </c>
      <c r="F164">
        <f>INDEX('S3'!$B$18:$AD$89, MATCH(Overview!$B164, ddpicklist, 0), MATCH(Overview!$B$114, 'S1'!$B$2:$AD$2, 0))</f>
        <v>487.41967216781967</v>
      </c>
      <c r="G164">
        <f>INDEX('S4'!$B$18:$AD$89, MATCH(Overview!$B164, ddpicklist, 0), MATCH(Overview!$B$114, 'S1'!$B$2:$AD$2, 0))</f>
        <v>487.25441494932198</v>
      </c>
      <c r="H164">
        <f>INDEX('S5'!$B$18:$AD$89, MATCH(Overview!$B164, ddpicklist, 0), MATCH(Overview!$B$114, 'S1'!$B$2:$AD$2, 0))</f>
        <v>483.20611952774738</v>
      </c>
      <c r="I164">
        <f>INDEX('S6'!$B$18:$AD$89, MATCH(Overview!$B164, ddpicklist, 0), MATCH(Overview!$B$114, 'S1'!$B$2:$AD$2, 0))</f>
        <v>484.96046704889415</v>
      </c>
      <c r="J164">
        <f>INDEX('S7'!$B$18:$AD$89, MATCH(Overview!$B164, ddpicklist, 0), MATCH(Overview!$B$114, 'S1'!$B$2:$AD$2, 0))</f>
        <v>486.92117547988869</v>
      </c>
      <c r="K164">
        <f>INDEX('S8'!$B$18:$AD$89, MATCH(Overview!$B164, ddpicklist, 0), MATCH(Overview!$B$114, 'S1'!$B$2:$AD$2, 0))</f>
        <v>488.52695678390432</v>
      </c>
      <c r="L164">
        <f>INDEX('S9'!$B$18:$AD$89, MATCH(Overview!$B164, ddpicklist, 0), MATCH(Overview!$B$114, 'S1'!$B$2:$AD$2, 0))</f>
        <v>485.05604691543294</v>
      </c>
      <c r="M164">
        <f>INDEX('S10'!$B$18:$AD$89, MATCH(Overview!$B164, ddpicklist, 0), MATCH(Overview!$B$114, 'S1'!$B$2:$AD$2, 0))</f>
        <v>483.25171179838509</v>
      </c>
      <c r="O164" t="str">
        <v>Rail transport services</v>
      </c>
      <c r="P164" s="44">
        <f t="shared" si="20"/>
        <v>2.31017330250749E-3</v>
      </c>
      <c r="Q164" s="44">
        <f t="shared" si="30"/>
        <v>-7.2998098715855164E-3</v>
      </c>
      <c r="R164" s="44">
        <f t="shared" si="21"/>
        <v>-2.2658874078066438E-3</v>
      </c>
      <c r="S164" s="44">
        <f t="shared" si="22"/>
        <v>-2.604164202245296E-3</v>
      </c>
      <c r="T164" s="44">
        <f t="shared" si="23"/>
        <v>-1.0890909014968142E-2</v>
      </c>
      <c r="U164" s="44">
        <f t="shared" si="24"/>
        <v>-7.2998098715855164E-3</v>
      </c>
      <c r="V164" s="44">
        <f t="shared" si="25"/>
        <v>-3.2862958544968013E-3</v>
      </c>
      <c r="W164" s="44">
        <f t="shared" si="26"/>
        <v>6.9249632939083483E-7</v>
      </c>
      <c r="X164" s="44">
        <f t="shared" si="27"/>
        <v>-7.1041606215282993E-3</v>
      </c>
      <c r="Y164" s="44">
        <f t="shared" si="28"/>
        <v>-1.0797582942420725E-2</v>
      </c>
      <c r="Z164" s="44" t="s">
        <v>65</v>
      </c>
    </row>
    <row r="165" spans="2:26" x14ac:dyDescent="0.35">
      <c r="B165" t="str">
        <v>Water transport services</v>
      </c>
      <c r="C165">
        <f>INDEX('Forth Pathway 2'!$B$18:$AD$89, MATCH(Overview!$B165, ddpicklist, 0), MATCH(Overview!$B$114, 'S1'!$B$2:$AD$2, 0))</f>
        <v>825.79023204946088</v>
      </c>
      <c r="D165">
        <f>INDEX('S1'!$B$18:$AD$89, MATCH(Overview!$B165, ddpicklist, 0), MATCH(Overview!$B$114, 'S1'!$B$2:$AD$2, 0))</f>
        <v>826.24259686614346</v>
      </c>
      <c r="E165">
        <f>INDEX('S2'!$B$18:$AD$89, MATCH(Overview!$B165, ddpicklist, 0), MATCH(Overview!$B$114, 'S1'!$B$2:$AD$2, 0))</f>
        <v>815.65938376719453</v>
      </c>
      <c r="F165">
        <f>INDEX('S3'!$B$18:$AD$89, MATCH(Overview!$B165, ddpicklist, 0), MATCH(Overview!$B$114, 'S1'!$B$2:$AD$2, 0))</f>
        <v>820.8936127606346</v>
      </c>
      <c r="G165">
        <f>INDEX('S4'!$B$18:$AD$89, MATCH(Overview!$B165, ddpicklist, 0), MATCH(Overview!$B$114, 'S1'!$B$2:$AD$2, 0))</f>
        <v>822.57545285733499</v>
      </c>
      <c r="H165">
        <f>INDEX('S5'!$B$18:$AD$89, MATCH(Overview!$B165, ddpicklist, 0), MATCH(Overview!$B$114, 'S1'!$B$2:$AD$2, 0))</f>
        <v>812.97186270605914</v>
      </c>
      <c r="I165">
        <f>INDEX('S6'!$B$18:$AD$89, MATCH(Overview!$B165, ddpicklist, 0), MATCH(Overview!$B$114, 'S1'!$B$2:$AD$2, 0))</f>
        <v>815.65938376719453</v>
      </c>
      <c r="J165">
        <f>INDEX('S7'!$B$18:$AD$89, MATCH(Overview!$B165, ddpicklist, 0), MATCH(Overview!$B$114, 'S1'!$B$2:$AD$2, 0))</f>
        <v>821.82349991770946</v>
      </c>
      <c r="K165">
        <f>INDEX('S8'!$B$18:$AD$89, MATCH(Overview!$B165, ddpicklist, 0), MATCH(Overview!$B$114, 'S1'!$B$2:$AD$2, 0))</f>
        <v>825.78714274036088</v>
      </c>
      <c r="L165">
        <f>INDEX('S9'!$B$18:$AD$89, MATCH(Overview!$B165, ddpicklist, 0), MATCH(Overview!$B$114, 'S1'!$B$2:$AD$2, 0))</f>
        <v>817.5339150253144</v>
      </c>
      <c r="M165">
        <f>INDEX('S10'!$B$18:$AD$89, MATCH(Overview!$B165, ddpicklist, 0), MATCH(Overview!$B$114, 'S1'!$B$2:$AD$2, 0))</f>
        <v>813.14042516474092</v>
      </c>
      <c r="O165" t="str">
        <v>Water transport services</v>
      </c>
      <c r="P165" s="44">
        <f t="shared" si="20"/>
        <v>5.4779627940115816E-4</v>
      </c>
      <c r="Q165" s="44">
        <f t="shared" si="30"/>
        <v>-1.2268065047370991E-2</v>
      </c>
      <c r="R165" s="44">
        <f t="shared" si="21"/>
        <v>-5.9296163829326565E-3</v>
      </c>
      <c r="S165" s="44">
        <f t="shared" si="22"/>
        <v>-3.8929731393738676E-3</v>
      </c>
      <c r="T165" s="44">
        <f t="shared" si="23"/>
        <v>-1.5522549003260666E-2</v>
      </c>
      <c r="U165" s="44">
        <f t="shared" si="24"/>
        <v>-1.2268065047370991E-2</v>
      </c>
      <c r="V165" s="44">
        <f t="shared" si="25"/>
        <v>-4.8035590369078784E-3</v>
      </c>
      <c r="W165" s="44">
        <f t="shared" si="26"/>
        <v>-3.7410337154764051E-6</v>
      </c>
      <c r="X165" s="44">
        <f t="shared" si="27"/>
        <v>-9.998080267498155E-3</v>
      </c>
      <c r="Y165" s="44">
        <f t="shared" si="28"/>
        <v>-1.5318426391803475E-2</v>
      </c>
      <c r="Z165" s="44" t="s">
        <v>65</v>
      </c>
    </row>
    <row r="166" spans="2:26" x14ac:dyDescent="0.35">
      <c r="B166" t="str">
        <v>Air transport services</v>
      </c>
      <c r="C166">
        <f>INDEX('Forth Pathway 2'!$B$18:$AD$89, MATCH(Overview!$B166, ddpicklist, 0), MATCH(Overview!$B$114, 'S1'!$B$2:$AD$2, 0))</f>
        <v>3630.090034621006</v>
      </c>
      <c r="D166">
        <f>INDEX('S1'!$B$18:$AD$89, MATCH(Overview!$B166, ddpicklist, 0), MATCH(Overview!$B$114, 'S1'!$B$2:$AD$2, 0))</f>
        <v>3626.8469659147904</v>
      </c>
      <c r="E166">
        <f>INDEX('S2'!$B$18:$AD$89, MATCH(Overview!$B166, ddpicklist, 0), MATCH(Overview!$B$114, 'S1'!$B$2:$AD$2, 0))</f>
        <v>3594.8746038034283</v>
      </c>
      <c r="F166">
        <f>INDEX('S3'!$B$18:$AD$89, MATCH(Overview!$B166, ddpicklist, 0), MATCH(Overview!$B$114, 'S1'!$B$2:$AD$2, 0))</f>
        <v>3611.1245584803487</v>
      </c>
      <c r="G166">
        <f>INDEX('S4'!$B$18:$AD$89, MATCH(Overview!$B166, ddpicklist, 0), MATCH(Overview!$B$114, 'S1'!$B$2:$AD$2, 0))</f>
        <v>3619.2177393316401</v>
      </c>
      <c r="H166">
        <f>INDEX('S5'!$B$18:$AD$89, MATCH(Overview!$B166, ddpicklist, 0), MATCH(Overview!$B$114, 'S1'!$B$2:$AD$2, 0))</f>
        <v>3585.029767517341</v>
      </c>
      <c r="I166">
        <f>INDEX('S6'!$B$18:$AD$89, MATCH(Overview!$B166, ddpicklist, 0), MATCH(Overview!$B$114, 'S1'!$B$2:$AD$2, 0))</f>
        <v>3594.8746038034283</v>
      </c>
      <c r="J166">
        <f>INDEX('S7'!$B$18:$AD$89, MATCH(Overview!$B166, ddpicklist, 0), MATCH(Overview!$B$114, 'S1'!$B$2:$AD$2, 0))</f>
        <v>3616.8107366942472</v>
      </c>
      <c r="K166">
        <f>INDEX('S8'!$B$18:$AD$89, MATCH(Overview!$B166, ddpicklist, 0), MATCH(Overview!$B$114, 'S1'!$B$2:$AD$2, 0))</f>
        <v>3630.1134469561921</v>
      </c>
      <c r="L166">
        <f>INDEX('S9'!$B$18:$AD$89, MATCH(Overview!$B166, ddpicklist, 0), MATCH(Overview!$B$114, 'S1'!$B$2:$AD$2, 0))</f>
        <v>3602.5299726162552</v>
      </c>
      <c r="M166">
        <f>INDEX('S10'!$B$18:$AD$89, MATCH(Overview!$B166, ddpicklist, 0), MATCH(Overview!$B$114, 'S1'!$B$2:$AD$2, 0))</f>
        <v>3602.991171949639</v>
      </c>
      <c r="O166" t="str">
        <v>Air transport services</v>
      </c>
      <c r="P166" s="44">
        <f t="shared" si="20"/>
        <v>-8.93385198517338E-4</v>
      </c>
      <c r="Q166" s="44">
        <f t="shared" si="30"/>
        <v>-9.7009799982149536E-3</v>
      </c>
      <c r="R166" s="44">
        <f t="shared" si="21"/>
        <v>-5.2245194911914039E-3</v>
      </c>
      <c r="S166" s="44">
        <f t="shared" si="22"/>
        <v>-2.9950483832836827E-3</v>
      </c>
      <c r="T166" s="44">
        <f t="shared" si="23"/>
        <v>-1.2412988844330286E-2</v>
      </c>
      <c r="U166" s="44">
        <f t="shared" si="24"/>
        <v>-9.7009799982149536E-3</v>
      </c>
      <c r="V166" s="44">
        <f t="shared" si="25"/>
        <v>-3.6581180632191401E-3</v>
      </c>
      <c r="W166" s="44">
        <f t="shared" si="26"/>
        <v>6.4495191476332536E-6</v>
      </c>
      <c r="X166" s="44">
        <f t="shared" si="27"/>
        <v>-7.5921152759034216E-3</v>
      </c>
      <c r="Y166" s="44">
        <f t="shared" si="28"/>
        <v>-7.465066269133569E-3</v>
      </c>
      <c r="Z166" s="44" t="s">
        <v>65</v>
      </c>
    </row>
    <row r="167" spans="2:26" x14ac:dyDescent="0.35">
      <c r="B167" t="str">
        <v>Other transport services</v>
      </c>
      <c r="C167">
        <f>INDEX('Forth Pathway 2'!$B$18:$AD$89, MATCH(Overview!$B167, ddpicklist, 0), MATCH(Overview!$B$114, 'S1'!$B$2:$AD$2, 0))</f>
        <v>8308.7453641003758</v>
      </c>
      <c r="D167">
        <f>INDEX('S1'!$B$18:$AD$89, MATCH(Overview!$B167, ddpicklist, 0), MATCH(Overview!$B$114, 'S1'!$B$2:$AD$2, 0))</f>
        <v>8310.2870420192321</v>
      </c>
      <c r="E167">
        <f>INDEX('S2'!$B$18:$AD$89, MATCH(Overview!$B167, ddpicklist, 0), MATCH(Overview!$B$114, 'S1'!$B$2:$AD$2, 0))</f>
        <v>8247.224829839728</v>
      </c>
      <c r="F167">
        <f>INDEX('S3'!$B$18:$AD$89, MATCH(Overview!$B167, ddpicklist, 0), MATCH(Overview!$B$114, 'S1'!$B$2:$AD$2, 0))</f>
        <v>8280.0458181053382</v>
      </c>
      <c r="G167">
        <f>INDEX('S4'!$B$18:$AD$89, MATCH(Overview!$B167, ddpicklist, 0), MATCH(Overview!$B$114, 'S1'!$B$2:$AD$2, 0))</f>
        <v>8284.3193076321859</v>
      </c>
      <c r="H167">
        <f>INDEX('S5'!$B$18:$AD$89, MATCH(Overview!$B167, ddpicklist, 0), MATCH(Overview!$B$114, 'S1'!$B$2:$AD$2, 0))</f>
        <v>8224.3609573260364</v>
      </c>
      <c r="I167">
        <f>INDEX('S6'!$B$18:$AD$89, MATCH(Overview!$B167, ddpicklist, 0), MATCH(Overview!$B$114, 'S1'!$B$2:$AD$2, 0))</f>
        <v>8247.224829839728</v>
      </c>
      <c r="J167">
        <f>INDEX('S7'!$B$18:$AD$89, MATCH(Overview!$B167, ddpicklist, 0), MATCH(Overview!$B$114, 'S1'!$B$2:$AD$2, 0))</f>
        <v>8279.8013403713248</v>
      </c>
      <c r="K167">
        <f>INDEX('S8'!$B$18:$AD$89, MATCH(Overview!$B167, ddpicklist, 0), MATCH(Overview!$B$114, 'S1'!$B$2:$AD$2, 0))</f>
        <v>8308.7551820227018</v>
      </c>
      <c r="L167">
        <f>INDEX('S9'!$B$18:$AD$89, MATCH(Overview!$B167, ddpicklist, 0), MATCH(Overview!$B$114, 'S1'!$B$2:$AD$2, 0))</f>
        <v>8244.0345096943711</v>
      </c>
      <c r="M167">
        <f>INDEX('S10'!$B$18:$AD$89, MATCH(Overview!$B167, ddpicklist, 0), MATCH(Overview!$B$114, 'S1'!$B$2:$AD$2, 0))</f>
        <v>8231.167467391635</v>
      </c>
      <c r="O167" t="str">
        <v>Other transport services</v>
      </c>
      <c r="P167" s="44">
        <f t="shared" si="20"/>
        <v>1.855488225115387E-4</v>
      </c>
      <c r="Q167" s="44">
        <f t="shared" si="30"/>
        <v>-7.4043109476503721E-3</v>
      </c>
      <c r="R167" s="44">
        <f t="shared" si="21"/>
        <v>-3.4541371455478753E-3</v>
      </c>
      <c r="S167" s="44">
        <f t="shared" si="22"/>
        <v>-2.939800824048322E-3</v>
      </c>
      <c r="T167" s="44">
        <f t="shared" si="23"/>
        <v>-1.0156094942918692E-2</v>
      </c>
      <c r="U167" s="44">
        <f t="shared" si="24"/>
        <v>-7.4043109476503721E-3</v>
      </c>
      <c r="V167" s="44">
        <f t="shared" si="25"/>
        <v>-3.4835612912280656E-3</v>
      </c>
      <c r="W167" s="44">
        <f t="shared" si="26"/>
        <v>1.1816371661144132E-6</v>
      </c>
      <c r="X167" s="44">
        <f t="shared" si="27"/>
        <v>-7.7882822941717222E-3</v>
      </c>
      <c r="Y167" s="44">
        <f t="shared" si="28"/>
        <v>-9.3368966443395651E-3</v>
      </c>
      <c r="Z167" s="44" t="s">
        <v>65</v>
      </c>
    </row>
    <row r="168" spans="2:26" x14ac:dyDescent="0.35">
      <c r="B168" t="str">
        <v>Information services</v>
      </c>
      <c r="C168">
        <f>INDEX('Forth Pathway 2'!$B$18:$AD$89, MATCH(Overview!$B168, ddpicklist, 0), MATCH(Overview!$B$114, 'S1'!$B$2:$AD$2, 0))</f>
        <v>8835.1082953605346</v>
      </c>
      <c r="D168">
        <f>INDEX('S1'!$B$18:$AD$89, MATCH(Overview!$B168, ddpicklist, 0), MATCH(Overview!$B$114, 'S1'!$B$2:$AD$2, 0))</f>
        <v>8831.5540704721043</v>
      </c>
      <c r="E168">
        <f>INDEX('S2'!$B$18:$AD$89, MATCH(Overview!$B168, ddpicklist, 0), MATCH(Overview!$B$114, 'S1'!$B$2:$AD$2, 0))</f>
        <v>8831.1637613505791</v>
      </c>
      <c r="F168">
        <f>INDEX('S3'!$B$18:$AD$89, MATCH(Overview!$B168, ddpicklist, 0), MATCH(Overview!$B$114, 'S1'!$B$2:$AD$2, 0))</f>
        <v>8831.0375412898393</v>
      </c>
      <c r="G168">
        <f>INDEX('S4'!$B$18:$AD$89, MATCH(Overview!$B168, ddpicklist, 0), MATCH(Overview!$B$114, 'S1'!$B$2:$AD$2, 0))</f>
        <v>8830.9862033763711</v>
      </c>
      <c r="H168">
        <f>INDEX('S5'!$B$18:$AD$89, MATCH(Overview!$B168, ddpicklist, 0), MATCH(Overview!$B$114, 'S1'!$B$2:$AD$2, 0))</f>
        <v>8814.3175060206813</v>
      </c>
      <c r="I168">
        <f>INDEX('S6'!$B$18:$AD$89, MATCH(Overview!$B168, ddpicklist, 0), MATCH(Overview!$B$114, 'S1'!$B$2:$AD$2, 0))</f>
        <v>8831.1637613505791</v>
      </c>
      <c r="J168">
        <f>INDEX('S7'!$B$18:$AD$89, MATCH(Overview!$B168, ddpicklist, 0), MATCH(Overview!$B$114, 'S1'!$B$2:$AD$2, 0))</f>
        <v>8830.9184634588528</v>
      </c>
      <c r="K168">
        <f>INDEX('S8'!$B$18:$AD$89, MATCH(Overview!$B168, ddpicklist, 0), MATCH(Overview!$B$114, 'S1'!$B$2:$AD$2, 0))</f>
        <v>8835.1187274361291</v>
      </c>
      <c r="L168">
        <f>INDEX('S9'!$B$18:$AD$89, MATCH(Overview!$B168, ddpicklist, 0), MATCH(Overview!$B$114, 'S1'!$B$2:$AD$2, 0))</f>
        <v>8822.1720074109799</v>
      </c>
      <c r="M168">
        <f>INDEX('S10'!$B$18:$AD$89, MATCH(Overview!$B168, ddpicklist, 0), MATCH(Overview!$B$114, 'S1'!$B$2:$AD$2, 0))</f>
        <v>8829.4530613166498</v>
      </c>
      <c r="O168" t="str">
        <v>Information services</v>
      </c>
      <c r="P168" s="44">
        <f t="shared" si="20"/>
        <v>-4.0228424707555721E-4</v>
      </c>
      <c r="Q168" s="44">
        <f t="shared" si="30"/>
        <v>-4.4646130846259791E-4</v>
      </c>
      <c r="R168" s="44">
        <f t="shared" si="21"/>
        <v>-4.6074750128788367E-4</v>
      </c>
      <c r="S168" s="44">
        <f t="shared" si="22"/>
        <v>-4.6655817295737645E-4</v>
      </c>
      <c r="T168" s="44">
        <f t="shared" si="23"/>
        <v>-2.3532014147207292E-3</v>
      </c>
      <c r="U168" s="44">
        <f t="shared" si="24"/>
        <v>-4.4646130846259791E-4</v>
      </c>
      <c r="V168" s="44">
        <f t="shared" si="25"/>
        <v>-4.742253022390619E-4</v>
      </c>
      <c r="W168" s="44">
        <f t="shared" si="26"/>
        <v>1.180752430718357E-6</v>
      </c>
      <c r="X168" s="44">
        <f t="shared" si="27"/>
        <v>-1.4641912149903069E-3</v>
      </c>
      <c r="Y168" s="44">
        <f t="shared" si="28"/>
        <v>-6.4008655636449419E-4</v>
      </c>
      <c r="Z168" s="44" t="s">
        <v>65</v>
      </c>
    </row>
    <row r="169" spans="2:26" x14ac:dyDescent="0.35">
      <c r="B169" t="str">
        <v>Financial services</v>
      </c>
      <c r="C169">
        <f>INDEX('Forth Pathway 2'!$B$18:$AD$89, MATCH(Overview!$B169, ddpicklist, 0), MATCH(Overview!$B$114, 'S1'!$B$2:$AD$2, 0))</f>
        <v>29851.104225561186</v>
      </c>
      <c r="D169">
        <f>INDEX('S1'!$B$18:$AD$89, MATCH(Overview!$B169, ddpicklist, 0), MATCH(Overview!$B$114, 'S1'!$B$2:$AD$2, 0))</f>
        <v>29853.41544145389</v>
      </c>
      <c r="E169">
        <f>INDEX('S2'!$B$18:$AD$89, MATCH(Overview!$B169, ddpicklist, 0), MATCH(Overview!$B$114, 'S1'!$B$2:$AD$2, 0))</f>
        <v>29819.328358087554</v>
      </c>
      <c r="F169">
        <f>INDEX('S3'!$B$18:$AD$89, MATCH(Overview!$B169, ddpicklist, 0), MATCH(Overview!$B$114, 'S1'!$B$2:$AD$2, 0))</f>
        <v>29837.120626528475</v>
      </c>
      <c r="G169">
        <f>INDEX('S4'!$B$18:$AD$89, MATCH(Overview!$B169, ddpicklist, 0), MATCH(Overview!$B$114, 'S1'!$B$2:$AD$2, 0))</f>
        <v>29833.115079594045</v>
      </c>
      <c r="H169">
        <f>INDEX('S5'!$B$18:$AD$89, MATCH(Overview!$B169, ddpicklist, 0), MATCH(Overview!$B$114, 'S1'!$B$2:$AD$2, 0))</f>
        <v>29761.171035591833</v>
      </c>
      <c r="I169">
        <f>INDEX('S6'!$B$18:$AD$89, MATCH(Overview!$B169, ddpicklist, 0), MATCH(Overview!$B$114, 'S1'!$B$2:$AD$2, 0))</f>
        <v>29819.328358087554</v>
      </c>
      <c r="J169">
        <f>INDEX('S7'!$B$18:$AD$89, MATCH(Overview!$B169, ddpicklist, 0), MATCH(Overview!$B$114, 'S1'!$B$2:$AD$2, 0))</f>
        <v>29830.968698970213</v>
      </c>
      <c r="K169">
        <f>INDEX('S8'!$B$18:$AD$89, MATCH(Overview!$B169, ddpicklist, 0), MATCH(Overview!$B$114, 'S1'!$B$2:$AD$2, 0))</f>
        <v>29851.124828150561</v>
      </c>
      <c r="L169">
        <f>INDEX('S9'!$B$18:$AD$89, MATCH(Overview!$B169, ddpicklist, 0), MATCH(Overview!$B$114, 'S1'!$B$2:$AD$2, 0))</f>
        <v>29794.303610933235</v>
      </c>
      <c r="M169">
        <f>INDEX('S10'!$B$18:$AD$89, MATCH(Overview!$B169, ddpicklist, 0), MATCH(Overview!$B$114, 'S1'!$B$2:$AD$2, 0))</f>
        <v>29795.130465561528</v>
      </c>
      <c r="O169" t="str">
        <v>Financial services</v>
      </c>
      <c r="P169" s="44">
        <f t="shared" si="20"/>
        <v>7.7424803961667621E-5</v>
      </c>
      <c r="Q169" s="44">
        <f t="shared" si="30"/>
        <v>-1.064478795609225E-3</v>
      </c>
      <c r="R169" s="44">
        <f t="shared" si="21"/>
        <v>-4.6844495021181043E-4</v>
      </c>
      <c r="S169" s="44">
        <f t="shared" si="22"/>
        <v>-6.0262916343767348E-4</v>
      </c>
      <c r="T169" s="44">
        <f t="shared" si="23"/>
        <v>-3.0127257367030813E-3</v>
      </c>
      <c r="U169" s="44">
        <f t="shared" si="24"/>
        <v>-1.064478795609225E-3</v>
      </c>
      <c r="V169" s="44">
        <f t="shared" si="25"/>
        <v>-6.7453205210854517E-4</v>
      </c>
      <c r="W169" s="44">
        <f t="shared" si="26"/>
        <v>6.901784677104672E-7</v>
      </c>
      <c r="X169" s="44">
        <f t="shared" si="27"/>
        <v>-1.902797772529774E-3</v>
      </c>
      <c r="Y169" s="44">
        <f t="shared" si="28"/>
        <v>-1.8750984746396249E-3</v>
      </c>
      <c r="Z169" s="44" t="s">
        <v>65</v>
      </c>
    </row>
    <row r="170" spans="2:26" x14ac:dyDescent="0.35">
      <c r="B170" t="str">
        <v>Ownership of dwellings</v>
      </c>
      <c r="C170">
        <f>INDEX('Forth Pathway 2'!$B$18:$AD$89, MATCH(Overview!$B170, ddpicklist, 0), MATCH(Overview!$B$114, 'S1'!$B$2:$AD$2, 0))</f>
        <v>27189.646254226998</v>
      </c>
      <c r="D170">
        <f>INDEX('S1'!$B$18:$AD$89, MATCH(Overview!$B170, ddpicklist, 0), MATCH(Overview!$B$114, 'S1'!$B$2:$AD$2, 0))</f>
        <v>27191.981208565587</v>
      </c>
      <c r="E170">
        <f>INDEX('S2'!$B$18:$AD$89, MATCH(Overview!$B170, ddpicklist, 0), MATCH(Overview!$B$114, 'S1'!$B$2:$AD$2, 0))</f>
        <v>27197.413280922661</v>
      </c>
      <c r="F170">
        <f>INDEX('S3'!$B$18:$AD$89, MATCH(Overview!$B170, ddpicklist, 0), MATCH(Overview!$B$114, 'S1'!$B$2:$AD$2, 0))</f>
        <v>27194.741148565849</v>
      </c>
      <c r="G170">
        <f>INDEX('S4'!$B$18:$AD$89, MATCH(Overview!$B170, ddpicklist, 0), MATCH(Overview!$B$114, 'S1'!$B$2:$AD$2, 0))</f>
        <v>27191.296623718186</v>
      </c>
      <c r="H170">
        <f>INDEX('S5'!$B$18:$AD$89, MATCH(Overview!$B170, ddpicklist, 0), MATCH(Overview!$B$114, 'S1'!$B$2:$AD$2, 0))</f>
        <v>27176.624143899557</v>
      </c>
      <c r="I170">
        <f>INDEX('S6'!$B$18:$AD$89, MATCH(Overview!$B170, ddpicklist, 0), MATCH(Overview!$B$114, 'S1'!$B$2:$AD$2, 0))</f>
        <v>27197.413280922661</v>
      </c>
      <c r="J170">
        <f>INDEX('S7'!$B$18:$AD$89, MATCH(Overview!$B170, ddpicklist, 0), MATCH(Overview!$B$114, 'S1'!$B$2:$AD$2, 0))</f>
        <v>27191.614918408377</v>
      </c>
      <c r="K170">
        <f>INDEX('S8'!$B$18:$AD$89, MATCH(Overview!$B170, ddpicklist, 0), MATCH(Overview!$B$114, 'S1'!$B$2:$AD$2, 0))</f>
        <v>27189.587558137984</v>
      </c>
      <c r="L170">
        <f>INDEX('S9'!$B$18:$AD$89, MATCH(Overview!$B170, ddpicklist, 0), MATCH(Overview!$B$114, 'S1'!$B$2:$AD$2, 0))</f>
        <v>27190.887011692186</v>
      </c>
      <c r="M170">
        <f>INDEX('S10'!$B$18:$AD$89, MATCH(Overview!$B170, ddpicklist, 0), MATCH(Overview!$B$114, 'S1'!$B$2:$AD$2, 0))</f>
        <v>27188.796711180847</v>
      </c>
      <c r="O170" t="str">
        <v>Ownership of dwellings</v>
      </c>
      <c r="P170" s="44">
        <f t="shared" si="20"/>
        <v>8.5876598641787538E-5</v>
      </c>
      <c r="Q170" s="44">
        <f t="shared" si="30"/>
        <v>2.8566118966910636E-4</v>
      </c>
      <c r="R170" s="44">
        <f t="shared" si="21"/>
        <v>1.8738361989756314E-4</v>
      </c>
      <c r="S170" s="44">
        <f t="shared" si="22"/>
        <v>6.0698453953955678E-5</v>
      </c>
      <c r="T170" s="44">
        <f t="shared" si="23"/>
        <v>-4.7893636444118481E-4</v>
      </c>
      <c r="U170" s="44">
        <f t="shared" si="24"/>
        <v>2.8566118966910636E-4</v>
      </c>
      <c r="V170" s="44">
        <f t="shared" si="25"/>
        <v>7.2404920717694665E-5</v>
      </c>
      <c r="W170" s="44">
        <f t="shared" si="26"/>
        <v>-2.1587661885869025E-6</v>
      </c>
      <c r="X170" s="44">
        <f t="shared" si="27"/>
        <v>4.563345376351613E-5</v>
      </c>
      <c r="Y170" s="44">
        <f t="shared" si="28"/>
        <v>-3.1245093746634645E-5</v>
      </c>
      <c r="Z170" s="44" t="s">
        <v>65</v>
      </c>
    </row>
    <row r="171" spans="2:26" x14ac:dyDescent="0.35">
      <c r="B171" t="str">
        <v>Rental services</v>
      </c>
      <c r="C171">
        <f>INDEX('Forth Pathway 2'!$B$18:$AD$89, MATCH(Overview!$B171, ddpicklist, 0), MATCH(Overview!$B$114, 'S1'!$B$2:$AD$2, 0))</f>
        <v>34969.102601810271</v>
      </c>
      <c r="D171">
        <f>INDEX('S1'!$B$18:$AD$89, MATCH(Overview!$B171, ddpicklist, 0), MATCH(Overview!$B$114, 'S1'!$B$2:$AD$2, 0))</f>
        <v>34970.715027489423</v>
      </c>
      <c r="E171">
        <f>INDEX('S2'!$B$18:$AD$89, MATCH(Overview!$B171, ddpicklist, 0), MATCH(Overview!$B$114, 'S1'!$B$2:$AD$2, 0))</f>
        <v>34915.259724214964</v>
      </c>
      <c r="F171">
        <f>INDEX('S3'!$B$18:$AD$89, MATCH(Overview!$B171, ddpicklist, 0), MATCH(Overview!$B$114, 'S1'!$B$2:$AD$2, 0))</f>
        <v>34943.415141127196</v>
      </c>
      <c r="G171">
        <f>INDEX('S4'!$B$18:$AD$89, MATCH(Overview!$B171, ddpicklist, 0), MATCH(Overview!$B$114, 'S1'!$B$2:$AD$2, 0))</f>
        <v>34939.621657516851</v>
      </c>
      <c r="H171">
        <f>INDEX('S5'!$B$18:$AD$89, MATCH(Overview!$B171, ddpicklist, 0), MATCH(Overview!$B$114, 'S1'!$B$2:$AD$2, 0))</f>
        <v>34803.263154917855</v>
      </c>
      <c r="I171">
        <f>INDEX('S6'!$B$18:$AD$89, MATCH(Overview!$B171, ddpicklist, 0), MATCH(Overview!$B$114, 'S1'!$B$2:$AD$2, 0))</f>
        <v>34915.259724214964</v>
      </c>
      <c r="J171">
        <f>INDEX('S7'!$B$18:$AD$89, MATCH(Overview!$B171, ddpicklist, 0), MATCH(Overview!$B$114, 'S1'!$B$2:$AD$2, 0))</f>
        <v>34936.401378504357</v>
      </c>
      <c r="K171">
        <f>INDEX('S8'!$B$18:$AD$89, MATCH(Overview!$B171, ddpicklist, 0), MATCH(Overview!$B$114, 'S1'!$B$2:$AD$2, 0))</f>
        <v>34969.06849164662</v>
      </c>
      <c r="L171">
        <f>INDEX('S9'!$B$18:$AD$89, MATCH(Overview!$B171, ddpicklist, 0), MATCH(Overview!$B$114, 'S1'!$B$2:$AD$2, 0))</f>
        <v>34877.840795668992</v>
      </c>
      <c r="M171">
        <f>INDEX('S10'!$B$18:$AD$89, MATCH(Overview!$B171, ddpicklist, 0), MATCH(Overview!$B$114, 'S1'!$B$2:$AD$2, 0))</f>
        <v>34867.303803185481</v>
      </c>
      <c r="O171" t="str">
        <v>Rental services</v>
      </c>
      <c r="P171" s="44">
        <f t="shared" si="20"/>
        <v>4.611001024290573E-5</v>
      </c>
      <c r="Q171" s="44">
        <f t="shared" si="30"/>
        <v>-1.5397271759705067E-3</v>
      </c>
      <c r="R171" s="44">
        <f t="shared" si="21"/>
        <v>-7.3457591907855058E-4</v>
      </c>
      <c r="S171" s="44">
        <f t="shared" si="22"/>
        <v>-8.430569302597668E-4</v>
      </c>
      <c r="T171" s="44">
        <f t="shared" si="23"/>
        <v>-4.7424564702392979E-3</v>
      </c>
      <c r="U171" s="44">
        <f t="shared" si="24"/>
        <v>-1.5397271759705067E-3</v>
      </c>
      <c r="V171" s="44">
        <f t="shared" si="25"/>
        <v>-9.3514619686640987E-4</v>
      </c>
      <c r="W171" s="44">
        <f t="shared" si="26"/>
        <v>-9.7543720356529917E-7</v>
      </c>
      <c r="X171" s="44">
        <f t="shared" si="27"/>
        <v>-2.6097840479485379E-3</v>
      </c>
      <c r="Y171" s="44">
        <f t="shared" si="28"/>
        <v>-2.9111069787509658E-3</v>
      </c>
      <c r="Z171" s="44" t="s">
        <v>65</v>
      </c>
    </row>
    <row r="172" spans="2:26" x14ac:dyDescent="0.35">
      <c r="B172" t="str">
        <v>Professional services</v>
      </c>
      <c r="C172">
        <f>INDEX('Forth Pathway 2'!$B$18:$AD$89, MATCH(Overview!$B172, ddpicklist, 0), MATCH(Overview!$B$114, 'S1'!$B$2:$AD$2, 0))</f>
        <v>21065.823890563868</v>
      </c>
      <c r="D172">
        <f>INDEX('S1'!$B$18:$AD$89, MATCH(Overview!$B172, ddpicklist, 0), MATCH(Overview!$B$114, 'S1'!$B$2:$AD$2, 0))</f>
        <v>21064.877238634192</v>
      </c>
      <c r="E172">
        <f>INDEX('S2'!$B$18:$AD$89, MATCH(Overview!$B172, ddpicklist, 0), MATCH(Overview!$B$114, 'S1'!$B$2:$AD$2, 0))</f>
        <v>20995.135891594029</v>
      </c>
      <c r="F172">
        <f>INDEX('S3'!$B$18:$AD$89, MATCH(Overview!$B172, ddpicklist, 0), MATCH(Overview!$B$114, 'S1'!$B$2:$AD$2, 0))</f>
        <v>21029.075997885473</v>
      </c>
      <c r="G172">
        <f>INDEX('S4'!$B$18:$AD$89, MATCH(Overview!$B172, ddpicklist, 0), MATCH(Overview!$B$114, 'S1'!$B$2:$AD$2, 0))</f>
        <v>21029.666697824348</v>
      </c>
      <c r="H172">
        <f>INDEX('S5'!$B$18:$AD$89, MATCH(Overview!$B172, ddpicklist, 0), MATCH(Overview!$B$114, 'S1'!$B$2:$AD$2, 0))</f>
        <v>20941.564138739177</v>
      </c>
      <c r="I172">
        <f>INDEX('S6'!$B$18:$AD$89, MATCH(Overview!$B172, ddpicklist, 0), MATCH(Overview!$B$114, 'S1'!$B$2:$AD$2, 0))</f>
        <v>20995.135891594029</v>
      </c>
      <c r="J172">
        <f>INDEX('S7'!$B$18:$AD$89, MATCH(Overview!$B172, ddpicklist, 0), MATCH(Overview!$B$114, 'S1'!$B$2:$AD$2, 0))</f>
        <v>21024.006048580162</v>
      </c>
      <c r="K172">
        <f>INDEX('S8'!$B$18:$AD$89, MATCH(Overview!$B172, ddpicklist, 0), MATCH(Overview!$B$114, 'S1'!$B$2:$AD$2, 0))</f>
        <v>21065.970749107742</v>
      </c>
      <c r="L172">
        <f>INDEX('S9'!$B$18:$AD$89, MATCH(Overview!$B172, ddpicklist, 0), MATCH(Overview!$B$114, 'S1'!$B$2:$AD$2, 0))</f>
        <v>20965.009706524674</v>
      </c>
      <c r="M172">
        <f>INDEX('S10'!$B$18:$AD$89, MATCH(Overview!$B172, ddpicklist, 0), MATCH(Overview!$B$114, 'S1'!$B$2:$AD$2, 0))</f>
        <v>20993.480711446893</v>
      </c>
      <c r="O172" t="str">
        <v>Professional services</v>
      </c>
      <c r="P172" s="44">
        <f t="shared" si="20"/>
        <v>-4.493780706582573E-5</v>
      </c>
      <c r="Q172" s="44">
        <f t="shared" si="30"/>
        <v>-3.3555772295952302E-3</v>
      </c>
      <c r="R172" s="44">
        <f t="shared" si="21"/>
        <v>-1.7444317805607179E-3</v>
      </c>
      <c r="S172" s="44">
        <f t="shared" si="22"/>
        <v>-1.7163911047275437E-3</v>
      </c>
      <c r="T172" s="44">
        <f t="shared" si="23"/>
        <v>-5.8986419173641114E-3</v>
      </c>
      <c r="U172" s="44">
        <f t="shared" si="24"/>
        <v>-3.3555772295952302E-3</v>
      </c>
      <c r="V172" s="44">
        <f t="shared" si="25"/>
        <v>-1.9851035592506339E-3</v>
      </c>
      <c r="W172" s="44">
        <f t="shared" si="26"/>
        <v>6.9714123045461207E-6</v>
      </c>
      <c r="X172" s="44">
        <f t="shared" si="27"/>
        <v>-4.7856748714373287E-3</v>
      </c>
      <c r="Y172" s="44">
        <f t="shared" si="28"/>
        <v>-3.4341490507465711E-3</v>
      </c>
      <c r="Z172" s="44" t="s">
        <v>65</v>
      </c>
    </row>
    <row r="173" spans="2:26" x14ac:dyDescent="0.35">
      <c r="B173" t="str">
        <v>Administrative services</v>
      </c>
      <c r="C173">
        <f>INDEX('Forth Pathway 2'!$B$18:$AD$89, MATCH(Overview!$B173, ddpicklist, 0), MATCH(Overview!$B$114, 'S1'!$B$2:$AD$2, 0))</f>
        <v>14716.812648223166</v>
      </c>
      <c r="D173">
        <f>INDEX('S1'!$B$18:$AD$89, MATCH(Overview!$B173, ddpicklist, 0), MATCH(Overview!$B$114, 'S1'!$B$2:$AD$2, 0))</f>
        <v>14709.658428545588</v>
      </c>
      <c r="E173">
        <f>INDEX('S2'!$B$18:$AD$89, MATCH(Overview!$B173, ddpicklist, 0), MATCH(Overview!$B$114, 'S1'!$B$2:$AD$2, 0))</f>
        <v>14652.85423534355</v>
      </c>
      <c r="F173">
        <f>INDEX('S3'!$B$18:$AD$89, MATCH(Overview!$B173, ddpicklist, 0), MATCH(Overview!$B$114, 'S1'!$B$2:$AD$2, 0))</f>
        <v>14681.134303870986</v>
      </c>
      <c r="G173">
        <f>INDEX('S4'!$B$18:$AD$89, MATCH(Overview!$B173, ddpicklist, 0), MATCH(Overview!$B$114, 'S1'!$B$2:$AD$2, 0))</f>
        <v>14686.165999374205</v>
      </c>
      <c r="H173">
        <f>INDEX('S5'!$B$18:$AD$89, MATCH(Overview!$B173, ddpicklist, 0), MATCH(Overview!$B$114, 'S1'!$B$2:$AD$2, 0))</f>
        <v>14596.626226283586</v>
      </c>
      <c r="I173">
        <f>INDEX('S6'!$B$18:$AD$89, MATCH(Overview!$B173, ddpicklist, 0), MATCH(Overview!$B$114, 'S1'!$B$2:$AD$2, 0))</f>
        <v>14652.85423534355</v>
      </c>
      <c r="J173">
        <f>INDEX('S7'!$B$18:$AD$89, MATCH(Overview!$B173, ddpicklist, 0), MATCH(Overview!$B$114, 'S1'!$B$2:$AD$2, 0))</f>
        <v>14681.670556812638</v>
      </c>
      <c r="K173">
        <f>INDEX('S8'!$B$18:$AD$89, MATCH(Overview!$B173, ddpicklist, 0), MATCH(Overview!$B$114, 'S1'!$B$2:$AD$2, 0))</f>
        <v>14716.897881122472</v>
      </c>
      <c r="L173">
        <f>INDEX('S9'!$B$18:$AD$89, MATCH(Overview!$B173, ddpicklist, 0), MATCH(Overview!$B$114, 'S1'!$B$2:$AD$2, 0))</f>
        <v>14631.248409068232</v>
      </c>
      <c r="M173">
        <f>INDEX('S10'!$B$18:$AD$89, MATCH(Overview!$B173, ddpicklist, 0), MATCH(Overview!$B$114, 'S1'!$B$2:$AD$2, 0))</f>
        <v>14651.485662361489</v>
      </c>
      <c r="O173" t="str">
        <v>Administrative services</v>
      </c>
      <c r="P173" s="44">
        <f t="shared" si="20"/>
        <v>-4.8612562030825313E-4</v>
      </c>
      <c r="Q173" s="44">
        <f t="shared" si="30"/>
        <v>-4.3459419106852692E-3</v>
      </c>
      <c r="R173" s="44">
        <f t="shared" si="21"/>
        <v>-2.4243255115765638E-3</v>
      </c>
      <c r="S173" s="44">
        <f t="shared" si="22"/>
        <v>-2.0824243388503083E-3</v>
      </c>
      <c r="T173" s="44">
        <f t="shared" si="23"/>
        <v>-8.1666067790902019E-3</v>
      </c>
      <c r="U173" s="44">
        <f t="shared" si="24"/>
        <v>-4.3459419106852692E-3</v>
      </c>
      <c r="V173" s="44">
        <f t="shared" si="25"/>
        <v>-2.3878873945419876E-3</v>
      </c>
      <c r="W173" s="44">
        <f t="shared" si="26"/>
        <v>5.7915325377688731E-6</v>
      </c>
      <c r="X173" s="44">
        <f t="shared" si="27"/>
        <v>-5.8140469135661288E-3</v>
      </c>
      <c r="Y173" s="44">
        <f t="shared" si="28"/>
        <v>-4.4389357548534347E-3</v>
      </c>
      <c r="Z173" s="44" t="s">
        <v>65</v>
      </c>
    </row>
    <row r="174" spans="2:26" x14ac:dyDescent="0.35">
      <c r="B174" t="str">
        <v>Public services</v>
      </c>
      <c r="C174">
        <f>INDEX('Forth Pathway 2'!$B$18:$AD$89, MATCH(Overview!$B174, ddpicklist, 0), MATCH(Overview!$B$114, 'S1'!$B$2:$AD$2, 0))</f>
        <v>19414.87415058188</v>
      </c>
      <c r="D174">
        <f>INDEX('S1'!$B$18:$AD$89, MATCH(Overview!$B174, ddpicklist, 0), MATCH(Overview!$B$114, 'S1'!$B$2:$AD$2, 0))</f>
        <v>19416.380791636875</v>
      </c>
      <c r="E174">
        <f>INDEX('S2'!$B$18:$AD$89, MATCH(Overview!$B174, ddpicklist, 0), MATCH(Overview!$B$114, 'S1'!$B$2:$AD$2, 0))</f>
        <v>19425.128324873487</v>
      </c>
      <c r="F174">
        <f>INDEX('S3'!$B$18:$AD$89, MATCH(Overview!$B174, ddpicklist, 0), MATCH(Overview!$B$114, 'S1'!$B$2:$AD$2, 0))</f>
        <v>19421.782266780727</v>
      </c>
      <c r="G174">
        <f>INDEX('S4'!$B$18:$AD$89, MATCH(Overview!$B174, ddpicklist, 0), MATCH(Overview!$B$114, 'S1'!$B$2:$AD$2, 0))</f>
        <v>19408.605451039271</v>
      </c>
      <c r="H174">
        <f>INDEX('S5'!$B$18:$AD$89, MATCH(Overview!$B174, ddpicklist, 0), MATCH(Overview!$B$114, 'S1'!$B$2:$AD$2, 0))</f>
        <v>19342.108860967892</v>
      </c>
      <c r="I174">
        <f>INDEX('S6'!$B$18:$AD$89, MATCH(Overview!$B174, ddpicklist, 0), MATCH(Overview!$B$114, 'S1'!$B$2:$AD$2, 0))</f>
        <v>19425.128324873487</v>
      </c>
      <c r="J174">
        <f>INDEX('S7'!$B$18:$AD$89, MATCH(Overview!$B174, ddpicklist, 0), MATCH(Overview!$B$114, 'S1'!$B$2:$AD$2, 0))</f>
        <v>19409.922964200952</v>
      </c>
      <c r="K174">
        <f>INDEX('S8'!$B$18:$AD$89, MATCH(Overview!$B174, ddpicklist, 0), MATCH(Overview!$B$114, 'S1'!$B$2:$AD$2, 0))</f>
        <v>19414.838204516604</v>
      </c>
      <c r="L174">
        <f>INDEX('S9'!$B$18:$AD$89, MATCH(Overview!$B174, ddpicklist, 0), MATCH(Overview!$B$114, 'S1'!$B$2:$AD$2, 0))</f>
        <v>19377.062571622293</v>
      </c>
      <c r="M174">
        <f>INDEX('S10'!$B$18:$AD$89, MATCH(Overview!$B174, ddpicklist, 0), MATCH(Overview!$B$114, 'S1'!$B$2:$AD$2, 0))</f>
        <v>19396.583289686514</v>
      </c>
      <c r="O174" t="str">
        <v>Public services</v>
      </c>
      <c r="P174" s="44">
        <f t="shared" si="20"/>
        <v>7.7602411600041776E-5</v>
      </c>
      <c r="Q174" s="44">
        <f t="shared" si="30"/>
        <v>5.2816073965122889E-4</v>
      </c>
      <c r="R174" s="44">
        <f t="shared" si="21"/>
        <v>3.5581565686526595E-4</v>
      </c>
      <c r="S174" s="44">
        <f t="shared" si="22"/>
        <v>-3.2288128648105818E-4</v>
      </c>
      <c r="T174" s="44">
        <f t="shared" si="23"/>
        <v>-3.7479145653801504E-3</v>
      </c>
      <c r="U174" s="44">
        <f t="shared" si="24"/>
        <v>5.2816073965122889E-4</v>
      </c>
      <c r="V174" s="44">
        <f t="shared" si="25"/>
        <v>-2.550202665505541E-4</v>
      </c>
      <c r="W174" s="44">
        <f t="shared" si="26"/>
        <v>-1.8514704240857327E-6</v>
      </c>
      <c r="X174" s="44">
        <f t="shared" si="27"/>
        <v>-1.947557252564236E-3</v>
      </c>
      <c r="Y174" s="44">
        <f t="shared" si="28"/>
        <v>-9.4210556058726969E-4</v>
      </c>
      <c r="Z174" s="44" t="s">
        <v>65</v>
      </c>
    </row>
    <row r="175" spans="2:26" x14ac:dyDescent="0.35">
      <c r="B175" t="str">
        <v>Education</v>
      </c>
      <c r="C175">
        <f>INDEX('Forth Pathway 2'!$B$18:$AD$89, MATCH(Overview!$B175, ddpicklist, 0), MATCH(Overview!$B$114, 'S1'!$B$2:$AD$2, 0))</f>
        <v>18099.500506973796</v>
      </c>
      <c r="D175">
        <f>INDEX('S1'!$B$18:$AD$89, MATCH(Overview!$B175, ddpicklist, 0), MATCH(Overview!$B$114, 'S1'!$B$2:$AD$2, 0))</f>
        <v>18085.656677337582</v>
      </c>
      <c r="E175">
        <f>INDEX('S2'!$B$18:$AD$89, MATCH(Overview!$B175, ddpicklist, 0), MATCH(Overview!$B$114, 'S1'!$B$2:$AD$2, 0))</f>
        <v>18103.986035584607</v>
      </c>
      <c r="F175">
        <f>INDEX('S3'!$B$18:$AD$89, MATCH(Overview!$B175, ddpicklist, 0), MATCH(Overview!$B$114, 'S1'!$B$2:$AD$2, 0))</f>
        <v>18094.908245970641</v>
      </c>
      <c r="G175">
        <f>INDEX('S4'!$B$18:$AD$89, MATCH(Overview!$B175, ddpicklist, 0), MATCH(Overview!$B$114, 'S1'!$B$2:$AD$2, 0))</f>
        <v>18091.978969249845</v>
      </c>
      <c r="H175">
        <f>INDEX('S5'!$B$18:$AD$89, MATCH(Overview!$B175, ddpicklist, 0), MATCH(Overview!$B$114, 'S1'!$B$2:$AD$2, 0))</f>
        <v>18049.608566756724</v>
      </c>
      <c r="I175">
        <f>INDEX('S6'!$B$18:$AD$89, MATCH(Overview!$B175, ddpicklist, 0), MATCH(Overview!$B$114, 'S1'!$B$2:$AD$2, 0))</f>
        <v>18103.986035584607</v>
      </c>
      <c r="J175">
        <f>INDEX('S7'!$B$18:$AD$89, MATCH(Overview!$B175, ddpicklist, 0), MATCH(Overview!$B$114, 'S1'!$B$2:$AD$2, 0))</f>
        <v>18093.439295636352</v>
      </c>
      <c r="K175">
        <f>INDEX('S8'!$B$18:$AD$89, MATCH(Overview!$B175, ddpicklist, 0), MATCH(Overview!$B$114, 'S1'!$B$2:$AD$2, 0))</f>
        <v>18099.518259716235</v>
      </c>
      <c r="L175">
        <f>INDEX('S9'!$B$18:$AD$89, MATCH(Overview!$B175, ddpicklist, 0), MATCH(Overview!$B$114, 'S1'!$B$2:$AD$2, 0))</f>
        <v>18064.900440766247</v>
      </c>
      <c r="M175">
        <f>INDEX('S10'!$B$18:$AD$89, MATCH(Overview!$B175, ddpicklist, 0), MATCH(Overview!$B$114, 'S1'!$B$2:$AD$2, 0))</f>
        <v>18107.063426751592</v>
      </c>
      <c r="O175" t="str">
        <v>Education</v>
      </c>
      <c r="P175" s="44">
        <f t="shared" si="20"/>
        <v>-7.6487357376964216E-4</v>
      </c>
      <c r="Q175" s="44">
        <f t="shared" si="30"/>
        <v>2.4782609934903554E-4</v>
      </c>
      <c r="R175" s="44">
        <f t="shared" si="21"/>
        <v>-2.5372307934057314E-4</v>
      </c>
      <c r="S175" s="44">
        <f t="shared" si="22"/>
        <v>-4.1556603846903961E-4</v>
      </c>
      <c r="T175" s="44">
        <f t="shared" si="23"/>
        <v>-2.7565368556911052E-3</v>
      </c>
      <c r="U175" s="44">
        <f t="shared" si="24"/>
        <v>2.4782609934903554E-4</v>
      </c>
      <c r="V175" s="44">
        <f t="shared" si="25"/>
        <v>-3.3488279608095972E-4</v>
      </c>
      <c r="W175" s="44">
        <f t="shared" si="26"/>
        <v>9.8084156685551704E-7</v>
      </c>
      <c r="X175" s="44">
        <f t="shared" si="27"/>
        <v>-1.9116586225248478E-3</v>
      </c>
      <c r="Y175" s="44">
        <f t="shared" si="28"/>
        <v>4.1785240288172432E-4</v>
      </c>
      <c r="Z175" s="44" t="s">
        <v>65</v>
      </c>
    </row>
    <row r="176" spans="2:26" x14ac:dyDescent="0.35">
      <c r="B176" t="str">
        <v>Health</v>
      </c>
      <c r="C176">
        <f>INDEX('Forth Pathway 2'!$B$18:$AD$89, MATCH(Overview!$B176, ddpicklist, 0), MATCH(Overview!$B$114, 'S1'!$B$2:$AD$2, 0))</f>
        <v>21683.840843506758</v>
      </c>
      <c r="D176">
        <f>INDEX('S1'!$B$18:$AD$89, MATCH(Overview!$B176, ddpicklist, 0), MATCH(Overview!$B$114, 'S1'!$B$2:$AD$2, 0))</f>
        <v>21685.02335994125</v>
      </c>
      <c r="E176">
        <f>INDEX('S2'!$B$18:$AD$89, MATCH(Overview!$B176, ddpicklist, 0), MATCH(Overview!$B$114, 'S1'!$B$2:$AD$2, 0))</f>
        <v>21700.033290528358</v>
      </c>
      <c r="F176">
        <f>INDEX('S3'!$B$18:$AD$89, MATCH(Overview!$B176, ddpicklist, 0), MATCH(Overview!$B$114, 'S1'!$B$2:$AD$2, 0))</f>
        <v>21693.793292936291</v>
      </c>
      <c r="G176">
        <f>INDEX('S4'!$B$18:$AD$89, MATCH(Overview!$B176, ddpicklist, 0), MATCH(Overview!$B$114, 'S1'!$B$2:$AD$2, 0))</f>
        <v>21678.255562633611</v>
      </c>
      <c r="H176">
        <f>INDEX('S5'!$B$18:$AD$89, MATCH(Overview!$B176, ddpicklist, 0), MATCH(Overview!$B$114, 'S1'!$B$2:$AD$2, 0))</f>
        <v>21605.271292353878</v>
      </c>
      <c r="I176">
        <f>INDEX('S6'!$B$18:$AD$89, MATCH(Overview!$B176, ddpicklist, 0), MATCH(Overview!$B$114, 'S1'!$B$2:$AD$2, 0))</f>
        <v>21700.033290528358</v>
      </c>
      <c r="J176">
        <f>INDEX('S7'!$B$18:$AD$89, MATCH(Overview!$B176, ddpicklist, 0), MATCH(Overview!$B$114, 'S1'!$B$2:$AD$2, 0))</f>
        <v>21680.111381272342</v>
      </c>
      <c r="K176">
        <f>INDEX('S8'!$B$18:$AD$89, MATCH(Overview!$B176, ddpicklist, 0), MATCH(Overview!$B$114, 'S1'!$B$2:$AD$2, 0))</f>
        <v>21683.802845634549</v>
      </c>
      <c r="L176">
        <f>INDEX('S9'!$B$18:$AD$89, MATCH(Overview!$B176, ddpicklist, 0), MATCH(Overview!$B$114, 'S1'!$B$2:$AD$2, 0))</f>
        <v>21644.088123445839</v>
      </c>
      <c r="M176">
        <f>INDEX('S10'!$B$18:$AD$89, MATCH(Overview!$B176, ddpicklist, 0), MATCH(Overview!$B$114, 'S1'!$B$2:$AD$2, 0))</f>
        <v>21668.810995287728</v>
      </c>
      <c r="O176" t="str">
        <v>Health</v>
      </c>
      <c r="P176" s="44">
        <f t="shared" si="20"/>
        <v>5.4534454621224526E-5</v>
      </c>
      <c r="Q176" s="44">
        <f t="shared" si="30"/>
        <v>7.4675179265804026E-4</v>
      </c>
      <c r="R176" s="44">
        <f t="shared" si="21"/>
        <v>4.5898000734090338E-4</v>
      </c>
      <c r="S176" s="44">
        <f t="shared" si="22"/>
        <v>-2.5757802381298767E-4</v>
      </c>
      <c r="T176" s="44">
        <f t="shared" si="23"/>
        <v>-3.6234148608597083E-3</v>
      </c>
      <c r="U176" s="44">
        <f t="shared" si="24"/>
        <v>7.4675179265804026E-4</v>
      </c>
      <c r="V176" s="44">
        <f t="shared" si="25"/>
        <v>-1.7199269545153939E-4</v>
      </c>
      <c r="W176" s="44">
        <f t="shared" si="26"/>
        <v>-1.7523589331824851E-6</v>
      </c>
      <c r="X176" s="44">
        <f t="shared" si="27"/>
        <v>-1.8332877624317456E-3</v>
      </c>
      <c r="Y176" s="44">
        <f t="shared" si="28"/>
        <v>-6.9313588526598302E-4</v>
      </c>
      <c r="Z176" s="44" t="s">
        <v>65</v>
      </c>
    </row>
    <row r="177" spans="2:26" x14ac:dyDescent="0.35">
      <c r="B177" t="str">
        <v>Arts and recreation services</v>
      </c>
      <c r="C177">
        <f>INDEX('Forth Pathway 2'!$B$18:$AD$89, MATCH(Overview!$B177, ddpicklist, 0), MATCH(Overview!$B$114, 'S1'!$B$2:$AD$2, 0))</f>
        <v>3920.616671200316</v>
      </c>
      <c r="D177">
        <f>INDEX('S1'!$B$18:$AD$89, MATCH(Overview!$B177, ddpicklist, 0), MATCH(Overview!$B$114, 'S1'!$B$2:$AD$2, 0))</f>
        <v>3918.2138878928895</v>
      </c>
      <c r="E177">
        <f>INDEX('S2'!$B$18:$AD$89, MATCH(Overview!$B177, ddpicklist, 0), MATCH(Overview!$B$114, 'S1'!$B$2:$AD$2, 0))</f>
        <v>3922.2010327254561</v>
      </c>
      <c r="F177">
        <f>INDEX('S3'!$B$18:$AD$89, MATCH(Overview!$B177, ddpicklist, 0), MATCH(Overview!$B$114, 'S1'!$B$2:$AD$2, 0))</f>
        <v>3920.3206988026736</v>
      </c>
      <c r="G177">
        <f>INDEX('S4'!$B$18:$AD$89, MATCH(Overview!$B177, ddpicklist, 0), MATCH(Overview!$B$114, 'S1'!$B$2:$AD$2, 0))</f>
        <v>3919.3270420904537</v>
      </c>
      <c r="H177">
        <f>INDEX('S5'!$B$18:$AD$89, MATCH(Overview!$B177, ddpicklist, 0), MATCH(Overview!$B$114, 'S1'!$B$2:$AD$2, 0))</f>
        <v>3907.5835490196891</v>
      </c>
      <c r="I177">
        <f>INDEX('S6'!$B$18:$AD$89, MATCH(Overview!$B177, ddpicklist, 0), MATCH(Overview!$B$114, 'S1'!$B$2:$AD$2, 0))</f>
        <v>3922.2010327254561</v>
      </c>
      <c r="J177">
        <f>INDEX('S7'!$B$18:$AD$89, MATCH(Overview!$B177, ddpicklist, 0), MATCH(Overview!$B$114, 'S1'!$B$2:$AD$2, 0))</f>
        <v>3919.6701644724585</v>
      </c>
      <c r="K177">
        <f>INDEX('S8'!$B$18:$AD$89, MATCH(Overview!$B177, ddpicklist, 0), MATCH(Overview!$B$114, 'S1'!$B$2:$AD$2, 0))</f>
        <v>3920.6166850235145</v>
      </c>
      <c r="L177">
        <f>INDEX('S9'!$B$18:$AD$89, MATCH(Overview!$B177, ddpicklist, 0), MATCH(Overview!$B$114, 'S1'!$B$2:$AD$2, 0))</f>
        <v>3913.8463638809649</v>
      </c>
      <c r="M177">
        <f>INDEX('S10'!$B$18:$AD$89, MATCH(Overview!$B177, ddpicklist, 0), MATCH(Overview!$B$114, 'S1'!$B$2:$AD$2, 0))</f>
        <v>3920.9564736413263</v>
      </c>
      <c r="O177" t="str">
        <v>Arts and recreation services</v>
      </c>
      <c r="P177" s="44">
        <f t="shared" si="20"/>
        <v>-6.1285851408954262E-4</v>
      </c>
      <c r="Q177" s="44">
        <f t="shared" si="30"/>
        <v>4.0411028621556433E-4</v>
      </c>
      <c r="R177" s="44">
        <f t="shared" si="21"/>
        <v>-7.5491286821383063E-5</v>
      </c>
      <c r="S177" s="44">
        <f t="shared" si="22"/>
        <v>-3.2893527167177083E-4</v>
      </c>
      <c r="T177" s="44">
        <f t="shared" si="23"/>
        <v>-3.324253114660336E-3</v>
      </c>
      <c r="U177" s="44">
        <f t="shared" si="24"/>
        <v>4.0411028621556433E-4</v>
      </c>
      <c r="V177" s="44">
        <f t="shared" si="25"/>
        <v>-2.4141781950026697E-4</v>
      </c>
      <c r="W177" s="44">
        <f t="shared" si="26"/>
        <v>3.5257714525727124E-9</v>
      </c>
      <c r="X177" s="44">
        <f t="shared" si="27"/>
        <v>-1.7268475566825092E-3</v>
      </c>
      <c r="Y177" s="44">
        <f t="shared" si="28"/>
        <v>8.6670661660459558E-5</v>
      </c>
      <c r="Z177" s="44" t="s">
        <v>65</v>
      </c>
    </row>
    <row r="178" spans="2:26" x14ac:dyDescent="0.35">
      <c r="B178" t="str">
        <v>Social services</v>
      </c>
      <c r="C178">
        <f>INDEX('Forth Pathway 2'!$B$18:$AD$89, MATCH(Overview!$B178, ddpicklist, 0), MATCH(Overview!$B$114, 'S1'!$B$2:$AD$2, 0))</f>
        <v>5717.489067883701</v>
      </c>
      <c r="D178">
        <f>INDEX('S1'!$B$18:$AD$89, MATCH(Overview!$B178, ddpicklist, 0), MATCH(Overview!$B$114, 'S1'!$B$2:$AD$2, 0))</f>
        <v>5714.49411122124</v>
      </c>
      <c r="E178">
        <f>INDEX('S2'!$B$18:$AD$89, MATCH(Overview!$B178, ddpicklist, 0), MATCH(Overview!$B$114, 'S1'!$B$2:$AD$2, 0))</f>
        <v>5729.5637130441955</v>
      </c>
      <c r="F178">
        <f>INDEX('S3'!$B$18:$AD$89, MATCH(Overview!$B178, ddpicklist, 0), MATCH(Overview!$B$114, 'S1'!$B$2:$AD$2, 0))</f>
        <v>5722.4356995131047</v>
      </c>
      <c r="G178">
        <f>INDEX('S4'!$B$18:$AD$89, MATCH(Overview!$B178, ddpicklist, 0), MATCH(Overview!$B$114, 'S1'!$B$2:$AD$2, 0))</f>
        <v>5718.272083134003</v>
      </c>
      <c r="H178">
        <f>INDEX('S5'!$B$18:$AD$89, MATCH(Overview!$B178, ddpicklist, 0), MATCH(Overview!$B$114, 'S1'!$B$2:$AD$2, 0))</f>
        <v>5705.7870809320548</v>
      </c>
      <c r="I178">
        <f>INDEX('S6'!$B$18:$AD$89, MATCH(Overview!$B178, ddpicklist, 0), MATCH(Overview!$B$114, 'S1'!$B$2:$AD$2, 0))</f>
        <v>5729.5637130441955</v>
      </c>
      <c r="J178">
        <f>INDEX('S7'!$B$18:$AD$89, MATCH(Overview!$B178, ddpicklist, 0), MATCH(Overview!$B$114, 'S1'!$B$2:$AD$2, 0))</f>
        <v>5719.4300075937126</v>
      </c>
      <c r="K178">
        <f>INDEX('S8'!$B$18:$AD$89, MATCH(Overview!$B178, ddpicklist, 0), MATCH(Overview!$B$114, 'S1'!$B$2:$AD$2, 0))</f>
        <v>5717.4963707049055</v>
      </c>
      <c r="L178">
        <f>INDEX('S9'!$B$18:$AD$89, MATCH(Overview!$B178, ddpicklist, 0), MATCH(Overview!$B$114, 'S1'!$B$2:$AD$2, 0))</f>
        <v>5712.8193092470719</v>
      </c>
      <c r="M178">
        <f>INDEX('S10'!$B$18:$AD$89, MATCH(Overview!$B178, ddpicklist, 0), MATCH(Overview!$B$114, 'S1'!$B$2:$AD$2, 0))</f>
        <v>5727.1254781309399</v>
      </c>
      <c r="O178" t="str">
        <v>Social services</v>
      </c>
      <c r="P178" s="44">
        <f t="shared" si="20"/>
        <v>-5.2382376719950496E-4</v>
      </c>
      <c r="Q178" s="44">
        <f t="shared" si="30"/>
        <v>2.1118790114214026E-3</v>
      </c>
      <c r="R178" s="44">
        <f t="shared" si="21"/>
        <v>8.6517552909537443E-4</v>
      </c>
      <c r="S178" s="44">
        <f t="shared" si="22"/>
        <v>1.369508959274679E-4</v>
      </c>
      <c r="T178" s="44">
        <f t="shared" si="23"/>
        <v>-2.0467003631678971E-3</v>
      </c>
      <c r="U178" s="44">
        <f t="shared" si="24"/>
        <v>2.1118790114214026E-3</v>
      </c>
      <c r="V178" s="44">
        <f t="shared" si="25"/>
        <v>3.3947414450063995E-4</v>
      </c>
      <c r="W178" s="44">
        <f t="shared" si="26"/>
        <v>1.277277685618472E-6</v>
      </c>
      <c r="X178" s="44">
        <f t="shared" si="27"/>
        <v>-8.1674990213098653E-4</v>
      </c>
      <c r="Y178" s="44">
        <f t="shared" si="28"/>
        <v>1.6854269650237175E-3</v>
      </c>
      <c r="Z178" s="44" t="s">
        <v>65</v>
      </c>
    </row>
    <row r="179" spans="2:26" x14ac:dyDescent="0.35">
      <c r="B179" t="str">
        <v>Other commercial services</v>
      </c>
      <c r="C179">
        <f>INDEX('Forth Pathway 2'!$B$18:$AD$89, MATCH(Overview!$B179, ddpicklist, 0), MATCH(Overview!$B$114, 'S1'!$B$2:$AD$2, 0))</f>
        <v>3936.3854674873564</v>
      </c>
      <c r="D179">
        <f>INDEX('S1'!$B$18:$AD$89, MATCH(Overview!$B179, ddpicklist, 0), MATCH(Overview!$B$114, 'S1'!$B$2:$AD$2, 0))</f>
        <v>3937.8404889346693</v>
      </c>
      <c r="E179">
        <f>INDEX('S2'!$B$18:$AD$89, MATCH(Overview!$B179, ddpicklist, 0), MATCH(Overview!$B$114, 'S1'!$B$2:$AD$2, 0))</f>
        <v>3939.014485608865</v>
      </c>
      <c r="F179">
        <f>INDEX('S3'!$B$18:$AD$89, MATCH(Overview!$B179, ddpicklist, 0), MATCH(Overview!$B$114, 'S1'!$B$2:$AD$2, 0))</f>
        <v>3938.8265273203688</v>
      </c>
      <c r="G179">
        <f>INDEX('S4'!$B$18:$AD$89, MATCH(Overview!$B179, ddpicklist, 0), MATCH(Overview!$B$114, 'S1'!$B$2:$AD$2, 0))</f>
        <v>3935.3048722668304</v>
      </c>
      <c r="H179">
        <f>INDEX('S5'!$B$18:$AD$89, MATCH(Overview!$B179, ddpicklist, 0), MATCH(Overview!$B$114, 'S1'!$B$2:$AD$2, 0))</f>
        <v>3922.7476012665779</v>
      </c>
      <c r="I179">
        <f>INDEX('S6'!$B$18:$AD$89, MATCH(Overview!$B179, ddpicklist, 0), MATCH(Overview!$B$114, 'S1'!$B$2:$AD$2, 0))</f>
        <v>3939.014485608865</v>
      </c>
      <c r="J179">
        <f>INDEX('S7'!$B$18:$AD$89, MATCH(Overview!$B179, ddpicklist, 0), MATCH(Overview!$B$114, 'S1'!$B$2:$AD$2, 0))</f>
        <v>3935.4917046643486</v>
      </c>
      <c r="K179">
        <f>INDEX('S8'!$B$18:$AD$89, MATCH(Overview!$B179, ddpicklist, 0), MATCH(Overview!$B$114, 'S1'!$B$2:$AD$2, 0))</f>
        <v>3936.3862718658024</v>
      </c>
      <c r="L179">
        <f>INDEX('S9'!$B$18:$AD$89, MATCH(Overview!$B179, ddpicklist, 0), MATCH(Overview!$B$114, 'S1'!$B$2:$AD$2, 0))</f>
        <v>3929.7578743387139</v>
      </c>
      <c r="M179">
        <f>INDEX('S10'!$B$18:$AD$89, MATCH(Overview!$B179, ddpicklist, 0), MATCH(Overview!$B$114, 'S1'!$B$2:$AD$2, 0))</f>
        <v>3932.9335803084396</v>
      </c>
      <c r="O179" t="str">
        <v>Other commercial services</v>
      </c>
      <c r="P179" s="44">
        <f t="shared" si="20"/>
        <v>3.6963388350330639E-4</v>
      </c>
      <c r="Q179" s="44">
        <f t="shared" si="30"/>
        <v>6.6787618825014938E-4</v>
      </c>
      <c r="R179" s="44">
        <f t="shared" si="21"/>
        <v>6.2012723427984362E-4</v>
      </c>
      <c r="S179" s="44">
        <f t="shared" si="22"/>
        <v>-2.7451458436966725E-4</v>
      </c>
      <c r="T179" s="44">
        <f t="shared" si="23"/>
        <v>-3.4645657376343175E-3</v>
      </c>
      <c r="U179" s="44">
        <f t="shared" si="24"/>
        <v>6.6787618825014938E-4</v>
      </c>
      <c r="V179" s="44">
        <f t="shared" si="25"/>
        <v>-2.2705165192526966E-4</v>
      </c>
      <c r="W179" s="44">
        <f t="shared" si="26"/>
        <v>2.043444302657349E-7</v>
      </c>
      <c r="X179" s="44">
        <f t="shared" si="27"/>
        <v>-1.6836748340280927E-3</v>
      </c>
      <c r="Y179" s="44">
        <f t="shared" si="28"/>
        <v>-8.769179765111268E-4</v>
      </c>
      <c r="Z179" s="44" t="s">
        <v>65</v>
      </c>
    </row>
    <row r="180" spans="2:26" x14ac:dyDescent="0.35">
      <c r="B180" t="str">
        <v>Services to domestic travellers</v>
      </c>
      <c r="C180">
        <f>INDEX('Forth Pathway 2'!$B$18:$AD$89, MATCH(Overview!$B180, ddpicklist, 0), MATCH(Overview!$B$114, 'S1'!$B$2:$AD$2, 0))</f>
        <v>0</v>
      </c>
      <c r="D180">
        <f>INDEX('S1'!$B$18:$AD$89, MATCH(Overview!$B180, ddpicklist, 0), MATCH(Overview!$B$114, 'S1'!$B$2:$AD$2, 0))</f>
        <v>0</v>
      </c>
      <c r="E180">
        <f>INDEX('S2'!$B$18:$AD$89, MATCH(Overview!$B180, ddpicklist, 0), MATCH(Overview!$B$114, 'S1'!$B$2:$AD$2, 0))</f>
        <v>0</v>
      </c>
      <c r="F180">
        <f>INDEX('S3'!$B$18:$AD$89, MATCH(Overview!$B180, ddpicklist, 0), MATCH(Overview!$B$114, 'S1'!$B$2:$AD$2, 0))</f>
        <v>0</v>
      </c>
      <c r="G180">
        <f>INDEX('S4'!$B$18:$AD$89, MATCH(Overview!$B180, ddpicklist, 0), MATCH(Overview!$B$114, 'S1'!$B$2:$AD$2, 0))</f>
        <v>0</v>
      </c>
      <c r="H180">
        <f>INDEX('S5'!$B$18:$AD$89, MATCH(Overview!$B180, ddpicklist, 0), MATCH(Overview!$B$114, 'S1'!$B$2:$AD$2, 0))</f>
        <v>0</v>
      </c>
      <c r="I180">
        <f>INDEX('S6'!$B$18:$AD$89, MATCH(Overview!$B180, ddpicklist, 0), MATCH(Overview!$B$114, 'S1'!$B$2:$AD$2, 0))</f>
        <v>0</v>
      </c>
      <c r="J180">
        <f>INDEX('S7'!$B$18:$AD$89, MATCH(Overview!$B180, ddpicklist, 0), MATCH(Overview!$B$114, 'S1'!$B$2:$AD$2, 0))</f>
        <v>0</v>
      </c>
      <c r="K180">
        <f>INDEX('S8'!$B$18:$AD$89, MATCH(Overview!$B180, ddpicklist, 0), MATCH(Overview!$B$114, 'S1'!$B$2:$AD$2, 0))</f>
        <v>0</v>
      </c>
      <c r="L180">
        <f>INDEX('S9'!$B$18:$AD$89, MATCH(Overview!$B180, ddpicklist, 0), MATCH(Overview!$B$114, 'S1'!$B$2:$AD$2, 0))</f>
        <v>0</v>
      </c>
      <c r="M180">
        <f>INDEX('S10'!$B$18:$AD$89, MATCH(Overview!$B180, ddpicklist, 0), MATCH(Overview!$B$114, 'S1'!$B$2:$AD$2, 0))</f>
        <v>0</v>
      </c>
      <c r="O180" t="str">
        <v>Services to domestic travellers</v>
      </c>
      <c r="P180" s="44" t="e">
        <f t="shared" si="20"/>
        <v>#DIV/0!</v>
      </c>
      <c r="Q180" s="44" t="e">
        <f t="shared" si="30"/>
        <v>#DIV/0!</v>
      </c>
      <c r="R180" s="44" t="e">
        <f t="shared" si="21"/>
        <v>#DIV/0!</v>
      </c>
      <c r="S180" s="44" t="e">
        <f t="shared" si="22"/>
        <v>#DIV/0!</v>
      </c>
      <c r="T180" s="44" t="e">
        <f t="shared" si="23"/>
        <v>#DIV/0!</v>
      </c>
      <c r="U180" s="44" t="e">
        <f t="shared" si="24"/>
        <v>#DIV/0!</v>
      </c>
      <c r="V180" s="44" t="e">
        <f t="shared" si="25"/>
        <v>#DIV/0!</v>
      </c>
      <c r="W180" s="44" t="e">
        <f t="shared" si="26"/>
        <v>#DIV/0!</v>
      </c>
      <c r="X180" s="44" t="e">
        <f t="shared" si="27"/>
        <v>#DIV/0!</v>
      </c>
      <c r="Y180" s="44" t="e">
        <f t="shared" si="28"/>
        <v>#DIV/0!</v>
      </c>
      <c r="Z180" s="44" t="s">
        <v>65</v>
      </c>
    </row>
    <row r="181" spans="2:26" x14ac:dyDescent="0.35">
      <c r="B181" t="str">
        <v>Services to foreign tourists</v>
      </c>
      <c r="C181">
        <f>INDEX('Forth Pathway 2'!$B$18:$AD$89, MATCH(Overview!$B181, ddpicklist, 0), MATCH(Overview!$B$114, 'S1'!$B$2:$AD$2, 0))</f>
        <v>0</v>
      </c>
      <c r="D181">
        <f>INDEX('S1'!$B$18:$AD$89, MATCH(Overview!$B181, ddpicklist, 0), MATCH(Overview!$B$114, 'S1'!$B$2:$AD$2, 0))</f>
        <v>0</v>
      </c>
      <c r="E181">
        <f>INDEX('S2'!$B$18:$AD$89, MATCH(Overview!$B181, ddpicklist, 0), MATCH(Overview!$B$114, 'S1'!$B$2:$AD$2, 0))</f>
        <v>0</v>
      </c>
      <c r="F181">
        <f>INDEX('S3'!$B$18:$AD$89, MATCH(Overview!$B181, ddpicklist, 0), MATCH(Overview!$B$114, 'S1'!$B$2:$AD$2, 0))</f>
        <v>0</v>
      </c>
      <c r="G181">
        <f>INDEX('S4'!$B$18:$AD$89, MATCH(Overview!$B181, ddpicklist, 0), MATCH(Overview!$B$114, 'S1'!$B$2:$AD$2, 0))</f>
        <v>0</v>
      </c>
      <c r="H181">
        <f>INDEX('S5'!$B$18:$AD$89, MATCH(Overview!$B181, ddpicklist, 0), MATCH(Overview!$B$114, 'S1'!$B$2:$AD$2, 0))</f>
        <v>0</v>
      </c>
      <c r="I181">
        <f>INDEX('S6'!$B$18:$AD$89, MATCH(Overview!$B181, ddpicklist, 0), MATCH(Overview!$B$114, 'S1'!$B$2:$AD$2, 0))</f>
        <v>0</v>
      </c>
      <c r="J181">
        <f>INDEX('S7'!$B$18:$AD$89, MATCH(Overview!$B181, ddpicklist, 0), MATCH(Overview!$B$114, 'S1'!$B$2:$AD$2, 0))</f>
        <v>0</v>
      </c>
      <c r="K181">
        <f>INDEX('S8'!$B$18:$AD$89, MATCH(Overview!$B181, ddpicklist, 0), MATCH(Overview!$B$114, 'S1'!$B$2:$AD$2, 0))</f>
        <v>0</v>
      </c>
      <c r="L181">
        <f>INDEX('S9'!$B$18:$AD$89, MATCH(Overview!$B181, ddpicklist, 0), MATCH(Overview!$B$114, 'S1'!$B$2:$AD$2, 0))</f>
        <v>0</v>
      </c>
      <c r="M181">
        <f>INDEX('S10'!$B$18:$AD$89, MATCH(Overview!$B181, ddpicklist, 0), MATCH(Overview!$B$114, 'S1'!$B$2:$AD$2, 0))</f>
        <v>0</v>
      </c>
      <c r="O181" t="str">
        <v>Services to foreign tourists</v>
      </c>
      <c r="P181" s="44" t="e">
        <f t="shared" si="20"/>
        <v>#DIV/0!</v>
      </c>
      <c r="Q181" s="44" t="e">
        <f t="shared" si="30"/>
        <v>#DIV/0!</v>
      </c>
      <c r="R181" s="44" t="e">
        <f t="shared" si="21"/>
        <v>#DIV/0!</v>
      </c>
      <c r="S181" s="44" t="e">
        <f t="shared" si="22"/>
        <v>#DIV/0!</v>
      </c>
      <c r="T181" s="44" t="e">
        <f t="shared" si="23"/>
        <v>#DIV/0!</v>
      </c>
      <c r="U181" s="44" t="e">
        <f t="shared" si="24"/>
        <v>#DIV/0!</v>
      </c>
      <c r="V181" s="44" t="e">
        <f t="shared" si="25"/>
        <v>#DIV/0!</v>
      </c>
      <c r="W181" s="44" t="e">
        <f t="shared" si="26"/>
        <v>#DIV/0!</v>
      </c>
      <c r="X181" s="44" t="e">
        <f t="shared" si="27"/>
        <v>#DIV/0!</v>
      </c>
      <c r="Y181" s="44" t="e">
        <f t="shared" si="28"/>
        <v>#DIV/0!</v>
      </c>
      <c r="Z181" s="44" t="s">
        <v>65</v>
      </c>
    </row>
    <row r="182" spans="2:26" x14ac:dyDescent="0.35">
      <c r="B182" t="str">
        <v>Services to foreign students</v>
      </c>
      <c r="C182">
        <f>INDEX('Forth Pathway 2'!$B$18:$AD$89, MATCH(Overview!$B182, ddpicklist, 0), MATCH(Overview!$B$114, 'S1'!$B$2:$AD$2, 0))</f>
        <v>0</v>
      </c>
      <c r="D182">
        <f>INDEX('S1'!$B$18:$AD$89, MATCH(Overview!$B182, ddpicklist, 0), MATCH(Overview!$B$114, 'S1'!$B$2:$AD$2, 0))</f>
        <v>0</v>
      </c>
      <c r="E182">
        <f>INDEX('S2'!$B$18:$AD$89, MATCH(Overview!$B182, ddpicklist, 0), MATCH(Overview!$B$114, 'S1'!$B$2:$AD$2, 0))</f>
        <v>0</v>
      </c>
      <c r="F182">
        <f>INDEX('S3'!$B$18:$AD$89, MATCH(Overview!$B182, ddpicklist, 0), MATCH(Overview!$B$114, 'S1'!$B$2:$AD$2, 0))</f>
        <v>0</v>
      </c>
      <c r="G182">
        <f>INDEX('S4'!$B$18:$AD$89, MATCH(Overview!$B182, ddpicklist, 0), MATCH(Overview!$B$114, 'S1'!$B$2:$AD$2, 0))</f>
        <v>0</v>
      </c>
      <c r="H182">
        <f>INDEX('S5'!$B$18:$AD$89, MATCH(Overview!$B182, ddpicklist, 0), MATCH(Overview!$B$114, 'S1'!$B$2:$AD$2, 0))</f>
        <v>0</v>
      </c>
      <c r="I182">
        <f>INDEX('S6'!$B$18:$AD$89, MATCH(Overview!$B182, ddpicklist, 0), MATCH(Overview!$B$114, 'S1'!$B$2:$AD$2, 0))</f>
        <v>0</v>
      </c>
      <c r="J182">
        <f>INDEX('S7'!$B$18:$AD$89, MATCH(Overview!$B182, ddpicklist, 0), MATCH(Overview!$B$114, 'S1'!$B$2:$AD$2, 0))</f>
        <v>0</v>
      </c>
      <c r="K182">
        <f>INDEX('S8'!$B$18:$AD$89, MATCH(Overview!$B182, ddpicklist, 0), MATCH(Overview!$B$114, 'S1'!$B$2:$AD$2, 0))</f>
        <v>0</v>
      </c>
      <c r="L182">
        <f>INDEX('S9'!$B$18:$AD$89, MATCH(Overview!$B182, ddpicklist, 0), MATCH(Overview!$B$114, 'S1'!$B$2:$AD$2, 0))</f>
        <v>0</v>
      </c>
      <c r="M182">
        <f>INDEX('S10'!$B$18:$AD$89, MATCH(Overview!$B182, ddpicklist, 0), MATCH(Overview!$B$114, 'S1'!$B$2:$AD$2, 0))</f>
        <v>0</v>
      </c>
      <c r="O182" t="str">
        <v>Services to foreign students</v>
      </c>
      <c r="P182" s="44" t="e">
        <f t="shared" ref="P182:P188" si="31">D182/$C182-1</f>
        <v>#DIV/0!</v>
      </c>
      <c r="Q182" s="44" t="e">
        <f t="shared" ref="Q182:Q188" si="32">E182/$C182-1</f>
        <v>#DIV/0!</v>
      </c>
      <c r="R182" s="44" t="e">
        <f t="shared" ref="R182:R188" si="33">F182/$C182-1</f>
        <v>#DIV/0!</v>
      </c>
      <c r="S182" s="44" t="e">
        <f t="shared" ref="S182:S188" si="34">G182/$C182-1</f>
        <v>#DIV/0!</v>
      </c>
      <c r="T182" s="44" t="e">
        <f t="shared" ref="T182:T188" si="35">H182/$C182-1</f>
        <v>#DIV/0!</v>
      </c>
      <c r="U182" s="44" t="e">
        <f t="shared" ref="U182:U188" si="36">I182/$C182-1</f>
        <v>#DIV/0!</v>
      </c>
      <c r="V182" s="44" t="e">
        <f t="shared" ref="V182:V188" si="37">J182/$C182-1</f>
        <v>#DIV/0!</v>
      </c>
      <c r="W182" s="44" t="e">
        <f t="shared" ref="W182:W188" si="38">K182/$C182-1</f>
        <v>#DIV/0!</v>
      </c>
      <c r="X182" s="44" t="e">
        <f t="shared" ref="X182:X188" si="39">L182/$C182-1</f>
        <v>#DIV/0!</v>
      </c>
      <c r="Y182" s="44" t="e">
        <f t="shared" ref="Y182:Y188" si="40">M182/$C182-1</f>
        <v>#DIV/0!</v>
      </c>
      <c r="Z182" s="44" t="s">
        <v>65</v>
      </c>
    </row>
    <row r="183" spans="2:26" x14ac:dyDescent="0.35">
      <c r="B183" t="str">
        <v>Private transport services - ICV</v>
      </c>
      <c r="C183">
        <f>INDEX('Forth Pathway 2'!$B$18:$AD$89, MATCH(Overview!$B183, ddpicklist, 0), MATCH(Overview!$B$114, 'S1'!$B$2:$AD$2, 0))</f>
        <v>7221.8308001456762</v>
      </c>
      <c r="D183">
        <f>INDEX('S1'!$B$18:$AD$89, MATCH(Overview!$B183, ddpicklist, 0), MATCH(Overview!$B$114, 'S1'!$B$2:$AD$2, 0))</f>
        <v>7528.1378430018003</v>
      </c>
      <c r="E183">
        <f>INDEX('S2'!$B$18:$AD$89, MATCH(Overview!$B183, ddpicklist, 0), MATCH(Overview!$B$114, 'S1'!$B$2:$AD$2, 0))</f>
        <v>6974.2154933188185</v>
      </c>
      <c r="F183">
        <f>INDEX('S3'!$B$18:$AD$89, MATCH(Overview!$B183, ddpicklist, 0), MATCH(Overview!$B$114, 'S1'!$B$2:$AD$2, 0))</f>
        <v>7262.8953770361732</v>
      </c>
      <c r="G183">
        <f>INDEX('S4'!$B$18:$AD$89, MATCH(Overview!$B183, ddpicklist, 0), MATCH(Overview!$B$114, 'S1'!$B$2:$AD$2, 0))</f>
        <v>7332.4361001905281</v>
      </c>
      <c r="H183">
        <f>INDEX('S5'!$B$18:$AD$89, MATCH(Overview!$B183, ddpicklist, 0), MATCH(Overview!$B$114, 'S1'!$B$2:$AD$2, 0))</f>
        <v>7783.2667766270051</v>
      </c>
      <c r="I183">
        <f>INDEX('S6'!$B$18:$AD$89, MATCH(Overview!$B183, ddpicklist, 0), MATCH(Overview!$B$114, 'S1'!$B$2:$AD$2, 0))</f>
        <v>6974.2154933188185</v>
      </c>
      <c r="J183">
        <f>INDEX('S7'!$B$18:$AD$89, MATCH(Overview!$B183, ddpicklist, 0), MATCH(Overview!$B$114, 'S1'!$B$2:$AD$2, 0))</f>
        <v>7291.9170812724606</v>
      </c>
      <c r="K183">
        <f>INDEX('S8'!$B$18:$AD$89, MATCH(Overview!$B183, ddpicklist, 0), MATCH(Overview!$B$114, 'S1'!$B$2:$AD$2, 0))</f>
        <v>7221.673645922755</v>
      </c>
      <c r="L183">
        <f>INDEX('S9'!$B$18:$AD$89, MATCH(Overview!$B183, ddpicklist, 0), MATCH(Overview!$B$114, 'S1'!$B$2:$AD$2, 0))</f>
        <v>7662.9073638970503</v>
      </c>
      <c r="M183">
        <f>INDEX('S10'!$B$18:$AD$89, MATCH(Overview!$B183, ddpicklist, 0), MATCH(Overview!$B$114, 'S1'!$B$2:$AD$2, 0))</f>
        <v>7151.5023772857421</v>
      </c>
      <c r="O183" t="str">
        <v>Private transport services - ICV</v>
      </c>
      <c r="P183" s="44">
        <f t="shared" si="31"/>
        <v>4.241404310523933E-2</v>
      </c>
      <c r="Q183" s="44">
        <f t="shared" si="32"/>
        <v>-3.4287054582040732E-2</v>
      </c>
      <c r="R183" s="44">
        <f t="shared" si="33"/>
        <v>5.6861726654782174E-3</v>
      </c>
      <c r="S183" s="44">
        <f t="shared" si="34"/>
        <v>1.5315410054001832E-2</v>
      </c>
      <c r="T183" s="44">
        <f t="shared" si="35"/>
        <v>7.7741502399918394E-2</v>
      </c>
      <c r="U183" s="44">
        <f t="shared" si="36"/>
        <v>-3.4287054582040732E-2</v>
      </c>
      <c r="V183" s="44">
        <f t="shared" si="37"/>
        <v>9.704780278896985E-3</v>
      </c>
      <c r="W183" s="44">
        <f t="shared" si="38"/>
        <v>-2.1760994859953975E-5</v>
      </c>
      <c r="X183" s="44">
        <f t="shared" si="39"/>
        <v>6.1075449696561313E-2</v>
      </c>
      <c r="Y183" s="44">
        <f t="shared" si="40"/>
        <v>-9.7383094129698256E-3</v>
      </c>
      <c r="Z183" s="44" t="s">
        <v>65</v>
      </c>
    </row>
    <row r="184" spans="2:26" x14ac:dyDescent="0.35">
      <c r="B184" t="str">
        <v>Private transport services - BEV</v>
      </c>
      <c r="C184">
        <f>INDEX('Forth Pathway 2'!$B$18:$AD$89, MATCH(Overview!$B184, ddpicklist, 0), MATCH(Overview!$B$114, 'S1'!$B$2:$AD$2, 0))</f>
        <v>4586.2883715874823</v>
      </c>
      <c r="D184">
        <f>INDEX('S1'!$B$18:$AD$89, MATCH(Overview!$B184, ddpicklist, 0), MATCH(Overview!$B$114, 'S1'!$B$2:$AD$2, 0))</f>
        <v>4339.982726497934</v>
      </c>
      <c r="E184">
        <f>INDEX('S2'!$B$18:$AD$89, MATCH(Overview!$B184, ddpicklist, 0), MATCH(Overview!$B$114, 'S1'!$B$2:$AD$2, 0))</f>
        <v>4632.5608807788612</v>
      </c>
      <c r="F184">
        <f>INDEX('S3'!$B$18:$AD$89, MATCH(Overview!$B184, ddpicklist, 0), MATCH(Overview!$B$114, 'S1'!$B$2:$AD$2, 0))</f>
        <v>4478.9352832096565</v>
      </c>
      <c r="G184">
        <f>INDEX('S4'!$B$18:$AD$89, MATCH(Overview!$B184, ddpicklist, 0), MATCH(Overview!$B$114, 'S1'!$B$2:$AD$2, 0))</f>
        <v>4436.2191537221006</v>
      </c>
      <c r="H184">
        <f>INDEX('S5'!$B$18:$AD$89, MATCH(Overview!$B184, ddpicklist, 0), MATCH(Overview!$B$114, 'S1'!$B$2:$AD$2, 0))</f>
        <v>3724.6514283962038</v>
      </c>
      <c r="I184">
        <f>INDEX('S6'!$B$18:$AD$89, MATCH(Overview!$B184, ddpicklist, 0), MATCH(Overview!$B$114, 'S1'!$B$2:$AD$2, 0))</f>
        <v>4632.5608807788612</v>
      </c>
      <c r="J184">
        <f>INDEX('S7'!$B$18:$AD$89, MATCH(Overview!$B184, ddpicklist, 0), MATCH(Overview!$B$114, 'S1'!$B$2:$AD$2, 0))</f>
        <v>4457.7529080719996</v>
      </c>
      <c r="K184">
        <f>INDEX('S8'!$B$18:$AD$89, MATCH(Overview!$B184, ddpicklist, 0), MATCH(Overview!$B$114, 'S1'!$B$2:$AD$2, 0))</f>
        <v>4586.3575791079184</v>
      </c>
      <c r="L184">
        <f>INDEX('S9'!$B$18:$AD$89, MATCH(Overview!$B184, ddpicklist, 0), MATCH(Overview!$B$114, 'S1'!$B$2:$AD$2, 0))</f>
        <v>4073.2929833580979</v>
      </c>
      <c r="M184">
        <f>INDEX('S10'!$B$18:$AD$89, MATCH(Overview!$B184, ddpicklist, 0), MATCH(Overview!$B$114, 'S1'!$B$2:$AD$2, 0))</f>
        <v>4409.2086270313248</v>
      </c>
      <c r="O184" t="str">
        <v>Private transport services - BEV</v>
      </c>
      <c r="P184" s="44">
        <f t="shared" si="31"/>
        <v>-5.3704788084289801E-2</v>
      </c>
      <c r="Q184" s="44">
        <f t="shared" si="32"/>
        <v>1.0089315246298414E-2</v>
      </c>
      <c r="R184" s="44">
        <f t="shared" si="33"/>
        <v>-2.3407400424903302E-2</v>
      </c>
      <c r="S184" s="44">
        <f t="shared" si="34"/>
        <v>-3.2721278233413198E-2</v>
      </c>
      <c r="T184" s="44">
        <f t="shared" si="35"/>
        <v>-0.18787238685844654</v>
      </c>
      <c r="U184" s="44">
        <f t="shared" si="36"/>
        <v>1.0089315246298414E-2</v>
      </c>
      <c r="V184" s="44">
        <f t="shared" si="37"/>
        <v>-2.8026031749720071E-2</v>
      </c>
      <c r="W184" s="44">
        <f t="shared" si="38"/>
        <v>1.5090093519853909E-5</v>
      </c>
      <c r="X184" s="44">
        <f t="shared" si="39"/>
        <v>-0.1118541501680187</v>
      </c>
      <c r="Y184" s="44">
        <f t="shared" si="40"/>
        <v>-3.8610686945283357E-2</v>
      </c>
      <c r="Z184" s="44" t="s">
        <v>65</v>
      </c>
    </row>
    <row r="185" spans="2:26" x14ac:dyDescent="0.35">
      <c r="B185" t="str">
        <v>Private transport services</v>
      </c>
      <c r="C185">
        <f>INDEX('Forth Pathway 2'!$B$18:$AD$89, MATCH(Overview!$B185, ddpicklist, 0), MATCH(Overview!$B$114, 'S1'!$B$2:$AD$2, 0))</f>
        <v>0</v>
      </c>
      <c r="D185">
        <f>INDEX('S1'!$B$18:$AD$89, MATCH(Overview!$B185, ddpicklist, 0), MATCH(Overview!$B$114, 'S1'!$B$2:$AD$2, 0))</f>
        <v>0</v>
      </c>
      <c r="E185">
        <f>INDEX('S2'!$B$18:$AD$89, MATCH(Overview!$B185, ddpicklist, 0), MATCH(Overview!$B$114, 'S1'!$B$2:$AD$2, 0))</f>
        <v>0</v>
      </c>
      <c r="F185">
        <f>INDEX('S3'!$B$18:$AD$89, MATCH(Overview!$B185, ddpicklist, 0), MATCH(Overview!$B$114, 'S1'!$B$2:$AD$2, 0))</f>
        <v>0</v>
      </c>
      <c r="G185">
        <f>INDEX('S4'!$B$18:$AD$89, MATCH(Overview!$B185, ddpicklist, 0), MATCH(Overview!$B$114, 'S1'!$B$2:$AD$2, 0))</f>
        <v>0</v>
      </c>
      <c r="H185">
        <f>INDEX('S5'!$B$18:$AD$89, MATCH(Overview!$B185, ddpicklist, 0), MATCH(Overview!$B$114, 'S1'!$B$2:$AD$2, 0))</f>
        <v>0</v>
      </c>
      <c r="I185">
        <f>INDEX('S6'!$B$18:$AD$89, MATCH(Overview!$B185, ddpicklist, 0), MATCH(Overview!$B$114, 'S1'!$B$2:$AD$2, 0))</f>
        <v>0</v>
      </c>
      <c r="J185">
        <f>INDEX('S7'!$B$18:$AD$89, MATCH(Overview!$B185, ddpicklist, 0), MATCH(Overview!$B$114, 'S1'!$B$2:$AD$2, 0))</f>
        <v>0</v>
      </c>
      <c r="K185">
        <f>INDEX('S8'!$B$18:$AD$89, MATCH(Overview!$B185, ddpicklist, 0), MATCH(Overview!$B$114, 'S1'!$B$2:$AD$2, 0))</f>
        <v>0</v>
      </c>
      <c r="L185">
        <f>INDEX('S9'!$B$18:$AD$89, MATCH(Overview!$B185, ddpicklist, 0), MATCH(Overview!$B$114, 'S1'!$B$2:$AD$2, 0))</f>
        <v>0</v>
      </c>
      <c r="M185">
        <f>INDEX('S10'!$B$18:$AD$89, MATCH(Overview!$B185, ddpicklist, 0), MATCH(Overview!$B$114, 'S1'!$B$2:$AD$2, 0))</f>
        <v>0</v>
      </c>
      <c r="O185" t="str">
        <v>Private transport services</v>
      </c>
      <c r="P185" s="44" t="e">
        <f t="shared" si="31"/>
        <v>#DIV/0!</v>
      </c>
      <c r="Q185" s="44" t="e">
        <f t="shared" si="32"/>
        <v>#DIV/0!</v>
      </c>
      <c r="R185" s="44" t="e">
        <f t="shared" si="33"/>
        <v>#DIV/0!</v>
      </c>
      <c r="S185" s="44" t="e">
        <f t="shared" si="34"/>
        <v>#DIV/0!</v>
      </c>
      <c r="T185" s="44" t="e">
        <f t="shared" si="35"/>
        <v>#DIV/0!</v>
      </c>
      <c r="U185" s="44" t="e">
        <f t="shared" si="36"/>
        <v>#DIV/0!</v>
      </c>
      <c r="V185" s="44" t="e">
        <f t="shared" si="37"/>
        <v>#DIV/0!</v>
      </c>
      <c r="W185" s="44" t="e">
        <f t="shared" si="38"/>
        <v>#DIV/0!</v>
      </c>
      <c r="X185" s="44" t="e">
        <f t="shared" si="39"/>
        <v>#DIV/0!</v>
      </c>
      <c r="Y185" s="44" t="e">
        <f t="shared" si="40"/>
        <v>#DIV/0!</v>
      </c>
      <c r="Z185" s="44" t="s">
        <v>65</v>
      </c>
    </row>
    <row r="186" spans="2:26" x14ac:dyDescent="0.35">
      <c r="B186" t="str">
        <v>Commercial transport services - ICV</v>
      </c>
      <c r="C186">
        <f>INDEX('Forth Pathway 2'!$B$18:$AD$89, MATCH(Overview!$B186, ddpicklist, 0), MATCH(Overview!$B$114, 'S1'!$B$2:$AD$2, 0))</f>
        <v>1410.3666267052088</v>
      </c>
      <c r="D186">
        <f>INDEX('S1'!$B$18:$AD$89, MATCH(Overview!$B186, ddpicklist, 0), MATCH(Overview!$B$114, 'S1'!$B$2:$AD$2, 0))</f>
        <v>1486.7434914170283</v>
      </c>
      <c r="E186">
        <f>INDEX('S2'!$B$18:$AD$89, MATCH(Overview!$B186, ddpicklist, 0), MATCH(Overview!$B$114, 'S1'!$B$2:$AD$2, 0))</f>
        <v>1321.9372168022578</v>
      </c>
      <c r="F186">
        <f>INDEX('S3'!$B$18:$AD$89, MATCH(Overview!$B186, ddpicklist, 0), MATCH(Overview!$B$114, 'S1'!$B$2:$AD$2, 0))</f>
        <v>1408.8480033426638</v>
      </c>
      <c r="G186">
        <f>INDEX('S4'!$B$18:$AD$89, MATCH(Overview!$B186, ddpicklist, 0), MATCH(Overview!$B$114, 'S1'!$B$2:$AD$2, 0))</f>
        <v>1428.119151966418</v>
      </c>
      <c r="H186">
        <f>INDEX('S5'!$B$18:$AD$89, MATCH(Overview!$B186, ddpicklist, 0), MATCH(Overview!$B$114, 'S1'!$B$2:$AD$2, 0))</f>
        <v>1500.1321683331266</v>
      </c>
      <c r="I186">
        <f>INDEX('S6'!$B$18:$AD$89, MATCH(Overview!$B186, ddpicklist, 0), MATCH(Overview!$B$114, 'S1'!$B$2:$AD$2, 0))</f>
        <v>1321.9372168022578</v>
      </c>
      <c r="J186">
        <f>INDEX('S7'!$B$18:$AD$89, MATCH(Overview!$B186, ddpicklist, 0), MATCH(Overview!$B$114, 'S1'!$B$2:$AD$2, 0))</f>
        <v>1416.0233230590422</v>
      </c>
      <c r="K186">
        <f>INDEX('S8'!$B$18:$AD$89, MATCH(Overview!$B186, ddpicklist, 0), MATCH(Overview!$B$114, 'S1'!$B$2:$AD$2, 0))</f>
        <v>1410.3110376556933</v>
      </c>
      <c r="L186">
        <f>INDEX('S9'!$B$18:$AD$89, MATCH(Overview!$B186, ddpicklist, 0), MATCH(Overview!$B$114, 'S1'!$B$2:$AD$2, 0))</f>
        <v>1492.4019621604293</v>
      </c>
      <c r="M186">
        <f>INDEX('S10'!$B$18:$AD$89, MATCH(Overview!$B186, ddpicklist, 0), MATCH(Overview!$B$114, 'S1'!$B$2:$AD$2, 0))</f>
        <v>1357.7201890617243</v>
      </c>
      <c r="O186" t="str">
        <v>Commercial transport services - ICV</v>
      </c>
      <c r="P186" s="44">
        <f t="shared" si="31"/>
        <v>5.4153908115541105E-2</v>
      </c>
      <c r="Q186" s="44">
        <f t="shared" si="32"/>
        <v>-6.2699590467149013E-2</v>
      </c>
      <c r="R186" s="44">
        <f t="shared" si="33"/>
        <v>-1.0767578683371637E-3</v>
      </c>
      <c r="S186" s="44">
        <f t="shared" si="34"/>
        <v>1.2587170544925197E-2</v>
      </c>
      <c r="T186" s="44">
        <f t="shared" si="35"/>
        <v>6.3646955286811746E-2</v>
      </c>
      <c r="U186" s="44">
        <f t="shared" si="36"/>
        <v>-6.2699590467149013E-2</v>
      </c>
      <c r="V186" s="44">
        <f t="shared" si="37"/>
        <v>4.0107985021229364E-3</v>
      </c>
      <c r="W186" s="44">
        <f t="shared" si="38"/>
        <v>-3.941460926748519E-5</v>
      </c>
      <c r="X186" s="44">
        <f t="shared" si="39"/>
        <v>5.8165964722850294E-2</v>
      </c>
      <c r="Y186" s="44">
        <f t="shared" si="40"/>
        <v>-3.7328193000761067E-2</v>
      </c>
      <c r="Z186" s="44" t="s">
        <v>65</v>
      </c>
    </row>
    <row r="187" spans="2:26" x14ac:dyDescent="0.35">
      <c r="B187" t="str">
        <v>Commercial transport services - BEV</v>
      </c>
      <c r="C187">
        <f>INDEX('Forth Pathway 2'!$B$18:$AD$89, MATCH(Overview!$B187, ddpicklist, 0), MATCH(Overview!$B$114, 'S1'!$B$2:$AD$2, 0))</f>
        <v>677.02829129362567</v>
      </c>
      <c r="D187">
        <f>INDEX('S1'!$B$18:$AD$89, MATCH(Overview!$B187, ddpicklist, 0), MATCH(Overview!$B$114, 'S1'!$B$2:$AD$2, 0))</f>
        <v>602.18977728928428</v>
      </c>
      <c r="E187">
        <f>INDEX('S2'!$B$18:$AD$89, MATCH(Overview!$B187, ddpicklist, 0), MATCH(Overview!$B$114, 'S1'!$B$2:$AD$2, 0))</f>
        <v>741.44448522561015</v>
      </c>
      <c r="F187">
        <f>INDEX('S3'!$B$18:$AD$89, MATCH(Overview!$B187, ddpicklist, 0), MATCH(Overview!$B$114, 'S1'!$B$2:$AD$2, 0))</f>
        <v>667.92744123076511</v>
      </c>
      <c r="G187">
        <f>INDEX('S4'!$B$18:$AD$89, MATCH(Overview!$B187, ddpicklist, 0), MATCH(Overview!$B$114, 'S1'!$B$2:$AD$2, 0))</f>
        <v>648.16307199100868</v>
      </c>
      <c r="H187">
        <f>INDEX('S5'!$B$18:$AD$89, MATCH(Overview!$B187, ddpicklist, 0), MATCH(Overview!$B$114, 'S1'!$B$2:$AD$2, 0))</f>
        <v>514.8181412972516</v>
      </c>
      <c r="I187">
        <f>INDEX('S6'!$B$18:$AD$89, MATCH(Overview!$B187, ddpicklist, 0), MATCH(Overview!$B$114, 'S1'!$B$2:$AD$2, 0))</f>
        <v>741.44448522561015</v>
      </c>
      <c r="J187">
        <f>INDEX('S7'!$B$18:$AD$89, MATCH(Overview!$B187, ddpicklist, 0), MATCH(Overview!$B$114, 'S1'!$B$2:$AD$2, 0))</f>
        <v>658.33376179619461</v>
      </c>
      <c r="K187">
        <f>INDEX('S8'!$B$18:$AD$89, MATCH(Overview!$B187, ddpicklist, 0), MATCH(Overview!$B$114, 'S1'!$B$2:$AD$2, 0))</f>
        <v>677.02776381387935</v>
      </c>
      <c r="L187">
        <f>INDEX('S9'!$B$18:$AD$89, MATCH(Overview!$B187, ddpicklist, 0), MATCH(Overview!$B$114, 'S1'!$B$2:$AD$2, 0))</f>
        <v>568.0524617672196</v>
      </c>
      <c r="M187">
        <f>INDEX('S10'!$B$18:$AD$89, MATCH(Overview!$B187, ddpicklist, 0), MATCH(Overview!$B$114, 'S1'!$B$2:$AD$2, 0))</f>
        <v>684.34742974693086</v>
      </c>
      <c r="O187" t="str">
        <v>Commercial transport services - BEV</v>
      </c>
      <c r="P187" s="44">
        <f t="shared" si="31"/>
        <v>-0.11053971446502531</v>
      </c>
      <c r="Q187" s="44">
        <f t="shared" si="32"/>
        <v>9.5145497995219319E-2</v>
      </c>
      <c r="R187" s="44">
        <f t="shared" si="33"/>
        <v>-1.3442348244371294E-2</v>
      </c>
      <c r="S187" s="44">
        <f t="shared" si="34"/>
        <v>-4.2635174443689805E-2</v>
      </c>
      <c r="T187" s="44">
        <f t="shared" si="35"/>
        <v>-0.23959139090987247</v>
      </c>
      <c r="U187" s="44">
        <f t="shared" si="36"/>
        <v>9.5145497995219319E-2</v>
      </c>
      <c r="V187" s="44">
        <f t="shared" si="37"/>
        <v>-2.7612626736337242E-2</v>
      </c>
      <c r="W187" s="44">
        <f t="shared" si="38"/>
        <v>-7.7911034601640949E-7</v>
      </c>
      <c r="X187" s="44">
        <f t="shared" si="39"/>
        <v>-0.16096200251570214</v>
      </c>
      <c r="Y187" s="44">
        <f t="shared" si="40"/>
        <v>1.081068331623225E-2</v>
      </c>
      <c r="Z187" s="44" t="s">
        <v>65</v>
      </c>
    </row>
    <row r="188" spans="2:26" x14ac:dyDescent="0.35">
      <c r="B188" t="str">
        <v>Commercial transport services</v>
      </c>
      <c r="C188">
        <f>INDEX('Forth Pathway 2'!$B$18:$AD$89, MATCH(Overview!$B188, ddpicklist, 0), MATCH(Overview!$B$114, 'S1'!$B$2:$AD$2, 0))</f>
        <v>0</v>
      </c>
      <c r="D188">
        <f>INDEX('S1'!$B$18:$AD$89, MATCH(Overview!$B188, ddpicklist, 0), MATCH(Overview!$B$114, 'S1'!$B$2:$AD$2, 0))</f>
        <v>0</v>
      </c>
      <c r="E188">
        <f>INDEX('S2'!$B$18:$AD$89, MATCH(Overview!$B188, ddpicklist, 0), MATCH(Overview!$B$114, 'S1'!$B$2:$AD$2, 0))</f>
        <v>0</v>
      </c>
      <c r="F188">
        <f>INDEX('S3'!$B$18:$AD$89, MATCH(Overview!$B188, ddpicklist, 0), MATCH(Overview!$B$114, 'S1'!$B$2:$AD$2, 0))</f>
        <v>0</v>
      </c>
      <c r="G188">
        <f>INDEX('S4'!$B$18:$AD$89, MATCH(Overview!$B188, ddpicklist, 0), MATCH(Overview!$B$114, 'S1'!$B$2:$AD$2, 0))</f>
        <v>0</v>
      </c>
      <c r="H188">
        <f>INDEX('S5'!$B$18:$AD$89, MATCH(Overview!$B188, ddpicklist, 0), MATCH(Overview!$B$114, 'S1'!$B$2:$AD$2, 0))</f>
        <v>0</v>
      </c>
      <c r="I188">
        <f>INDEX('S6'!$B$18:$AD$89, MATCH(Overview!$B188, ddpicklist, 0), MATCH(Overview!$B$114, 'S1'!$B$2:$AD$2, 0))</f>
        <v>0</v>
      </c>
      <c r="J188">
        <f>INDEX('S7'!$B$18:$AD$89, MATCH(Overview!$B188, ddpicklist, 0), MATCH(Overview!$B$114, 'S1'!$B$2:$AD$2, 0))</f>
        <v>0</v>
      </c>
      <c r="K188">
        <f>INDEX('S8'!$B$18:$AD$89, MATCH(Overview!$B188, ddpicklist, 0), MATCH(Overview!$B$114, 'S1'!$B$2:$AD$2, 0))</f>
        <v>0</v>
      </c>
      <c r="L188">
        <f>INDEX('S9'!$B$18:$AD$89, MATCH(Overview!$B188, ddpicklist, 0), MATCH(Overview!$B$114, 'S1'!$B$2:$AD$2, 0))</f>
        <v>0</v>
      </c>
      <c r="M188">
        <f>INDEX('S10'!$B$18:$AD$89, MATCH(Overview!$B188, ddpicklist, 0), MATCH(Overview!$B$114, 'S1'!$B$2:$AD$2, 0))</f>
        <v>0</v>
      </c>
      <c r="O188" t="str">
        <v>Commercial transport services</v>
      </c>
      <c r="P188" s="44" t="e">
        <f t="shared" si="31"/>
        <v>#DIV/0!</v>
      </c>
      <c r="Q188" s="44" t="e">
        <f t="shared" si="32"/>
        <v>#DIV/0!</v>
      </c>
      <c r="R188" s="44" t="e">
        <f t="shared" si="33"/>
        <v>#DIV/0!</v>
      </c>
      <c r="S188" s="44" t="e">
        <f t="shared" si="34"/>
        <v>#DIV/0!</v>
      </c>
      <c r="T188" s="44" t="e">
        <f t="shared" si="35"/>
        <v>#DIV/0!</v>
      </c>
      <c r="U188" s="44" t="e">
        <f t="shared" si="36"/>
        <v>#DIV/0!</v>
      </c>
      <c r="V188" s="44" t="e">
        <f t="shared" si="37"/>
        <v>#DIV/0!</v>
      </c>
      <c r="W188" s="44" t="e">
        <f t="shared" si="38"/>
        <v>#DIV/0!</v>
      </c>
      <c r="X188" s="44" t="e">
        <f t="shared" si="39"/>
        <v>#DIV/0!</v>
      </c>
      <c r="Y188" s="44" t="e">
        <f t="shared" si="40"/>
        <v>#DIV/0!</v>
      </c>
      <c r="Z188" s="44" t="s">
        <v>65</v>
      </c>
    </row>
  </sheetData>
  <phoneticPr fontId="21" type="noConversion"/>
  <conditionalFormatting sqref="P96:Z111">
    <cfRule type="cellIs" dxfId="2" priority="2" operator="lessThan">
      <formula>0</formula>
    </cfRule>
  </conditionalFormatting>
  <conditionalFormatting sqref="P117:Z188">
    <cfRule type="cellIs" dxfId="1" priority="1" operator="lessThan">
      <formula>0</formula>
    </cfRule>
  </conditionalFormatting>
  <conditionalFormatting sqref="AA128">
    <cfRule type="cellIs" dxfId="0" priority="3" operator="lessThan">
      <formula>0</formula>
    </cfRule>
  </conditionalFormatting>
  <dataValidations count="3">
    <dataValidation type="list" allowBlank="1" showInputMessage="1" showErrorMessage="1" sqref="B4" xr:uid="{8E8993D8-51FD-4206-99F6-55C2CD9FF8D6}">
      <formula1>picklist</formula1>
    </dataValidation>
    <dataValidation type="list" allowBlank="1" showInputMessage="1" showErrorMessage="1" sqref="B36" xr:uid="{909CB305-C04B-439C-ACFC-5A8FD008B8DF}">
      <formula1>ddpicklist</formula1>
    </dataValidation>
    <dataValidation type="list" allowBlank="1" showInputMessage="1" showErrorMessage="1" sqref="B67" xr:uid="{EBC909FE-D0A4-46AA-A246-53C2915A192A}">
      <formula1>lookupreg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D32040-9F01-4F5D-A0DA-DE99568F75ED}">
  <sheetPr codeName="Sheet20">
    <tabColor theme="8" tint="0.59999389629810485"/>
  </sheetPr>
  <dimension ref="A1:BH141"/>
  <sheetViews>
    <sheetView showGridLines="0" topLeftCell="A10" workbookViewId="0">
      <selection activeCell="A12" sqref="A12"/>
    </sheetView>
  </sheetViews>
  <sheetFormatPr defaultRowHeight="14.5" x14ac:dyDescent="0.35"/>
  <cols>
    <col min="1" max="1" width="83.26953125" bestFit="1" customWidth="1"/>
    <col min="2" max="30" width="9.453125" bestFit="1" customWidth="1"/>
  </cols>
  <sheetData>
    <row r="1" spans="1:60" ht="20" thickBot="1" x14ac:dyDescent="0.5">
      <c r="A1" s="3" t="s">
        <v>114</v>
      </c>
    </row>
    <row r="2" spans="1:60" ht="15" thickTop="1" x14ac:dyDescent="0.35">
      <c r="B2" s="1">
        <v>2022</v>
      </c>
      <c r="C2" s="2">
        <v>2023</v>
      </c>
      <c r="D2" s="1">
        <v>2024</v>
      </c>
      <c r="E2" s="2">
        <v>2025</v>
      </c>
      <c r="F2" s="1">
        <v>2026</v>
      </c>
      <c r="G2" s="2">
        <v>2027</v>
      </c>
      <c r="H2" s="1">
        <v>2028</v>
      </c>
      <c r="I2" s="2">
        <v>2029</v>
      </c>
      <c r="J2" s="1">
        <v>2030</v>
      </c>
      <c r="K2" s="2">
        <v>2031</v>
      </c>
      <c r="L2" s="1">
        <v>2032</v>
      </c>
      <c r="M2" s="2">
        <v>2033</v>
      </c>
      <c r="N2" s="1">
        <v>2034</v>
      </c>
      <c r="O2" s="2">
        <v>2035</v>
      </c>
      <c r="P2" s="1">
        <v>2036</v>
      </c>
      <c r="Q2" s="2">
        <v>2037</v>
      </c>
      <c r="R2" s="1">
        <v>2038</v>
      </c>
      <c r="S2" s="2">
        <v>2039</v>
      </c>
      <c r="T2" s="1">
        <v>2040</v>
      </c>
      <c r="U2" s="2">
        <v>2041</v>
      </c>
      <c r="V2" s="1">
        <v>2042</v>
      </c>
      <c r="W2" s="2">
        <v>2043</v>
      </c>
      <c r="X2" s="1">
        <v>2044</v>
      </c>
      <c r="Y2" s="2">
        <v>2045</v>
      </c>
      <c r="Z2" s="1">
        <v>2046</v>
      </c>
      <c r="AA2" s="2">
        <v>2047</v>
      </c>
      <c r="AB2" s="1">
        <v>2048</v>
      </c>
      <c r="AC2" s="2">
        <v>2049</v>
      </c>
      <c r="AD2" s="1">
        <v>2050</v>
      </c>
    </row>
    <row r="3" spans="1:60" x14ac:dyDescent="0.35">
      <c r="A3" s="4" t="s">
        <v>115</v>
      </c>
      <c r="B3" s="15">
        <v>193552.29689999999</v>
      </c>
      <c r="C3" s="15">
        <v>197911.96561152404</v>
      </c>
      <c r="D3" s="15">
        <v>202354.39654762312</v>
      </c>
      <c r="E3" s="15">
        <v>206798.09909580892</v>
      </c>
      <c r="F3" s="15">
        <v>211215.78212812333</v>
      </c>
      <c r="G3" s="15">
        <v>215589.84976021465</v>
      </c>
      <c r="H3" s="15">
        <v>219992.3022872431</v>
      </c>
      <c r="I3" s="15">
        <v>224478.51731086595</v>
      </c>
      <c r="J3" s="15">
        <v>228946.26834520069</v>
      </c>
      <c r="K3" s="15">
        <v>233430.86784954646</v>
      </c>
      <c r="L3" s="15">
        <v>238030.66978669533</v>
      </c>
      <c r="M3" s="15">
        <v>242694.64273049586</v>
      </c>
      <c r="N3" s="15">
        <v>247489.31809227957</v>
      </c>
      <c r="O3" s="15">
        <v>252309.42005144482</v>
      </c>
      <c r="P3" s="15">
        <v>257142.48268535626</v>
      </c>
      <c r="Q3" s="15">
        <v>261981.08135355005</v>
      </c>
      <c r="R3" s="15">
        <v>266859.87643727282</v>
      </c>
      <c r="S3" s="15">
        <v>271762.14573940076</v>
      </c>
      <c r="T3" s="15">
        <v>276688.26945036056</v>
      </c>
      <c r="U3" s="15">
        <v>281642.42825252312</v>
      </c>
      <c r="V3" s="15">
        <v>286631.21691264573</v>
      </c>
      <c r="W3" s="15">
        <v>291661.02150702878</v>
      </c>
      <c r="X3" s="15">
        <v>296729.41924047144</v>
      </c>
      <c r="Y3" s="15">
        <v>301846.48840233142</v>
      </c>
      <c r="Z3" s="15">
        <v>307003.958241769</v>
      </c>
      <c r="AA3" s="15">
        <v>312204.14478844719</v>
      </c>
      <c r="AB3" s="15">
        <v>317435.31255686446</v>
      </c>
      <c r="AC3" s="15">
        <v>322717.59487546701</v>
      </c>
      <c r="AD3" s="15">
        <v>328055.31162294775</v>
      </c>
      <c r="AE3" t="s">
        <v>116</v>
      </c>
    </row>
    <row r="4" spans="1:60" x14ac:dyDescent="0.35">
      <c r="A4" s="4" t="s">
        <v>117</v>
      </c>
      <c r="B4" s="15">
        <v>62075.722699999998</v>
      </c>
      <c r="C4" s="15">
        <v>63473.947315956153</v>
      </c>
      <c r="D4" s="15">
        <v>64898.715274383765</v>
      </c>
      <c r="E4" s="15">
        <v>66323.891061809234</v>
      </c>
      <c r="F4" s="15">
        <v>67740.721919838921</v>
      </c>
      <c r="G4" s="15">
        <v>69143.564530076867</v>
      </c>
      <c r="H4" s="15">
        <v>70555.510689563293</v>
      </c>
      <c r="I4" s="15">
        <v>71994.320996851282</v>
      </c>
      <c r="J4" s="15">
        <v>73427.209568787424</v>
      </c>
      <c r="K4" s="15">
        <v>74865.501749820833</v>
      </c>
      <c r="L4" s="15">
        <v>76340.7414349014</v>
      </c>
      <c r="M4" s="15">
        <v>77836.561922576861</v>
      </c>
      <c r="N4" s="15">
        <v>79374.301039919301</v>
      </c>
      <c r="O4" s="15">
        <v>80920.194926972777</v>
      </c>
      <c r="P4" s="15">
        <v>82470.245536857416</v>
      </c>
      <c r="Q4" s="15">
        <v>84022.071653075356</v>
      </c>
      <c r="R4" s="15">
        <v>85586.789486849098</v>
      </c>
      <c r="S4" s="15">
        <v>87159.035927080404</v>
      </c>
      <c r="T4" s="15">
        <v>88738.932907716226</v>
      </c>
      <c r="U4" s="15">
        <v>90327.821249215456</v>
      </c>
      <c r="V4" s="15">
        <v>91927.816012567055</v>
      </c>
      <c r="W4" s="15">
        <v>93540.965327955579</v>
      </c>
      <c r="X4" s="15">
        <v>95166.492161135189</v>
      </c>
      <c r="Y4" s="15">
        <v>96807.628801804734</v>
      </c>
      <c r="Z4" s="15">
        <v>98461.72267056389</v>
      </c>
      <c r="AA4" s="15">
        <v>100129.51656001923</v>
      </c>
      <c r="AB4" s="15">
        <v>101807.24668769228</v>
      </c>
      <c r="AC4" s="15">
        <v>103501.37017619883</v>
      </c>
      <c r="AD4" s="15">
        <v>105213.27248877614</v>
      </c>
      <c r="AE4" t="s">
        <v>118</v>
      </c>
    </row>
    <row r="5" spans="1:60" x14ac:dyDescent="0.35">
      <c r="A5" s="4" t="s">
        <v>119</v>
      </c>
      <c r="B5" s="15">
        <v>80409.804699999993</v>
      </c>
      <c r="C5" s="15">
        <v>81326.822235740197</v>
      </c>
      <c r="D5" s="15">
        <v>82173.645904952064</v>
      </c>
      <c r="E5" s="15">
        <v>83168.505801194129</v>
      </c>
      <c r="F5" s="15">
        <v>84250.860735690876</v>
      </c>
      <c r="G5" s="15">
        <v>85618.108978967895</v>
      </c>
      <c r="H5" s="15">
        <v>87223.568387676118</v>
      </c>
      <c r="I5" s="15">
        <v>88856.576757387025</v>
      </c>
      <c r="J5" s="15">
        <v>90644.797593314099</v>
      </c>
      <c r="K5" s="15">
        <v>92464.446582601086</v>
      </c>
      <c r="L5" s="15">
        <v>94235.242445549142</v>
      </c>
      <c r="M5" s="15">
        <v>95978.801748325175</v>
      </c>
      <c r="N5" s="15">
        <v>97567.893975231666</v>
      </c>
      <c r="O5" s="15">
        <v>99148.523127998604</v>
      </c>
      <c r="P5" s="15">
        <v>100728.74237476033</v>
      </c>
      <c r="Q5" s="15">
        <v>102315.64312788077</v>
      </c>
      <c r="R5" s="15">
        <v>103917.41498417639</v>
      </c>
      <c r="S5" s="15">
        <v>105529.22604928845</v>
      </c>
      <c r="T5" s="15">
        <v>107154.96709411337</v>
      </c>
      <c r="U5" s="15">
        <v>108789.69112561103</v>
      </c>
      <c r="V5" s="15">
        <v>110435.77706306354</v>
      </c>
      <c r="W5" s="15">
        <v>112091.9713681006</v>
      </c>
      <c r="X5" s="15">
        <v>113757.98312934754</v>
      </c>
      <c r="Y5" s="15">
        <v>115432.48926521323</v>
      </c>
      <c r="Z5" s="15">
        <v>117115.25255047256</v>
      </c>
      <c r="AA5" s="15">
        <v>118807.55623830164</v>
      </c>
      <c r="AB5" s="15">
        <v>120512.80109298999</v>
      </c>
      <c r="AC5" s="15">
        <v>122229.97594448389</v>
      </c>
      <c r="AD5" s="15">
        <v>123957.32996453134</v>
      </c>
      <c r="AE5" t="s">
        <v>120</v>
      </c>
    </row>
    <row r="6" spans="1:60" x14ac:dyDescent="0.35">
      <c r="A6" s="4" t="s">
        <v>121</v>
      </c>
      <c r="B6" s="15">
        <v>92163.695300000007</v>
      </c>
      <c r="C6" s="15">
        <v>93866.161512320657</v>
      </c>
      <c r="D6" s="15">
        <v>95417.112098988742</v>
      </c>
      <c r="E6" s="15">
        <v>96944.864105939283</v>
      </c>
      <c r="F6" s="15">
        <v>98428.324110974776</v>
      </c>
      <c r="G6" s="15">
        <v>100002.2126991741</v>
      </c>
      <c r="H6" s="15">
        <v>101621.33852476516</v>
      </c>
      <c r="I6" s="15">
        <v>103233.34765564965</v>
      </c>
      <c r="J6" s="15">
        <v>104986.10537215587</v>
      </c>
      <c r="K6" s="15">
        <v>106749.28402021801</v>
      </c>
      <c r="L6" s="15">
        <v>108523.89479269851</v>
      </c>
      <c r="M6" s="15">
        <v>110292.54126330356</v>
      </c>
      <c r="N6" s="15">
        <v>111978.59437084982</v>
      </c>
      <c r="O6" s="15">
        <v>113657.13110474998</v>
      </c>
      <c r="P6" s="15">
        <v>115330.58460599699</v>
      </c>
      <c r="Q6" s="15">
        <v>116994.06682612005</v>
      </c>
      <c r="R6" s="15">
        <v>118680.1034213713</v>
      </c>
      <c r="S6" s="15">
        <v>120367.41405574397</v>
      </c>
      <c r="T6" s="15">
        <v>122061.91040059652</v>
      </c>
      <c r="U6" s="15">
        <v>123760.15776000003</v>
      </c>
      <c r="V6" s="15">
        <v>125463.64207547177</v>
      </c>
      <c r="W6" s="15">
        <v>127177.02375711122</v>
      </c>
      <c r="X6" s="15">
        <v>128893.7228122966</v>
      </c>
      <c r="Y6" s="15">
        <v>130615.6011659738</v>
      </c>
      <c r="Z6" s="15">
        <v>132335.93924893084</v>
      </c>
      <c r="AA6" s="15">
        <v>134052.4025489591</v>
      </c>
      <c r="AB6" s="15">
        <v>135756.40966396019</v>
      </c>
      <c r="AC6" s="15">
        <v>137457.23384243512</v>
      </c>
      <c r="AD6" s="15">
        <v>139151.06435218191</v>
      </c>
      <c r="AE6" t="s">
        <v>122</v>
      </c>
    </row>
    <row r="7" spans="1:60" x14ac:dyDescent="0.35">
      <c r="A7" s="4" t="s">
        <v>123</v>
      </c>
      <c r="B7" s="15">
        <v>93808.671900000001</v>
      </c>
      <c r="C7" s="15">
        <v>95127.912633796892</v>
      </c>
      <c r="D7" s="15">
        <v>96386.055380708975</v>
      </c>
      <c r="E7" s="15">
        <v>97685.252659791091</v>
      </c>
      <c r="F7" s="15">
        <v>98985.873187804624</v>
      </c>
      <c r="G7" s="15">
        <v>100410.49767189815</v>
      </c>
      <c r="H7" s="15">
        <v>101904.0234963695</v>
      </c>
      <c r="I7" s="15">
        <v>103406.8530828822</v>
      </c>
      <c r="J7" s="15">
        <v>105062.68633992776</v>
      </c>
      <c r="K7" s="15">
        <v>106736.42948974053</v>
      </c>
      <c r="L7" s="15">
        <v>108426.41939878043</v>
      </c>
      <c r="M7" s="15">
        <v>110113.37184499636</v>
      </c>
      <c r="N7" s="15">
        <v>111718.60457975272</v>
      </c>
      <c r="O7" s="15">
        <v>113316.94031175433</v>
      </c>
      <c r="P7" s="15">
        <v>114910.13116576146</v>
      </c>
      <c r="Q7" s="15">
        <v>116492.93778547799</v>
      </c>
      <c r="R7" s="15">
        <v>118097.23192748449</v>
      </c>
      <c r="S7" s="15">
        <v>119701.84263712959</v>
      </c>
      <c r="T7" s="15">
        <v>121312.70624405023</v>
      </c>
      <c r="U7" s="15">
        <v>122926.43212504985</v>
      </c>
      <c r="V7" s="15">
        <v>124544.72172604648</v>
      </c>
      <c r="W7" s="15">
        <v>126172.49633006156</v>
      </c>
      <c r="X7" s="15">
        <v>127803.26322787798</v>
      </c>
      <c r="Y7" s="15">
        <v>129439.61786926877</v>
      </c>
      <c r="Z7" s="15">
        <v>131075.52753574774</v>
      </c>
      <c r="AA7" s="15">
        <v>132709.2791260588</v>
      </c>
      <c r="AB7" s="15">
        <v>134333.2425747244</v>
      </c>
      <c r="AC7" s="15">
        <v>135957.11654426472</v>
      </c>
      <c r="AD7" s="15">
        <v>137577.98369199378</v>
      </c>
      <c r="AE7" t="s">
        <v>124</v>
      </c>
    </row>
    <row r="8" spans="1:60" x14ac:dyDescent="0.35">
      <c r="A8" s="4" t="s">
        <v>125</v>
      </c>
      <c r="B8" s="15">
        <v>334392.84769999998</v>
      </c>
      <c r="C8" s="15">
        <v>341450.98404174414</v>
      </c>
      <c r="D8" s="15">
        <v>348457.81444523868</v>
      </c>
      <c r="E8" s="15">
        <v>355550.10740496049</v>
      </c>
      <c r="F8" s="15">
        <v>362649.81570682325</v>
      </c>
      <c r="G8" s="15">
        <v>369943.23829653527</v>
      </c>
      <c r="H8" s="15">
        <v>377488.69639287825</v>
      </c>
      <c r="I8" s="15">
        <v>385155.90963787172</v>
      </c>
      <c r="J8" s="15">
        <v>392941.69453953026</v>
      </c>
      <c r="K8" s="15">
        <v>400773.6707124458</v>
      </c>
      <c r="L8" s="15">
        <v>408704.12906106393</v>
      </c>
      <c r="M8" s="15">
        <v>416689.17581970512</v>
      </c>
      <c r="N8" s="15">
        <v>424691.5028985276</v>
      </c>
      <c r="O8" s="15">
        <v>432718.32889941183</v>
      </c>
      <c r="P8" s="15">
        <v>440761.92403720954</v>
      </c>
      <c r="Q8" s="15">
        <v>448819.9251751483</v>
      </c>
      <c r="R8" s="15">
        <v>456946.95240218507</v>
      </c>
      <c r="S8" s="15">
        <v>465115.97913438408</v>
      </c>
      <c r="T8" s="15">
        <v>473331.3736087365</v>
      </c>
      <c r="U8" s="15">
        <v>481593.66626229975</v>
      </c>
      <c r="V8" s="15">
        <v>489913.73033770156</v>
      </c>
      <c r="W8" s="15">
        <v>498298.4856301347</v>
      </c>
      <c r="X8" s="15">
        <v>506744.35411537281</v>
      </c>
      <c r="Y8" s="15">
        <v>515262.58976605441</v>
      </c>
      <c r="Z8" s="15">
        <v>523841.34517598851</v>
      </c>
      <c r="AA8" s="15">
        <v>532484.34100966842</v>
      </c>
      <c r="AB8" s="15">
        <v>541178.52742678265</v>
      </c>
      <c r="AC8" s="15">
        <v>549949.05829432013</v>
      </c>
      <c r="AD8" s="15">
        <v>558798.99473644339</v>
      </c>
      <c r="AE8" t="s">
        <v>106</v>
      </c>
    </row>
    <row r="9" spans="1:60" x14ac:dyDescent="0.3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60" x14ac:dyDescent="0.35">
      <c r="A10" s="4" t="s">
        <v>126</v>
      </c>
      <c r="B10" s="5">
        <v>100</v>
      </c>
      <c r="C10" s="5">
        <v>101.25778000000001</v>
      </c>
      <c r="D10" s="5">
        <v>102.41087322130601</v>
      </c>
      <c r="E10" s="5">
        <v>103.48912658219118</v>
      </c>
      <c r="F10" s="5">
        <v>104.49946712251399</v>
      </c>
      <c r="G10" s="5">
        <v>105.50932802789788</v>
      </c>
      <c r="H10" s="5">
        <v>106.56228368919101</v>
      </c>
      <c r="I10" s="5">
        <v>107.65899074423506</v>
      </c>
      <c r="J10" s="5">
        <v>108.82726304819521</v>
      </c>
      <c r="K10" s="5">
        <v>110.05914413499555</v>
      </c>
      <c r="L10" s="5">
        <v>111.35264724418532</v>
      </c>
      <c r="M10" s="5">
        <v>112.69599444527445</v>
      </c>
      <c r="N10" s="5">
        <v>114.05553638306334</v>
      </c>
      <c r="O10" s="5">
        <v>115.42548024166759</v>
      </c>
      <c r="P10" s="5">
        <v>116.80107494499569</v>
      </c>
      <c r="Q10" s="5">
        <v>118.17808953795223</v>
      </c>
      <c r="R10" s="5">
        <v>119.56147043627453</v>
      </c>
      <c r="S10" s="5">
        <v>120.95040408218568</v>
      </c>
      <c r="T10" s="5">
        <v>122.34562746847573</v>
      </c>
      <c r="U10" s="5">
        <v>123.74764718645072</v>
      </c>
      <c r="V10" s="5">
        <v>125.15808574478774</v>
      </c>
      <c r="W10" s="5">
        <v>126.57913065033406</v>
      </c>
      <c r="X10" s="5">
        <v>128.01242412042697</v>
      </c>
      <c r="Y10" s="5">
        <v>129.46042385462277</v>
      </c>
      <c r="Z10" s="5">
        <v>130.92402573046883</v>
      </c>
      <c r="AA10" s="5">
        <v>132.40459316784441</v>
      </c>
      <c r="AB10" s="5">
        <v>133.90199643335751</v>
      </c>
      <c r="AC10" s="5">
        <v>135.41993624532532</v>
      </c>
      <c r="AD10" s="5">
        <v>136.96181409742098</v>
      </c>
      <c r="AE10" t="s">
        <v>127</v>
      </c>
    </row>
    <row r="11" spans="1:60" x14ac:dyDescent="0.35">
      <c r="A11" s="4" t="s">
        <v>128</v>
      </c>
      <c r="B11" s="14">
        <v>2891.4</v>
      </c>
      <c r="C11" s="14">
        <v>2915.5677379859999</v>
      </c>
      <c r="D11" s="14">
        <v>2937.1175154964212</v>
      </c>
      <c r="E11" s="14">
        <v>2959.2316900652718</v>
      </c>
      <c r="F11" s="14">
        <v>2980.749980038117</v>
      </c>
      <c r="G11" s="14">
        <v>3005.3071868236593</v>
      </c>
      <c r="H11" s="14">
        <v>3031.5786506056434</v>
      </c>
      <c r="I11" s="14">
        <v>3057.1351011565407</v>
      </c>
      <c r="J11" s="14">
        <v>3083.5949111705604</v>
      </c>
      <c r="K11" s="14">
        <v>3108.9228813800346</v>
      </c>
      <c r="L11" s="14">
        <v>3133.4993520065473</v>
      </c>
      <c r="M11" s="14">
        <v>3156.7971703686644</v>
      </c>
      <c r="N11" s="14">
        <v>3177.6233189329078</v>
      </c>
      <c r="O11" s="14">
        <v>3197.611459343525</v>
      </c>
      <c r="P11" s="14">
        <v>3216.8453800565076</v>
      </c>
      <c r="Q11" s="14">
        <v>3235.3773046064753</v>
      </c>
      <c r="R11" s="14">
        <v>3253.7305000272245</v>
      </c>
      <c r="S11" s="14">
        <v>3271.592732114359</v>
      </c>
      <c r="T11" s="14">
        <v>3289.0607144730097</v>
      </c>
      <c r="U11" s="14">
        <v>3306.1289990353034</v>
      </c>
      <c r="V11" s="14">
        <v>3322.8660787251792</v>
      </c>
      <c r="W11" s="14">
        <v>3339.3071881101214</v>
      </c>
      <c r="X11" s="14">
        <v>3355.4185438590275</v>
      </c>
      <c r="Y11" s="14">
        <v>3371.2699437104434</v>
      </c>
      <c r="Z11" s="14">
        <v>3386.7682110448718</v>
      </c>
      <c r="AA11" s="14">
        <v>3401.9435743095573</v>
      </c>
      <c r="AB11" s="14">
        <v>3416.7245088483965</v>
      </c>
      <c r="AC11" s="14">
        <v>3431.3128633165816</v>
      </c>
      <c r="AD11" s="14">
        <v>3445.6938386580273</v>
      </c>
      <c r="AE11" t="s">
        <v>129</v>
      </c>
    </row>
    <row r="12" spans="1:60" x14ac:dyDescent="0.3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60" x14ac:dyDescent="0.35">
      <c r="A13" s="4" t="s">
        <v>130</v>
      </c>
      <c r="B13" s="6">
        <v>79</v>
      </c>
      <c r="C13" s="6">
        <v>63</v>
      </c>
      <c r="D13" s="6">
        <v>62</v>
      </c>
      <c r="E13" s="6">
        <v>64.36</v>
      </c>
      <c r="F13" s="6">
        <v>66.81</v>
      </c>
      <c r="G13" s="6">
        <v>69.350000000000009</v>
      </c>
      <c r="H13" s="6">
        <v>71.98</v>
      </c>
      <c r="I13" s="6">
        <v>74.72</v>
      </c>
      <c r="J13" s="6">
        <v>77.56</v>
      </c>
      <c r="K13" s="6">
        <v>75.902566000000007</v>
      </c>
      <c r="L13" s="6">
        <v>74.222496000000007</v>
      </c>
      <c r="M13" s="6">
        <v>72.748375999999993</v>
      </c>
      <c r="N13" s="6">
        <v>71.299092999999999</v>
      </c>
      <c r="O13" s="6">
        <v>69.932492999999994</v>
      </c>
      <c r="P13" s="6">
        <v>68.454031000000001</v>
      </c>
      <c r="Q13" s="6">
        <v>67.07965999999999</v>
      </c>
      <c r="R13" s="6">
        <v>65.760232999999985</v>
      </c>
      <c r="S13" s="6">
        <v>64.507567999999978</v>
      </c>
      <c r="T13" s="6">
        <v>63.299088999999988</v>
      </c>
      <c r="U13" s="6">
        <v>61.947343999999987</v>
      </c>
      <c r="V13" s="6">
        <v>60.628583999999989</v>
      </c>
      <c r="W13" s="6">
        <v>59.329349999999991</v>
      </c>
      <c r="X13" s="6">
        <v>58.036789999999989</v>
      </c>
      <c r="Y13" s="6">
        <v>56.749664999999986</v>
      </c>
      <c r="Z13" s="6">
        <v>55.395716999999991</v>
      </c>
      <c r="AA13" s="6">
        <v>54.034079999999989</v>
      </c>
      <c r="AB13" s="6">
        <v>52.640617999999989</v>
      </c>
      <c r="AC13" s="6">
        <v>51.205283999999992</v>
      </c>
      <c r="AD13" s="6">
        <v>49.706189999999985</v>
      </c>
      <c r="AE13" t="s">
        <v>131</v>
      </c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</row>
    <row r="14" spans="1:60" x14ac:dyDescent="0.35">
      <c r="A14" s="4" t="s">
        <v>132</v>
      </c>
      <c r="B14" s="6">
        <v>79</v>
      </c>
      <c r="C14" s="6">
        <v>63</v>
      </c>
      <c r="D14" s="6">
        <v>62</v>
      </c>
      <c r="E14" s="6">
        <v>64.36</v>
      </c>
      <c r="F14" s="6">
        <v>66.81</v>
      </c>
      <c r="G14" s="6">
        <v>69.350000000000009</v>
      </c>
      <c r="H14" s="6">
        <v>71.98</v>
      </c>
      <c r="I14" s="6">
        <v>74.72</v>
      </c>
      <c r="J14" s="6">
        <v>77.56</v>
      </c>
      <c r="K14" s="6">
        <v>74.660665000000009</v>
      </c>
      <c r="L14" s="6">
        <v>72.298410000000004</v>
      </c>
      <c r="M14" s="6">
        <v>69.418195999999995</v>
      </c>
      <c r="N14" s="6">
        <v>66.711043000000004</v>
      </c>
      <c r="O14" s="6">
        <v>64.027382999999986</v>
      </c>
      <c r="P14" s="6">
        <v>62.142961</v>
      </c>
      <c r="Q14" s="6">
        <v>60.077629999999992</v>
      </c>
      <c r="R14" s="6">
        <v>58.045942999999987</v>
      </c>
      <c r="S14" s="6">
        <v>55.990297999999981</v>
      </c>
      <c r="T14" s="6">
        <v>53.885628999999987</v>
      </c>
      <c r="U14" s="6">
        <v>52.542073999999985</v>
      </c>
      <c r="V14" s="6">
        <v>51.237833999999992</v>
      </c>
      <c r="W14" s="6">
        <v>49.955159999999992</v>
      </c>
      <c r="X14" s="6">
        <v>48.693709999999989</v>
      </c>
      <c r="Y14" s="6">
        <v>47.438564999999983</v>
      </c>
      <c r="Z14" s="6">
        <v>46.439756999999993</v>
      </c>
      <c r="AA14" s="6">
        <v>45.473099999999988</v>
      </c>
      <c r="AB14" s="6">
        <v>44.527087999999992</v>
      </c>
      <c r="AC14" s="6">
        <v>43.588823999999988</v>
      </c>
      <c r="AD14" s="6">
        <v>42.673019999999987</v>
      </c>
      <c r="AE14" t="s">
        <v>133</v>
      </c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</row>
    <row r="15" spans="1:60" x14ac:dyDescent="0.35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60" ht="20" thickBot="1" x14ac:dyDescent="0.5">
      <c r="A16" s="3" t="s">
        <v>134</v>
      </c>
    </row>
    <row r="17" spans="1:41" ht="15" thickTop="1" x14ac:dyDescent="0.35">
      <c r="B17" s="1">
        <v>2022</v>
      </c>
      <c r="C17" s="2">
        <v>2023</v>
      </c>
      <c r="D17" s="1">
        <v>2024</v>
      </c>
      <c r="E17" s="2">
        <v>2025</v>
      </c>
      <c r="F17" s="1">
        <v>2026</v>
      </c>
      <c r="G17" s="2">
        <v>2027</v>
      </c>
      <c r="H17" s="1">
        <v>2028</v>
      </c>
      <c r="I17" s="2">
        <v>2029</v>
      </c>
      <c r="J17" s="1">
        <v>2030</v>
      </c>
      <c r="K17" s="2">
        <v>2031</v>
      </c>
      <c r="L17" s="1">
        <v>2032</v>
      </c>
      <c r="M17" s="2">
        <v>2033</v>
      </c>
      <c r="N17" s="1">
        <v>2034</v>
      </c>
      <c r="O17" s="2">
        <v>2035</v>
      </c>
      <c r="P17" s="1">
        <v>2036</v>
      </c>
      <c r="Q17" s="2">
        <v>2037</v>
      </c>
      <c r="R17" s="1">
        <v>2038</v>
      </c>
      <c r="S17" s="2">
        <v>2039</v>
      </c>
      <c r="T17" s="1">
        <v>2040</v>
      </c>
      <c r="U17" s="2">
        <v>2041</v>
      </c>
      <c r="V17" s="1">
        <v>2042</v>
      </c>
      <c r="W17" s="2">
        <v>2043</v>
      </c>
      <c r="X17" s="1">
        <v>2044</v>
      </c>
      <c r="Y17" s="2">
        <v>2045</v>
      </c>
      <c r="Z17" s="1">
        <v>2046</v>
      </c>
      <c r="AA17" s="2">
        <v>2047</v>
      </c>
      <c r="AB17" s="1">
        <v>2048</v>
      </c>
      <c r="AC17" s="2">
        <v>2049</v>
      </c>
      <c r="AD17" s="1">
        <v>2050</v>
      </c>
      <c r="AO17" s="16"/>
    </row>
    <row r="18" spans="1:41" x14ac:dyDescent="0.35">
      <c r="A18" t="s">
        <v>135</v>
      </c>
      <c r="B18" s="14">
        <v>1761.425293</v>
      </c>
      <c r="C18" s="14">
        <v>1784.3958641034837</v>
      </c>
      <c r="D18" s="14">
        <v>1804.775984586169</v>
      </c>
      <c r="E18" s="14">
        <v>1823.6781253831336</v>
      </c>
      <c r="F18" s="14">
        <v>1840.0516911698235</v>
      </c>
      <c r="G18" s="14">
        <v>1855.7275515398219</v>
      </c>
      <c r="H18" s="14">
        <v>1871.9920014361908</v>
      </c>
      <c r="I18" s="14">
        <v>1887.6379421049144</v>
      </c>
      <c r="J18" s="14">
        <v>1903.7678083202009</v>
      </c>
      <c r="K18" s="14">
        <v>1921.7259167923387</v>
      </c>
      <c r="L18" s="14">
        <v>1938.9524216485383</v>
      </c>
      <c r="M18" s="14">
        <v>1957.3255082265473</v>
      </c>
      <c r="N18" s="14">
        <v>1976.1524742390361</v>
      </c>
      <c r="O18" s="14">
        <v>1994.8573502534509</v>
      </c>
      <c r="P18" s="14">
        <v>2013.3254004763476</v>
      </c>
      <c r="Q18" s="14">
        <v>2030.9988540398251</v>
      </c>
      <c r="R18" s="14">
        <v>2048.7977155970884</v>
      </c>
      <c r="S18" s="14">
        <v>2066.1180875809291</v>
      </c>
      <c r="T18" s="14">
        <v>2083.0030037668862</v>
      </c>
      <c r="U18" s="14">
        <v>2099.5251336324045</v>
      </c>
      <c r="V18" s="14">
        <v>2115.3896284329116</v>
      </c>
      <c r="W18" s="14">
        <v>2130.5999567860254</v>
      </c>
      <c r="X18" s="14">
        <v>2145.2085432257259</v>
      </c>
      <c r="Y18" s="14">
        <v>2159.1983276716032</v>
      </c>
      <c r="Z18" s="14">
        <v>2172.6806427253673</v>
      </c>
      <c r="AA18" s="14">
        <v>2185.5955344554682</v>
      </c>
      <c r="AB18" s="14">
        <v>2198.0767274502618</v>
      </c>
      <c r="AC18" s="14">
        <v>2210.0317370593548</v>
      </c>
      <c r="AD18" s="14">
        <v>2221.4528495717173</v>
      </c>
    </row>
    <row r="19" spans="1:41" x14ac:dyDescent="0.35">
      <c r="A19" t="s">
        <v>136</v>
      </c>
      <c r="B19" s="14">
        <v>1755.041504</v>
      </c>
      <c r="C19" s="14">
        <v>1777.2515542331203</v>
      </c>
      <c r="D19" s="14">
        <v>1796.7250772380078</v>
      </c>
      <c r="E19" s="14">
        <v>1814.6077920955038</v>
      </c>
      <c r="F19" s="14">
        <v>1829.7684409847473</v>
      </c>
      <c r="G19" s="14">
        <v>1844.1588378657159</v>
      </c>
      <c r="H19" s="14">
        <v>1859.2662423902771</v>
      </c>
      <c r="I19" s="14">
        <v>1873.6808546775924</v>
      </c>
      <c r="J19" s="14">
        <v>1888.6975823082571</v>
      </c>
      <c r="K19" s="14">
        <v>1905.7736937763982</v>
      </c>
      <c r="L19" s="14">
        <v>1921.9824133883883</v>
      </c>
      <c r="M19" s="14">
        <v>1939.4947483462179</v>
      </c>
      <c r="N19" s="14">
        <v>1957.4015021143264</v>
      </c>
      <c r="O19" s="14">
        <v>1975.0836494356461</v>
      </c>
      <c r="P19" s="14">
        <v>1992.47390545387</v>
      </c>
      <c r="Q19" s="14">
        <v>2008.9296876647963</v>
      </c>
      <c r="R19" s="14">
        <v>2025.6077817531957</v>
      </c>
      <c r="S19" s="14">
        <v>2041.7456369018012</v>
      </c>
      <c r="T19" s="14">
        <v>2057.4244058221338</v>
      </c>
      <c r="U19" s="14">
        <v>2072.7245864357387</v>
      </c>
      <c r="V19" s="14">
        <v>2087.3314911412685</v>
      </c>
      <c r="W19" s="14">
        <v>2101.2765979872302</v>
      </c>
      <c r="X19" s="14">
        <v>2114.6017384695365</v>
      </c>
      <c r="Y19" s="14">
        <v>2127.3125037893901</v>
      </c>
      <c r="Z19" s="14">
        <v>2139.4992814760985</v>
      </c>
      <c r="AA19" s="14">
        <v>2151.0991758904202</v>
      </c>
      <c r="AB19" s="14">
        <v>2162.2241015423397</v>
      </c>
      <c r="AC19" s="14">
        <v>2172.8366001440836</v>
      </c>
      <c r="AD19" s="14">
        <v>2182.9214952981624</v>
      </c>
    </row>
    <row r="20" spans="1:41" x14ac:dyDescent="0.35">
      <c r="A20" t="s">
        <v>137</v>
      </c>
      <c r="B20" s="14">
        <v>7655.3994140000004</v>
      </c>
      <c r="C20" s="14">
        <v>7750.9770756837906</v>
      </c>
      <c r="D20" s="14">
        <v>7830.2680209726213</v>
      </c>
      <c r="E20" s="14">
        <v>7897.7607812713541</v>
      </c>
      <c r="F20" s="14">
        <v>7950.5208244393434</v>
      </c>
      <c r="G20" s="14">
        <v>7996.2488810027726</v>
      </c>
      <c r="H20" s="14">
        <v>8046.6501172871094</v>
      </c>
      <c r="I20" s="14">
        <v>8099.7042564384201</v>
      </c>
      <c r="J20" s="14">
        <v>8156.1513383926676</v>
      </c>
      <c r="K20" s="14">
        <v>8218.575421399215</v>
      </c>
      <c r="L20" s="14">
        <v>8278.3450111513412</v>
      </c>
      <c r="M20" s="14">
        <v>8342.4015203124291</v>
      </c>
      <c r="N20" s="14">
        <v>8406.36137798442</v>
      </c>
      <c r="O20" s="14">
        <v>8465.9013659071115</v>
      </c>
      <c r="P20" s="14">
        <v>8522.0524726246549</v>
      </c>
      <c r="Q20" s="14">
        <v>8573.5580533587035</v>
      </c>
      <c r="R20" s="14">
        <v>8625.4992401133677</v>
      </c>
      <c r="S20" s="14">
        <v>8674.4722371489588</v>
      </c>
      <c r="T20" s="14">
        <v>8721.2280762308037</v>
      </c>
      <c r="U20" s="14">
        <v>8766.1003645040655</v>
      </c>
      <c r="V20" s="14">
        <v>8808.2440932944482</v>
      </c>
      <c r="W20" s="14">
        <v>8847.878901570808</v>
      </c>
      <c r="X20" s="14">
        <v>8885.2054482928652</v>
      </c>
      <c r="Y20" s="14">
        <v>8920.2912587150295</v>
      </c>
      <c r="Z20" s="14">
        <v>8953.379830298456</v>
      </c>
      <c r="AA20" s="14">
        <v>8984.3945170982061</v>
      </c>
      <c r="AB20" s="14">
        <v>9013.8361982428469</v>
      </c>
      <c r="AC20" s="14">
        <v>9041.6753412027592</v>
      </c>
      <c r="AD20" s="14">
        <v>9067.5954735703981</v>
      </c>
    </row>
    <row r="21" spans="1:41" x14ac:dyDescent="0.35">
      <c r="A21" t="s">
        <v>138</v>
      </c>
      <c r="B21" s="14">
        <v>516.20983899999999</v>
      </c>
      <c r="C21" s="14">
        <v>523.19560350921915</v>
      </c>
      <c r="D21" s="14">
        <v>529.52077675784392</v>
      </c>
      <c r="E21" s="14">
        <v>535.86205281990749</v>
      </c>
      <c r="F21" s="14">
        <v>541.59888478498681</v>
      </c>
      <c r="G21" s="14">
        <v>547.99576337307076</v>
      </c>
      <c r="H21" s="14">
        <v>554.60524987426606</v>
      </c>
      <c r="I21" s="14">
        <v>560.91721222308513</v>
      </c>
      <c r="J21" s="14">
        <v>567.07698068083414</v>
      </c>
      <c r="K21" s="14">
        <v>573.05720439599997</v>
      </c>
      <c r="L21" s="14">
        <v>579.08754266357948</v>
      </c>
      <c r="M21" s="14">
        <v>585.21718430267356</v>
      </c>
      <c r="N21" s="14">
        <v>591.06384925199598</v>
      </c>
      <c r="O21" s="14">
        <v>596.89373660143121</v>
      </c>
      <c r="P21" s="14">
        <v>602.57487568340582</v>
      </c>
      <c r="Q21" s="14">
        <v>607.97264500779772</v>
      </c>
      <c r="R21" s="14">
        <v>613.55779787061476</v>
      </c>
      <c r="S21" s="14">
        <v>619.03752551244315</v>
      </c>
      <c r="T21" s="14">
        <v>624.40851174692307</v>
      </c>
      <c r="U21" s="14">
        <v>629.67759546146965</v>
      </c>
      <c r="V21" s="14">
        <v>634.78069159836809</v>
      </c>
      <c r="W21" s="14">
        <v>639.71294391989431</v>
      </c>
      <c r="X21" s="14">
        <v>644.49692202266931</v>
      </c>
      <c r="Y21" s="14">
        <v>649.11306033199526</v>
      </c>
      <c r="Z21" s="14">
        <v>653.61100489886792</v>
      </c>
      <c r="AA21" s="14">
        <v>657.9704399710123</v>
      </c>
      <c r="AB21" s="14">
        <v>662.24193800937326</v>
      </c>
      <c r="AC21" s="14">
        <v>666.34870556197018</v>
      </c>
      <c r="AD21" s="14">
        <v>670.29996680831505</v>
      </c>
    </row>
    <row r="22" spans="1:41" x14ac:dyDescent="0.35">
      <c r="A22" t="s">
        <v>139</v>
      </c>
      <c r="B22" s="14">
        <v>435.99707000000001</v>
      </c>
      <c r="C22" s="14">
        <v>441.27668931975103</v>
      </c>
      <c r="D22" s="14">
        <v>446.079677189314</v>
      </c>
      <c r="E22" s="14">
        <v>450.7712309782172</v>
      </c>
      <c r="F22" s="14">
        <v>454.94220816303408</v>
      </c>
      <c r="G22" s="14">
        <v>459.00251277782417</v>
      </c>
      <c r="H22" s="14">
        <v>462.91845599538715</v>
      </c>
      <c r="I22" s="14">
        <v>466.61061953345342</v>
      </c>
      <c r="J22" s="14">
        <v>470.06193297746984</v>
      </c>
      <c r="K22" s="14">
        <v>473.31342187716496</v>
      </c>
      <c r="L22" s="14">
        <v>476.53074619670394</v>
      </c>
      <c r="M22" s="14">
        <v>479.64381195953536</v>
      </c>
      <c r="N22" s="14">
        <v>482.6392547153564</v>
      </c>
      <c r="O22" s="14">
        <v>485.54308274970663</v>
      </c>
      <c r="P22" s="14">
        <v>488.29528175022597</v>
      </c>
      <c r="Q22" s="14">
        <v>490.80348859218111</v>
      </c>
      <c r="R22" s="14">
        <v>493.421252803041</v>
      </c>
      <c r="S22" s="14">
        <v>495.91359756413704</v>
      </c>
      <c r="T22" s="14">
        <v>498.28591431821252</v>
      </c>
      <c r="U22" s="14">
        <v>500.56122732304544</v>
      </c>
      <c r="V22" s="14">
        <v>502.70435518976763</v>
      </c>
      <c r="W22" s="14">
        <v>504.71217146552624</v>
      </c>
      <c r="X22" s="14">
        <v>506.59319335160455</v>
      </c>
      <c r="Y22" s="14">
        <v>508.34267241738888</v>
      </c>
      <c r="Z22" s="14">
        <v>509.98489375434008</v>
      </c>
      <c r="AA22" s="14">
        <v>511.51390496354969</v>
      </c>
      <c r="AB22" s="14">
        <v>512.95446111354227</v>
      </c>
      <c r="AC22" s="14">
        <v>514.28333119959223</v>
      </c>
      <c r="AD22" s="14">
        <v>515.49983241971165</v>
      </c>
    </row>
    <row r="23" spans="1:41" x14ac:dyDescent="0.35">
      <c r="A23" t="s">
        <v>140</v>
      </c>
      <c r="B23" s="14">
        <v>2506.5527339999999</v>
      </c>
      <c r="C23" s="14">
        <v>2539.802406671783</v>
      </c>
      <c r="D23" s="14">
        <v>2570.8837465839106</v>
      </c>
      <c r="E23" s="14">
        <v>2602.5295258857359</v>
      </c>
      <c r="F23" s="14">
        <v>2632.0913985173197</v>
      </c>
      <c r="G23" s="14">
        <v>2663.6222742167179</v>
      </c>
      <c r="H23" s="14">
        <v>2695.6795010113706</v>
      </c>
      <c r="I23" s="14">
        <v>2727.2006205525968</v>
      </c>
      <c r="J23" s="14">
        <v>2757.3784590193213</v>
      </c>
      <c r="K23" s="14">
        <v>2784.9347342562996</v>
      </c>
      <c r="L23" s="14">
        <v>2812.1533774295954</v>
      </c>
      <c r="M23" s="14">
        <v>2838.8361010498634</v>
      </c>
      <c r="N23" s="14">
        <v>2864.0924025784343</v>
      </c>
      <c r="O23" s="14">
        <v>2888.8206040502841</v>
      </c>
      <c r="P23" s="14">
        <v>2912.6906975959032</v>
      </c>
      <c r="Q23" s="14">
        <v>2935.3978886398259</v>
      </c>
      <c r="R23" s="14">
        <v>2958.253806574121</v>
      </c>
      <c r="S23" s="14">
        <v>2980.4266880003838</v>
      </c>
      <c r="T23" s="14">
        <v>3001.8982183375424</v>
      </c>
      <c r="U23" s="14">
        <v>3022.823069944393</v>
      </c>
      <c r="V23" s="14">
        <v>3042.9706391290324</v>
      </c>
      <c r="W23" s="14">
        <v>3062.3085653921653</v>
      </c>
      <c r="X23" s="14">
        <v>3080.9773477224512</v>
      </c>
      <c r="Y23" s="14">
        <v>3098.8390366079107</v>
      </c>
      <c r="Z23" s="14">
        <v>3116.2250110460191</v>
      </c>
      <c r="AA23" s="14">
        <v>3133.0973439345757</v>
      </c>
      <c r="AB23" s="14">
        <v>3149.807718618451</v>
      </c>
      <c r="AC23" s="14">
        <v>3165.8504767813047</v>
      </c>
      <c r="AD23" s="14">
        <v>3181.2312231281658</v>
      </c>
    </row>
    <row r="24" spans="1:41" x14ac:dyDescent="0.35">
      <c r="A24" t="s">
        <v>141</v>
      </c>
      <c r="B24" s="14">
        <v>3336.7739259999998</v>
      </c>
      <c r="C24" s="14">
        <v>3389.6350985356917</v>
      </c>
      <c r="D24" s="14">
        <v>3438.8295506477593</v>
      </c>
      <c r="E24" s="14">
        <v>3486.2475713216413</v>
      </c>
      <c r="F24" s="14">
        <v>3536.6580139534381</v>
      </c>
      <c r="G24" s="14">
        <v>3586.3890842824458</v>
      </c>
      <c r="H24" s="14">
        <v>3633.9051532601043</v>
      </c>
      <c r="I24" s="14">
        <v>3679.7951977070188</v>
      </c>
      <c r="J24" s="14">
        <v>3727.2071509523548</v>
      </c>
      <c r="K24" s="14">
        <v>3786.0612427487526</v>
      </c>
      <c r="L24" s="14">
        <v>3847.6438004988072</v>
      </c>
      <c r="M24" s="14">
        <v>3901.7597562596829</v>
      </c>
      <c r="N24" s="14">
        <v>3952.8743697705868</v>
      </c>
      <c r="O24" s="14">
        <v>4000.0230693908993</v>
      </c>
      <c r="P24" s="14">
        <v>4043.7393215162724</v>
      </c>
      <c r="Q24" s="14">
        <v>4081.9514045454116</v>
      </c>
      <c r="R24" s="14">
        <v>4126.3226245079604</v>
      </c>
      <c r="S24" s="14">
        <v>4169.3263336360578</v>
      </c>
      <c r="T24" s="14">
        <v>4212.3387718243812</v>
      </c>
      <c r="U24" s="14">
        <v>4255.0464109302766</v>
      </c>
      <c r="V24" s="14">
        <v>4298.8291364801844</v>
      </c>
      <c r="W24" s="14">
        <v>4344.2333698196881</v>
      </c>
      <c r="X24" s="14">
        <v>4389.862156172916</v>
      </c>
      <c r="Y24" s="14">
        <v>4437.8086696288519</v>
      </c>
      <c r="Z24" s="14">
        <v>4484.3799213696702</v>
      </c>
      <c r="AA24" s="14">
        <v>4529.3349332054167</v>
      </c>
      <c r="AB24" s="14">
        <v>4567.7936067099618</v>
      </c>
      <c r="AC24" s="14">
        <v>4606.3946144642496</v>
      </c>
      <c r="AD24" s="14">
        <v>4644.6963250440585</v>
      </c>
    </row>
    <row r="25" spans="1:41" x14ac:dyDescent="0.35">
      <c r="A25" t="s">
        <v>142</v>
      </c>
      <c r="B25" s="14">
        <v>365.82318099999998</v>
      </c>
      <c r="C25" s="14">
        <v>375.12840576118839</v>
      </c>
      <c r="D25" s="14">
        <v>384.3801226067954</v>
      </c>
      <c r="E25" s="14">
        <v>393.74331488939879</v>
      </c>
      <c r="F25" s="14">
        <v>403.04270512612516</v>
      </c>
      <c r="G25" s="14">
        <v>412.91962935367548</v>
      </c>
      <c r="H25" s="14">
        <v>423.31281642450745</v>
      </c>
      <c r="I25" s="14">
        <v>434.10746256845897</v>
      </c>
      <c r="J25" s="14">
        <v>445.33239628182292</v>
      </c>
      <c r="K25" s="14">
        <v>456.59454085111287</v>
      </c>
      <c r="L25" s="14">
        <v>468.11629315440393</v>
      </c>
      <c r="M25" s="14">
        <v>479.9034614160318</v>
      </c>
      <c r="N25" s="14">
        <v>491.6654153518773</v>
      </c>
      <c r="O25" s="14">
        <v>503.56381673647576</v>
      </c>
      <c r="P25" s="14">
        <v>515.60080478621774</v>
      </c>
      <c r="Q25" s="14">
        <v>527.81920329755872</v>
      </c>
      <c r="R25" s="14">
        <v>540.09627796626</v>
      </c>
      <c r="S25" s="14">
        <v>552.48300803402162</v>
      </c>
      <c r="T25" s="14">
        <v>564.97205217553301</v>
      </c>
      <c r="U25" s="14">
        <v>577.55736960979516</v>
      </c>
      <c r="V25" s="14">
        <v>590.22840074166436</v>
      </c>
      <c r="W25" s="14">
        <v>602.96635594943052</v>
      </c>
      <c r="X25" s="14">
        <v>615.77703944456766</v>
      </c>
      <c r="Y25" s="14">
        <v>628.6298457003744</v>
      </c>
      <c r="Z25" s="14">
        <v>641.54844048145537</v>
      </c>
      <c r="AA25" s="14">
        <v>654.53383000070835</v>
      </c>
      <c r="AB25" s="14">
        <v>667.63563367583254</v>
      </c>
      <c r="AC25" s="14">
        <v>680.78605275234543</v>
      </c>
      <c r="AD25" s="14">
        <v>693.96375606105153</v>
      </c>
    </row>
    <row r="26" spans="1:41" x14ac:dyDescent="0.35">
      <c r="A26" t="s">
        <v>143</v>
      </c>
      <c r="B26" s="14">
        <v>1850.0629879999999</v>
      </c>
      <c r="C26" s="14">
        <v>1883.810726989303</v>
      </c>
      <c r="D26" s="14">
        <v>1916.4339960160858</v>
      </c>
      <c r="E26" s="14">
        <v>1948.018553061027</v>
      </c>
      <c r="F26" s="14">
        <v>1995.0659283434252</v>
      </c>
      <c r="G26" s="14">
        <v>2041.6231858604328</v>
      </c>
      <c r="H26" s="14">
        <v>2079.5479698363392</v>
      </c>
      <c r="I26" s="14">
        <v>2114.1620457942649</v>
      </c>
      <c r="J26" s="14">
        <v>2148.5560796200643</v>
      </c>
      <c r="K26" s="14">
        <v>2210.7604306704002</v>
      </c>
      <c r="L26" s="14">
        <v>2279.9287133408279</v>
      </c>
      <c r="M26" s="14">
        <v>2327.787380941179</v>
      </c>
      <c r="N26" s="14">
        <v>2368.9189184049333</v>
      </c>
      <c r="O26" s="14">
        <v>2401.1319516411868</v>
      </c>
      <c r="P26" s="14">
        <v>2425.9692605489631</v>
      </c>
      <c r="Q26" s="14">
        <v>2439.1121673552207</v>
      </c>
      <c r="R26" s="14">
        <v>2467.3629401223957</v>
      </c>
      <c r="S26" s="14">
        <v>2493.394112613275</v>
      </c>
      <c r="T26" s="14">
        <v>2520.5788406048637</v>
      </c>
      <c r="U26" s="14">
        <v>2547.809157935686</v>
      </c>
      <c r="V26" s="14">
        <v>2579.2160014255592</v>
      </c>
      <c r="W26" s="14">
        <v>2616.1307725243619</v>
      </c>
      <c r="X26" s="14">
        <v>2654.8277940723106</v>
      </c>
      <c r="Y26" s="14">
        <v>2700.7180853895265</v>
      </c>
      <c r="Z26" s="14">
        <v>2744.0351728328978</v>
      </c>
      <c r="AA26" s="14">
        <v>2784.270960572147</v>
      </c>
      <c r="AB26" s="14">
        <v>2808.5481327857597</v>
      </c>
      <c r="AC26" s="14">
        <v>2834.2435677380981</v>
      </c>
      <c r="AD26" s="14">
        <v>2860.3009512238614</v>
      </c>
    </row>
    <row r="27" spans="1:41" x14ac:dyDescent="0.35">
      <c r="A27" t="s">
        <v>144</v>
      </c>
      <c r="B27" s="14">
        <v>172.309662</v>
      </c>
      <c r="C27" s="14">
        <v>173.53179240108767</v>
      </c>
      <c r="D27" s="14">
        <v>173.2939393145152</v>
      </c>
      <c r="E27" s="14">
        <v>172.66569159750011</v>
      </c>
      <c r="F27" s="14">
        <v>170.73606616105226</v>
      </c>
      <c r="G27" s="14">
        <v>170.70190095223867</v>
      </c>
      <c r="H27" s="14">
        <v>171.89919384340362</v>
      </c>
      <c r="I27" s="14">
        <v>173.16920571542198</v>
      </c>
      <c r="J27" s="14">
        <v>175.58510662127841</v>
      </c>
      <c r="K27" s="14">
        <v>177.26118586185103</v>
      </c>
      <c r="L27" s="14">
        <v>180.03757463764944</v>
      </c>
      <c r="M27" s="14">
        <v>183.14336683020861</v>
      </c>
      <c r="N27" s="14">
        <v>185.09279976975941</v>
      </c>
      <c r="O27" s="14">
        <v>187.06553733898545</v>
      </c>
      <c r="P27" s="14">
        <v>188.70908579676893</v>
      </c>
      <c r="Q27" s="14">
        <v>190.45763965358063</v>
      </c>
      <c r="R27" s="14">
        <v>192.18696454841282</v>
      </c>
      <c r="S27" s="14">
        <v>193.95616471299897</v>
      </c>
      <c r="T27" s="14">
        <v>195.74501272233874</v>
      </c>
      <c r="U27" s="14">
        <v>197.26605717349821</v>
      </c>
      <c r="V27" s="14">
        <v>198.76923833778426</v>
      </c>
      <c r="W27" s="14">
        <v>200.25790663446838</v>
      </c>
      <c r="X27" s="14">
        <v>201.72940974273473</v>
      </c>
      <c r="Y27" s="14">
        <v>203.18544017261127</v>
      </c>
      <c r="Z27" s="14">
        <v>204.52815864432156</v>
      </c>
      <c r="AA27" s="14">
        <v>205.84724050540066</v>
      </c>
      <c r="AB27" s="14">
        <v>207.15619840610566</v>
      </c>
      <c r="AC27" s="14">
        <v>208.43911881439666</v>
      </c>
      <c r="AD27" s="14">
        <v>209.68753990384121</v>
      </c>
    </row>
    <row r="28" spans="1:41" x14ac:dyDescent="0.35">
      <c r="A28" t="s">
        <v>145</v>
      </c>
      <c r="B28" s="14">
        <v>456.812592</v>
      </c>
      <c r="C28" s="14">
        <v>463.91630189315521</v>
      </c>
      <c r="D28" s="14">
        <v>469.89687889901086</v>
      </c>
      <c r="E28" s="14">
        <v>475.20868719746107</v>
      </c>
      <c r="F28" s="14">
        <v>478.77464368201714</v>
      </c>
      <c r="G28" s="14">
        <v>483.8677047091133</v>
      </c>
      <c r="H28" s="14">
        <v>490.0004859324489</v>
      </c>
      <c r="I28" s="14">
        <v>496.04282892462771</v>
      </c>
      <c r="J28" s="14">
        <v>503.09774845472532</v>
      </c>
      <c r="K28" s="14">
        <v>509.44774761617117</v>
      </c>
      <c r="L28" s="14">
        <v>516.93031235405851</v>
      </c>
      <c r="M28" s="14">
        <v>524.58920355492751</v>
      </c>
      <c r="N28" s="14">
        <v>531.05450319414024</v>
      </c>
      <c r="O28" s="14">
        <v>537.39954239830388</v>
      </c>
      <c r="P28" s="14">
        <v>543.22355619909126</v>
      </c>
      <c r="Q28" s="14">
        <v>549.00546476420755</v>
      </c>
      <c r="R28" s="14">
        <v>554.64133526329101</v>
      </c>
      <c r="S28" s="14">
        <v>560.16662787387713</v>
      </c>
      <c r="T28" s="14">
        <v>565.56181113191531</v>
      </c>
      <c r="U28" s="14">
        <v>570.52180518239652</v>
      </c>
      <c r="V28" s="14">
        <v>575.31233985527979</v>
      </c>
      <c r="W28" s="14">
        <v>579.93964028909318</v>
      </c>
      <c r="X28" s="14">
        <v>584.39703316676957</v>
      </c>
      <c r="Y28" s="14">
        <v>588.6939409204756</v>
      </c>
      <c r="Z28" s="14">
        <v>592.71701055639267</v>
      </c>
      <c r="AA28" s="14">
        <v>596.5627304088157</v>
      </c>
      <c r="AB28" s="14">
        <v>600.2363458057913</v>
      </c>
      <c r="AC28" s="14">
        <v>603.73981731371748</v>
      </c>
      <c r="AD28" s="14">
        <v>607.06497473155457</v>
      </c>
    </row>
    <row r="29" spans="1:41" x14ac:dyDescent="0.35">
      <c r="A29" t="s">
        <v>146</v>
      </c>
      <c r="B29" s="14">
        <v>626.30883800000004</v>
      </c>
      <c r="C29" s="14">
        <v>622.8155378251713</v>
      </c>
      <c r="D29" s="14">
        <v>619.01321782597176</v>
      </c>
      <c r="E29" s="14">
        <v>615.37949262482198</v>
      </c>
      <c r="F29" s="14">
        <v>611.12750955914601</v>
      </c>
      <c r="G29" s="14">
        <v>606.06353589923629</v>
      </c>
      <c r="H29" s="14">
        <v>601.33134938648755</v>
      </c>
      <c r="I29" s="14">
        <v>595.70965293391066</v>
      </c>
      <c r="J29" s="14">
        <v>594.58851545289599</v>
      </c>
      <c r="K29" s="14">
        <v>587.84493034603543</v>
      </c>
      <c r="L29" s="14">
        <v>581.87953877737687</v>
      </c>
      <c r="M29" s="14">
        <v>576.05376083513772</v>
      </c>
      <c r="N29" s="14">
        <v>569.69741082195458</v>
      </c>
      <c r="O29" s="14">
        <v>563.33896105002964</v>
      </c>
      <c r="P29" s="14">
        <v>556.91126350444881</v>
      </c>
      <c r="Q29" s="14">
        <v>550.49280550143374</v>
      </c>
      <c r="R29" s="14">
        <v>544.08820705438836</v>
      </c>
      <c r="S29" s="14">
        <v>537.70050268592843</v>
      </c>
      <c r="T29" s="14">
        <v>531.30563060748466</v>
      </c>
      <c r="U29" s="14">
        <v>524.91163299593893</v>
      </c>
      <c r="V29" s="14">
        <v>518.53894331555171</v>
      </c>
      <c r="W29" s="14">
        <v>512.19918248678709</v>
      </c>
      <c r="X29" s="14">
        <v>505.89042515609731</v>
      </c>
      <c r="Y29" s="14">
        <v>499.62259455554084</v>
      </c>
      <c r="Z29" s="14">
        <v>493.38755438678498</v>
      </c>
      <c r="AA29" s="14">
        <v>487.20229998872588</v>
      </c>
      <c r="AB29" s="14">
        <v>481.07300273348767</v>
      </c>
      <c r="AC29" s="14">
        <v>475.00311222879816</v>
      </c>
      <c r="AD29" s="14">
        <v>468.99893038929247</v>
      </c>
    </row>
    <row r="30" spans="1:41" x14ac:dyDescent="0.35">
      <c r="A30" t="s">
        <v>147</v>
      </c>
      <c r="B30" s="14">
        <v>163.597061</v>
      </c>
      <c r="C30" s="14">
        <v>166.36190041001831</v>
      </c>
      <c r="D30" s="14">
        <v>169.03220854587957</v>
      </c>
      <c r="E30" s="14">
        <v>171.7293371751002</v>
      </c>
      <c r="F30" s="14">
        <v>174.39364914963699</v>
      </c>
      <c r="G30" s="14">
        <v>177.30084359905615</v>
      </c>
      <c r="H30" s="14">
        <v>180.26946254377259</v>
      </c>
      <c r="I30" s="14">
        <v>183.24713549912437</v>
      </c>
      <c r="J30" s="14">
        <v>186.13628313625776</v>
      </c>
      <c r="K30" s="14">
        <v>188.84279776120053</v>
      </c>
      <c r="L30" s="14">
        <v>191.47653160873665</v>
      </c>
      <c r="M30" s="14">
        <v>194.07527024338359</v>
      </c>
      <c r="N30" s="14">
        <v>196.54819674435183</v>
      </c>
      <c r="O30" s="14">
        <v>199.00416473677086</v>
      </c>
      <c r="P30" s="14">
        <v>201.44363738978006</v>
      </c>
      <c r="Q30" s="14">
        <v>203.8920639360704</v>
      </c>
      <c r="R30" s="14">
        <v>206.2799458428577</v>
      </c>
      <c r="S30" s="14">
        <v>208.65127821628343</v>
      </c>
      <c r="T30" s="14">
        <v>211.00131756283344</v>
      </c>
      <c r="U30" s="14">
        <v>213.3248007714401</v>
      </c>
      <c r="V30" s="14">
        <v>215.61891701141624</v>
      </c>
      <c r="W30" s="14">
        <v>217.87590802523326</v>
      </c>
      <c r="X30" s="14">
        <v>220.10329700815683</v>
      </c>
      <c r="Y30" s="14">
        <v>222.28662707006006</v>
      </c>
      <c r="Z30" s="14">
        <v>224.44246725410022</v>
      </c>
      <c r="AA30" s="14">
        <v>226.57085292664618</v>
      </c>
      <c r="AB30" s="14">
        <v>228.6957000909396</v>
      </c>
      <c r="AC30" s="14">
        <v>230.77963019713627</v>
      </c>
      <c r="AD30" s="14">
        <v>232.8199967558389</v>
      </c>
    </row>
    <row r="31" spans="1:41" x14ac:dyDescent="0.35">
      <c r="A31" t="s">
        <v>148</v>
      </c>
      <c r="B31" s="14">
        <v>1142.709961</v>
      </c>
      <c r="C31" s="14">
        <v>1160.9215581904491</v>
      </c>
      <c r="D31" s="14">
        <v>1177.3085464450862</v>
      </c>
      <c r="E31" s="14">
        <v>1193.8384293605939</v>
      </c>
      <c r="F31" s="14">
        <v>1209.0876857703456</v>
      </c>
      <c r="G31" s="14">
        <v>1227.0976513937378</v>
      </c>
      <c r="H31" s="14">
        <v>1247.47287163654</v>
      </c>
      <c r="I31" s="14">
        <v>1267.9581226508324</v>
      </c>
      <c r="J31" s="14">
        <v>1289.7640860567446</v>
      </c>
      <c r="K31" s="14">
        <v>1309.6383188116101</v>
      </c>
      <c r="L31" s="14">
        <v>1330.6315591344967</v>
      </c>
      <c r="M31" s="14">
        <v>1351.6643199371119</v>
      </c>
      <c r="N31" s="14">
        <v>1371.0494841143538</v>
      </c>
      <c r="O31" s="14">
        <v>1390.4073317805644</v>
      </c>
      <c r="P31" s="14">
        <v>1409.6812972544399</v>
      </c>
      <c r="Q31" s="14">
        <v>1429.0405914777648</v>
      </c>
      <c r="R31" s="14">
        <v>1448.1361463813864</v>
      </c>
      <c r="S31" s="14">
        <v>1467.2023068846438</v>
      </c>
      <c r="T31" s="14">
        <v>1486.1541590826728</v>
      </c>
      <c r="U31" s="14">
        <v>1505.0354504429865</v>
      </c>
      <c r="V31" s="14">
        <v>1523.8091121482673</v>
      </c>
      <c r="W31" s="14">
        <v>1542.4719642493033</v>
      </c>
      <c r="X31" s="14">
        <v>1561.0144824731335</v>
      </c>
      <c r="Y31" s="14">
        <v>1579.375447018879</v>
      </c>
      <c r="Z31" s="14">
        <v>1597.6099683048906</v>
      </c>
      <c r="AA31" s="14">
        <v>1615.7187175346298</v>
      </c>
      <c r="AB31" s="14">
        <v>1633.7978021244835</v>
      </c>
      <c r="AC31" s="14">
        <v>1651.6624008120334</v>
      </c>
      <c r="AD31" s="14">
        <v>1669.2925756107811</v>
      </c>
    </row>
    <row r="32" spans="1:41" x14ac:dyDescent="0.35">
      <c r="A32" t="s">
        <v>149</v>
      </c>
      <c r="B32" s="14">
        <v>3008.857422</v>
      </c>
      <c r="C32" s="14">
        <v>3047.0374155992426</v>
      </c>
      <c r="D32" s="14">
        <v>3080.5008946085782</v>
      </c>
      <c r="E32" s="14">
        <v>3110.9847613364013</v>
      </c>
      <c r="F32" s="14">
        <v>3136.6324663452015</v>
      </c>
      <c r="G32" s="14">
        <v>3160.3636316254006</v>
      </c>
      <c r="H32" s="14">
        <v>3184.8676374577531</v>
      </c>
      <c r="I32" s="14">
        <v>3208.0310523902781</v>
      </c>
      <c r="J32" s="14">
        <v>3232.2382131054046</v>
      </c>
      <c r="K32" s="14">
        <v>3261.1427619051569</v>
      </c>
      <c r="L32" s="14">
        <v>3288.2942538665161</v>
      </c>
      <c r="M32" s="14">
        <v>3317.7983425275634</v>
      </c>
      <c r="N32" s="14">
        <v>3348.6065884866889</v>
      </c>
      <c r="O32" s="14">
        <v>3379.0284114545634</v>
      </c>
      <c r="P32" s="14">
        <v>3408.9530870664048</v>
      </c>
      <c r="Q32" s="14">
        <v>3437.0402015204245</v>
      </c>
      <c r="R32" s="14">
        <v>3465.735534606888</v>
      </c>
      <c r="S32" s="14">
        <v>3493.4081851859319</v>
      </c>
      <c r="T32" s="14">
        <v>3520.2430796330927</v>
      </c>
      <c r="U32" s="14">
        <v>3546.4132355332699</v>
      </c>
      <c r="V32" s="14">
        <v>3571.3050844638897</v>
      </c>
      <c r="W32" s="14">
        <v>3594.9779801989703</v>
      </c>
      <c r="X32" s="14">
        <v>3617.4950169286067</v>
      </c>
      <c r="Y32" s="14">
        <v>3638.9058123354016</v>
      </c>
      <c r="Z32" s="14">
        <v>3659.3404518151524</v>
      </c>
      <c r="AA32" s="14">
        <v>3678.670698191439</v>
      </c>
      <c r="AB32" s="14">
        <v>3697.0426050322258</v>
      </c>
      <c r="AC32" s="14">
        <v>3714.5126471284711</v>
      </c>
      <c r="AD32" s="14">
        <v>3731.0553777829641</v>
      </c>
    </row>
    <row r="33" spans="1:30" x14ac:dyDescent="0.35">
      <c r="A33" t="s">
        <v>150</v>
      </c>
      <c r="B33" s="14">
        <v>3564.9916990000002</v>
      </c>
      <c r="C33" s="14">
        <v>3607.4154567172704</v>
      </c>
      <c r="D33" s="14">
        <v>3643.0509856390609</v>
      </c>
      <c r="E33" s="14">
        <v>3672.8940578421993</v>
      </c>
      <c r="F33" s="14">
        <v>3696.5135580336087</v>
      </c>
      <c r="G33" s="14">
        <v>3717.5950705761588</v>
      </c>
      <c r="H33" s="14">
        <v>3741.0109379433939</v>
      </c>
      <c r="I33" s="14">
        <v>3767.4010391726001</v>
      </c>
      <c r="J33" s="14">
        <v>3790.8760917877885</v>
      </c>
      <c r="K33" s="14">
        <v>3817.4388363804678</v>
      </c>
      <c r="L33" s="14">
        <v>3841.4686213213854</v>
      </c>
      <c r="M33" s="14">
        <v>3867.4454772618569</v>
      </c>
      <c r="N33" s="14">
        <v>3894.3009799815081</v>
      </c>
      <c r="O33" s="14">
        <v>3918.7712485623301</v>
      </c>
      <c r="P33" s="14">
        <v>3941.5181873394476</v>
      </c>
      <c r="Q33" s="14">
        <v>3961.7872869571133</v>
      </c>
      <c r="R33" s="14">
        <v>3982.3110486720848</v>
      </c>
      <c r="S33" s="14">
        <v>4001.2541058684083</v>
      </c>
      <c r="T33" s="14">
        <v>4019.0770520823417</v>
      </c>
      <c r="U33" s="14">
        <v>4035.9421845436832</v>
      </c>
      <c r="V33" s="14">
        <v>4051.4121527341481</v>
      </c>
      <c r="W33" s="14">
        <v>4065.6059105841582</v>
      </c>
      <c r="X33" s="14">
        <v>4078.629591246005</v>
      </c>
      <c r="Y33" s="14">
        <v>4090.5351518091484</v>
      </c>
      <c r="Z33" s="14">
        <v>4101.4444454376171</v>
      </c>
      <c r="AA33" s="14">
        <v>4111.3094857044498</v>
      </c>
      <c r="AB33" s="14">
        <v>4120.362383626496</v>
      </c>
      <c r="AC33" s="14">
        <v>4128.6628124446879</v>
      </c>
      <c r="AD33" s="14">
        <v>4136.0506003946475</v>
      </c>
    </row>
    <row r="34" spans="1:30" x14ac:dyDescent="0.35">
      <c r="A34" t="s">
        <v>151</v>
      </c>
      <c r="B34" s="14">
        <v>3782.001953</v>
      </c>
      <c r="C34" s="14">
        <v>3861.8108928127913</v>
      </c>
      <c r="D34" s="14">
        <v>3939.0544481097436</v>
      </c>
      <c r="E34" s="14">
        <v>4016.6077338004629</v>
      </c>
      <c r="F34" s="14">
        <v>4091.6644758788989</v>
      </c>
      <c r="G34" s="14">
        <v>4169.6008641496492</v>
      </c>
      <c r="H34" s="14">
        <v>4257.5068913281702</v>
      </c>
      <c r="I34" s="14">
        <v>4347.482487465365</v>
      </c>
      <c r="J34" s="14">
        <v>4438.1953180558221</v>
      </c>
      <c r="K34" s="14">
        <v>4524.7964918384496</v>
      </c>
      <c r="L34" s="14">
        <v>4612.8879448194557</v>
      </c>
      <c r="M34" s="14">
        <v>4701.0928203675267</v>
      </c>
      <c r="N34" s="14">
        <v>4787.0076422061538</v>
      </c>
      <c r="O34" s="14">
        <v>4873.0062344983871</v>
      </c>
      <c r="P34" s="14">
        <v>4959.4572635033755</v>
      </c>
      <c r="Q34" s="14">
        <v>5046.7699964645317</v>
      </c>
      <c r="R34" s="14">
        <v>5133.4578600168034</v>
      </c>
      <c r="S34" s="14">
        <v>5220.443276763217</v>
      </c>
      <c r="T34" s="14">
        <v>5307.2702113866708</v>
      </c>
      <c r="U34" s="14">
        <v>5394.6156723446084</v>
      </c>
      <c r="V34" s="14">
        <v>5481.9830915429302</v>
      </c>
      <c r="W34" s="14">
        <v>5569.2178884786535</v>
      </c>
      <c r="X34" s="14">
        <v>5656.3455177349579</v>
      </c>
      <c r="Y34" s="14">
        <v>5743.0838793457679</v>
      </c>
      <c r="Z34" s="14">
        <v>5829.8004257651728</v>
      </c>
      <c r="AA34" s="14">
        <v>5916.5332815994943</v>
      </c>
      <c r="AB34" s="14">
        <v>6003.9151532887663</v>
      </c>
      <c r="AC34" s="14">
        <v>6091.0877985739116</v>
      </c>
      <c r="AD34" s="14">
        <v>6177.8961545528473</v>
      </c>
    </row>
    <row r="35" spans="1:30" x14ac:dyDescent="0.35">
      <c r="A35" t="s">
        <v>152</v>
      </c>
      <c r="B35" s="14">
        <v>1901.3889160000001</v>
      </c>
      <c r="C35" s="14">
        <v>1945.514068295829</v>
      </c>
      <c r="D35" s="14">
        <v>1989.2155671577377</v>
      </c>
      <c r="E35" s="14">
        <v>2033.182800995512</v>
      </c>
      <c r="F35" s="14">
        <v>2076.100443468606</v>
      </c>
      <c r="G35" s="14">
        <v>2119.5588312216009</v>
      </c>
      <c r="H35" s="14">
        <v>2167.5278388662755</v>
      </c>
      <c r="I35" s="14">
        <v>2216.5850629377683</v>
      </c>
      <c r="J35" s="14">
        <v>2265.6833087158648</v>
      </c>
      <c r="K35" s="14">
        <v>2312.9341341191343</v>
      </c>
      <c r="L35" s="14">
        <v>2361.1717632466693</v>
      </c>
      <c r="M35" s="14">
        <v>2409.7731783526333</v>
      </c>
      <c r="N35" s="14">
        <v>2457.9038190211886</v>
      </c>
      <c r="O35" s="14">
        <v>2506.3778607687791</v>
      </c>
      <c r="P35" s="14">
        <v>2555.3146378625033</v>
      </c>
      <c r="Q35" s="14">
        <v>2604.8678103828606</v>
      </c>
      <c r="R35" s="14">
        <v>2654.2170310505639</v>
      </c>
      <c r="S35" s="14">
        <v>2703.8808821836606</v>
      </c>
      <c r="T35" s="14">
        <v>2753.5982215167242</v>
      </c>
      <c r="U35" s="14">
        <v>2803.7395929716108</v>
      </c>
      <c r="V35" s="14">
        <v>2854.0597093164688</v>
      </c>
      <c r="W35" s="14">
        <v>2904.5037876487827</v>
      </c>
      <c r="X35" s="14">
        <v>2955.0941441716709</v>
      </c>
      <c r="Y35" s="14">
        <v>3005.6983583341239</v>
      </c>
      <c r="Z35" s="14">
        <v>3056.5226135847033</v>
      </c>
      <c r="AA35" s="14">
        <v>3107.581518192374</v>
      </c>
      <c r="AB35" s="14">
        <v>3159.1891244649951</v>
      </c>
      <c r="AC35" s="14">
        <v>3210.8734585412421</v>
      </c>
      <c r="AD35" s="14">
        <v>3262.5746218833274</v>
      </c>
    </row>
    <row r="36" spans="1:30" x14ac:dyDescent="0.35">
      <c r="A36" t="s">
        <v>153</v>
      </c>
      <c r="B36" s="14">
        <v>1177.8149410000001</v>
      </c>
      <c r="C36" s="14">
        <v>1200.5474760502648</v>
      </c>
      <c r="D36" s="14">
        <v>1222.8188322784731</v>
      </c>
      <c r="E36" s="14">
        <v>1245.1368656320371</v>
      </c>
      <c r="F36" s="14">
        <v>1267.4833369595353</v>
      </c>
      <c r="G36" s="14">
        <v>1290.9126396948986</v>
      </c>
      <c r="H36" s="14">
        <v>1314.3183058564707</v>
      </c>
      <c r="I36" s="14">
        <v>1337.6761079244907</v>
      </c>
      <c r="J36" s="14">
        <v>1360.8700739597934</v>
      </c>
      <c r="K36" s="14">
        <v>1383.8197868870514</v>
      </c>
      <c r="L36" s="14">
        <v>1405.9067961235769</v>
      </c>
      <c r="M36" s="14">
        <v>1428.1154840099023</v>
      </c>
      <c r="N36" s="14">
        <v>1449.9596528302211</v>
      </c>
      <c r="O36" s="14">
        <v>1471.8130097297824</v>
      </c>
      <c r="P36" s="14">
        <v>1493.716825303183</v>
      </c>
      <c r="Q36" s="14">
        <v>1515.665500334188</v>
      </c>
      <c r="R36" s="14">
        <v>1537.5277626441086</v>
      </c>
      <c r="S36" s="14">
        <v>1559.3279075323107</v>
      </c>
      <c r="T36" s="14">
        <v>1581.1075082151867</v>
      </c>
      <c r="U36" s="14">
        <v>1602.7848083743186</v>
      </c>
      <c r="V36" s="14">
        <v>1624.297065515357</v>
      </c>
      <c r="W36" s="14">
        <v>1645.6045944207874</v>
      </c>
      <c r="X36" s="14">
        <v>1666.7178659276656</v>
      </c>
      <c r="Y36" s="14">
        <v>1687.5611728718104</v>
      </c>
      <c r="Z36" s="14">
        <v>1708.1799640380752</v>
      </c>
      <c r="AA36" s="14">
        <v>1728.549156019247</v>
      </c>
      <c r="AB36" s="14">
        <v>1748.7693783365291</v>
      </c>
      <c r="AC36" s="14">
        <v>1768.6969551565494</v>
      </c>
      <c r="AD36" s="14">
        <v>1788.2700631410939</v>
      </c>
    </row>
    <row r="37" spans="1:30" x14ac:dyDescent="0.35">
      <c r="A37" t="s">
        <v>108</v>
      </c>
      <c r="B37" s="14">
        <v>2056.029297</v>
      </c>
      <c r="C37" s="14">
        <v>2096.2211745065451</v>
      </c>
      <c r="D37" s="14">
        <v>2135.0693934230876</v>
      </c>
      <c r="E37" s="14">
        <v>2174.5250487996673</v>
      </c>
      <c r="F37" s="14">
        <v>2215.0610225918567</v>
      </c>
      <c r="G37" s="14">
        <v>2259.5496372062048</v>
      </c>
      <c r="H37" s="14">
        <v>2305.9085911578009</v>
      </c>
      <c r="I37" s="14">
        <v>2352.9472816905468</v>
      </c>
      <c r="J37" s="14">
        <v>2400.8019940950257</v>
      </c>
      <c r="K37" s="14">
        <v>2449.8931131098816</v>
      </c>
      <c r="L37" s="14">
        <v>2500.6220698458028</v>
      </c>
      <c r="M37" s="14">
        <v>2550.4812231098372</v>
      </c>
      <c r="N37" s="14">
        <v>2598.4557749165333</v>
      </c>
      <c r="O37" s="14">
        <v>2645.7229846901523</v>
      </c>
      <c r="P37" s="14">
        <v>2692.2170684170078</v>
      </c>
      <c r="Q37" s="14">
        <v>2737.7639967804867</v>
      </c>
      <c r="R37" s="14">
        <v>2783.9213288842075</v>
      </c>
      <c r="S37" s="14">
        <v>2830.0339233837126</v>
      </c>
      <c r="T37" s="14">
        <v>2876.3247882685</v>
      </c>
      <c r="U37" s="14">
        <v>2922.6862541032483</v>
      </c>
      <c r="V37" s="14">
        <v>2969.5179172958715</v>
      </c>
      <c r="W37" s="14">
        <v>3016.9826916859288</v>
      </c>
      <c r="X37" s="14">
        <v>3064.8959972091311</v>
      </c>
      <c r="Y37" s="14">
        <v>3113.6226332415608</v>
      </c>
      <c r="Z37" s="14">
        <v>3162.4934313683939</v>
      </c>
      <c r="AA37" s="14">
        <v>3211.3384586652219</v>
      </c>
      <c r="AB37" s="14">
        <v>3259.0576636256037</v>
      </c>
      <c r="AC37" s="14">
        <v>3306.5323566116381</v>
      </c>
      <c r="AD37" s="14">
        <v>3353.7159120340152</v>
      </c>
    </row>
    <row r="38" spans="1:30" x14ac:dyDescent="0.35">
      <c r="A38" t="s">
        <v>154</v>
      </c>
      <c r="B38" s="14">
        <v>816.71167000000003</v>
      </c>
      <c r="C38" s="14">
        <v>835.28418340280211</v>
      </c>
      <c r="D38" s="14">
        <v>853.57523645095671</v>
      </c>
      <c r="E38" s="14">
        <v>872.40169186611911</v>
      </c>
      <c r="F38" s="14">
        <v>891.43566473908493</v>
      </c>
      <c r="G38" s="14">
        <v>912.68490582303696</v>
      </c>
      <c r="H38" s="14">
        <v>934.62877155072135</v>
      </c>
      <c r="I38" s="14">
        <v>956.81265275786336</v>
      </c>
      <c r="J38" s="14">
        <v>978.93052540154474</v>
      </c>
      <c r="K38" s="14">
        <v>1000.5069373258152</v>
      </c>
      <c r="L38" s="14">
        <v>1022.5245932420758</v>
      </c>
      <c r="M38" s="14">
        <v>1044.54374008541</v>
      </c>
      <c r="N38" s="14">
        <v>1065.8172312591116</v>
      </c>
      <c r="O38" s="14">
        <v>1087.2031737494951</v>
      </c>
      <c r="P38" s="14">
        <v>1108.6385802434575</v>
      </c>
      <c r="Q38" s="14">
        <v>1130.2273210442543</v>
      </c>
      <c r="R38" s="14">
        <v>1151.8164712399132</v>
      </c>
      <c r="S38" s="14">
        <v>1173.5453737882071</v>
      </c>
      <c r="T38" s="14">
        <v>1195.4128662197645</v>
      </c>
      <c r="U38" s="14">
        <v>1217.352517636069</v>
      </c>
      <c r="V38" s="14">
        <v>1239.4283533966368</v>
      </c>
      <c r="W38" s="14">
        <v>1261.6291180055127</v>
      </c>
      <c r="X38" s="14">
        <v>1283.9637382815642</v>
      </c>
      <c r="Y38" s="14">
        <v>1306.4169257583894</v>
      </c>
      <c r="Z38" s="14">
        <v>1328.961109437739</v>
      </c>
      <c r="AA38" s="14">
        <v>1351.5687313509391</v>
      </c>
      <c r="AB38" s="14">
        <v>1374.1773676183579</v>
      </c>
      <c r="AC38" s="14">
        <v>1396.7218466760312</v>
      </c>
      <c r="AD38" s="14">
        <v>1419.1808546262123</v>
      </c>
    </row>
    <row r="39" spans="1:30" x14ac:dyDescent="0.35">
      <c r="A39" t="s">
        <v>155</v>
      </c>
      <c r="B39" s="14">
        <v>1194.0349120000001</v>
      </c>
      <c r="C39" s="14">
        <v>1176.4377030809089</v>
      </c>
      <c r="D39" s="14">
        <v>1152.7074252407531</v>
      </c>
      <c r="E39" s="14">
        <v>1127.088848527005</v>
      </c>
      <c r="F39" s="14">
        <v>1096.1166723872525</v>
      </c>
      <c r="G39" s="14">
        <v>1070.6589242243897</v>
      </c>
      <c r="H39" s="14">
        <v>1050.4679029019042</v>
      </c>
      <c r="I39" s="14">
        <v>1030.0990151242654</v>
      </c>
      <c r="J39" s="14">
        <v>1015.9740914090785</v>
      </c>
      <c r="K39" s="14">
        <v>998.73666858459546</v>
      </c>
      <c r="L39" s="14">
        <v>987.28495419527076</v>
      </c>
      <c r="M39" s="14">
        <v>975.63745994815201</v>
      </c>
      <c r="N39" s="14">
        <v>957.25323059911102</v>
      </c>
      <c r="O39" s="14">
        <v>938.18924533576057</v>
      </c>
      <c r="P39" s="14">
        <v>918.63944547930305</v>
      </c>
      <c r="Q39" s="14">
        <v>898.17427150474884</v>
      </c>
      <c r="R39" s="14">
        <v>877.00717808305069</v>
      </c>
      <c r="S39" s="14">
        <v>854.97360054376338</v>
      </c>
      <c r="T39" s="14">
        <v>831.88324301651801</v>
      </c>
      <c r="U39" s="14">
        <v>808.33071507526154</v>
      </c>
      <c r="V39" s="14">
        <v>783.71639813664774</v>
      </c>
      <c r="W39" s="14">
        <v>759.19877108062053</v>
      </c>
      <c r="X39" s="14">
        <v>733.39208645404801</v>
      </c>
      <c r="Y39" s="14">
        <v>706.21008219696705</v>
      </c>
      <c r="Z39" s="14">
        <v>677.57192156472388</v>
      </c>
      <c r="AA39" s="14">
        <v>647.18072040958918</v>
      </c>
      <c r="AB39" s="14">
        <v>614.77664061096914</v>
      </c>
      <c r="AC39" s="14">
        <v>580.1992047141099</v>
      </c>
      <c r="AD39" s="14">
        <v>543.1650894772082</v>
      </c>
    </row>
    <row r="40" spans="1:30" x14ac:dyDescent="0.35">
      <c r="A40" t="s">
        <v>156</v>
      </c>
      <c r="B40" s="14">
        <v>1650.8249510000001</v>
      </c>
      <c r="C40" s="14">
        <v>1691.5648345532536</v>
      </c>
      <c r="D40" s="14">
        <v>1722.082863202879</v>
      </c>
      <c r="E40" s="14">
        <v>1749.9818110447698</v>
      </c>
      <c r="F40" s="14">
        <v>1769.0842624977722</v>
      </c>
      <c r="G40" s="14">
        <v>1772.5356574396922</v>
      </c>
      <c r="H40" s="14">
        <v>1771.2198038956565</v>
      </c>
      <c r="I40" s="14">
        <v>1754.7392058351409</v>
      </c>
      <c r="J40" s="14">
        <v>1783.2058135496425</v>
      </c>
      <c r="K40" s="14">
        <v>1814.9329680254802</v>
      </c>
      <c r="L40" s="14">
        <v>1855.7014442996431</v>
      </c>
      <c r="M40" s="14">
        <v>1898.7340473720851</v>
      </c>
      <c r="N40" s="14">
        <v>1936.2218929097805</v>
      </c>
      <c r="O40" s="14">
        <v>1974.8026631035223</v>
      </c>
      <c r="P40" s="14">
        <v>2013.734515244744</v>
      </c>
      <c r="Q40" s="14">
        <v>2053.5877309155981</v>
      </c>
      <c r="R40" s="14">
        <v>2093.9624978580373</v>
      </c>
      <c r="S40" s="14">
        <v>2134.9926460223164</v>
      </c>
      <c r="T40" s="14">
        <v>2176.2631213662507</v>
      </c>
      <c r="U40" s="14">
        <v>2217.8636966890394</v>
      </c>
      <c r="V40" s="14">
        <v>2259.8068259889742</v>
      </c>
      <c r="W40" s="14">
        <v>2302.0857778770842</v>
      </c>
      <c r="X40" s="14">
        <v>2344.5873459254067</v>
      </c>
      <c r="Y40" s="14">
        <v>2387.3003348172715</v>
      </c>
      <c r="Z40" s="14">
        <v>2430.0585549240832</v>
      </c>
      <c r="AA40" s="14">
        <v>2472.8963561478513</v>
      </c>
      <c r="AB40" s="14">
        <v>2515.739780097384</v>
      </c>
      <c r="AC40" s="14">
        <v>2558.4479849002291</v>
      </c>
      <c r="AD40" s="14">
        <v>2600.9504578941828</v>
      </c>
    </row>
    <row r="41" spans="1:30" x14ac:dyDescent="0.35">
      <c r="A41" t="s">
        <v>157</v>
      </c>
      <c r="B41" s="14">
        <v>745.046875</v>
      </c>
      <c r="C41" s="14">
        <v>758.55703349843748</v>
      </c>
      <c r="D41" s="14">
        <v>770.59154083489022</v>
      </c>
      <c r="E41" s="14">
        <v>781.85712680697179</v>
      </c>
      <c r="F41" s="14">
        <v>791.88890104389407</v>
      </c>
      <c r="G41" s="14">
        <v>802.42601232785444</v>
      </c>
      <c r="H41" s="14">
        <v>813.13920201844348</v>
      </c>
      <c r="I41" s="14">
        <v>823.62162341342378</v>
      </c>
      <c r="J41" s="14">
        <v>834.09800810108015</v>
      </c>
      <c r="K41" s="14">
        <v>844.5097198970027</v>
      </c>
      <c r="L41" s="14">
        <v>855.05570392616062</v>
      </c>
      <c r="M41" s="14">
        <v>865.72714113344068</v>
      </c>
      <c r="N41" s="14">
        <v>875.88168763536532</v>
      </c>
      <c r="O41" s="14">
        <v>885.95082351642145</v>
      </c>
      <c r="P41" s="14">
        <v>895.87745951851127</v>
      </c>
      <c r="Q41" s="14">
        <v>905.69036368360139</v>
      </c>
      <c r="R41" s="14">
        <v>915.35480441639629</v>
      </c>
      <c r="S41" s="14">
        <v>924.88685167218648</v>
      </c>
      <c r="T41" s="14">
        <v>934.27167855610412</v>
      </c>
      <c r="U41" s="14">
        <v>943.49470579692547</v>
      </c>
      <c r="V41" s="14">
        <v>952.53273406711287</v>
      </c>
      <c r="W41" s="14">
        <v>961.36640833892329</v>
      </c>
      <c r="X41" s="14">
        <v>970.00968839706343</v>
      </c>
      <c r="Y41" s="14">
        <v>978.42891658779638</v>
      </c>
      <c r="Z41" s="14">
        <v>986.66226872512345</v>
      </c>
      <c r="AA41" s="14">
        <v>994.71111418158898</v>
      </c>
      <c r="AB41" s="14">
        <v>1002.642373620738</v>
      </c>
      <c r="AC41" s="14">
        <v>1010.3650259750771</v>
      </c>
      <c r="AD41" s="14">
        <v>1017.8616313583044</v>
      </c>
    </row>
    <row r="42" spans="1:30" x14ac:dyDescent="0.35">
      <c r="A42" t="s">
        <v>158</v>
      </c>
      <c r="B42" s="14">
        <v>2603.5036620000001</v>
      </c>
      <c r="C42" s="14">
        <v>2660.0106261807805</v>
      </c>
      <c r="D42" s="14">
        <v>2713.869191334376</v>
      </c>
      <c r="E42" s="14">
        <v>2767.1082488084589</v>
      </c>
      <c r="F42" s="14">
        <v>2818.6298674254981</v>
      </c>
      <c r="G42" s="14">
        <v>2875.0486903038341</v>
      </c>
      <c r="H42" s="14">
        <v>2934.4362710604878</v>
      </c>
      <c r="I42" s="14">
        <v>2995.5861081822363</v>
      </c>
      <c r="J42" s="14">
        <v>3056.7580734215935</v>
      </c>
      <c r="K42" s="14">
        <v>3117.296250038286</v>
      </c>
      <c r="L42" s="14">
        <v>3178.581359125164</v>
      </c>
      <c r="M42" s="14">
        <v>3240.4298773528853</v>
      </c>
      <c r="N42" s="14">
        <v>3300.5142521817497</v>
      </c>
      <c r="O42" s="14">
        <v>3360.5552271488891</v>
      </c>
      <c r="P42" s="14">
        <v>3420.5354250096107</v>
      </c>
      <c r="Q42" s="14">
        <v>3480.9461852577906</v>
      </c>
      <c r="R42" s="14">
        <v>3541.0687396749445</v>
      </c>
      <c r="S42" s="14">
        <v>3601.3207324942614</v>
      </c>
      <c r="T42" s="14">
        <v>3661.6939935179412</v>
      </c>
      <c r="U42" s="14">
        <v>3722.0859463836332</v>
      </c>
      <c r="V42" s="14">
        <v>3782.5195948520909</v>
      </c>
      <c r="W42" s="14">
        <v>3842.9082766878232</v>
      </c>
      <c r="X42" s="14">
        <v>3903.315720470734</v>
      </c>
      <c r="Y42" s="14">
        <v>3963.5727665739287</v>
      </c>
      <c r="Z42" s="14">
        <v>4023.8162981249156</v>
      </c>
      <c r="AA42" s="14">
        <v>4084.0777757688938</v>
      </c>
      <c r="AB42" s="14">
        <v>4144.6605770868719</v>
      </c>
      <c r="AC42" s="14">
        <v>4205.1452667525318</v>
      </c>
      <c r="AD42" s="14">
        <v>4265.4092035703625</v>
      </c>
    </row>
    <row r="43" spans="1:30" x14ac:dyDescent="0.35">
      <c r="A43" t="s">
        <v>159</v>
      </c>
      <c r="B43" s="14">
        <v>1892.3614500000001</v>
      </c>
      <c r="C43" s="14">
        <v>1929.490149357435</v>
      </c>
      <c r="D43" s="14">
        <v>1963.2969392133416</v>
      </c>
      <c r="E43" s="14">
        <v>1996.4623254183909</v>
      </c>
      <c r="F43" s="14">
        <v>2025.7709912942305</v>
      </c>
      <c r="G43" s="14">
        <v>2054.6362021491818</v>
      </c>
      <c r="H43" s="14">
        <v>2096.1515648589475</v>
      </c>
      <c r="I43" s="14">
        <v>2139.4435927431359</v>
      </c>
      <c r="J43" s="14">
        <v>2185.0751432996763</v>
      </c>
      <c r="K43" s="14">
        <v>2229.17432984175</v>
      </c>
      <c r="L43" s="14">
        <v>2277.7346634430228</v>
      </c>
      <c r="M43" s="14">
        <v>2327.0883903570398</v>
      </c>
      <c r="N43" s="14">
        <v>2374.7757837787531</v>
      </c>
      <c r="O43" s="14">
        <v>2422.3933629296143</v>
      </c>
      <c r="P43" s="14">
        <v>2470.2671229611924</v>
      </c>
      <c r="Q43" s="14">
        <v>2518.3244406514164</v>
      </c>
      <c r="R43" s="14">
        <v>2566.1620280611423</v>
      </c>
      <c r="S43" s="14">
        <v>2614.1831313246562</v>
      </c>
      <c r="T43" s="14">
        <v>2661.7892360742703</v>
      </c>
      <c r="U43" s="14">
        <v>2710.0810134686712</v>
      </c>
      <c r="V43" s="14">
        <v>2758.5066380740386</v>
      </c>
      <c r="W43" s="14">
        <v>2807.1140076928777</v>
      </c>
      <c r="X43" s="14">
        <v>2855.7649426944054</v>
      </c>
      <c r="Y43" s="14">
        <v>2904.4782955103919</v>
      </c>
      <c r="Z43" s="14">
        <v>2953.3266828277742</v>
      </c>
      <c r="AA43" s="14">
        <v>3002.3256211552384</v>
      </c>
      <c r="AB43" s="14">
        <v>3051.6078955288149</v>
      </c>
      <c r="AC43" s="14">
        <v>3100.944155858198</v>
      </c>
      <c r="AD43" s="14">
        <v>3150.295372004266</v>
      </c>
    </row>
    <row r="44" spans="1:30" x14ac:dyDescent="0.35">
      <c r="A44" t="s">
        <v>160</v>
      </c>
      <c r="B44" s="14">
        <v>216.24118000000001</v>
      </c>
      <c r="C44" s="14">
        <v>222.42595886153401</v>
      </c>
      <c r="D44" s="14">
        <v>226.9886492834483</v>
      </c>
      <c r="E44" s="14">
        <v>232.17402338540924</v>
      </c>
      <c r="F44" s="14">
        <v>236.62470654409816</v>
      </c>
      <c r="G44" s="14">
        <v>244.9742459392132</v>
      </c>
      <c r="H44" s="14">
        <v>255.29008693828888</v>
      </c>
      <c r="I44" s="14">
        <v>265.94832042291898</v>
      </c>
      <c r="J44" s="14">
        <v>277.48747231325285</v>
      </c>
      <c r="K44" s="14">
        <v>288.01251664060004</v>
      </c>
      <c r="L44" s="14">
        <v>299.98977635636442</v>
      </c>
      <c r="M44" s="14">
        <v>312.09493381291884</v>
      </c>
      <c r="N44" s="14">
        <v>322.58825209656356</v>
      </c>
      <c r="O44" s="14">
        <v>333.3206987261658</v>
      </c>
      <c r="P44" s="14">
        <v>344.2393181864087</v>
      </c>
      <c r="Q44" s="14">
        <v>355.47587473885403</v>
      </c>
      <c r="R44" s="14">
        <v>366.79305352015251</v>
      </c>
      <c r="S44" s="14">
        <v>378.35095939170992</v>
      </c>
      <c r="T44" s="14">
        <v>390.10064843561952</v>
      </c>
      <c r="U44" s="14">
        <v>402.06764899748447</v>
      </c>
      <c r="V44" s="14">
        <v>414.22585304904919</v>
      </c>
      <c r="W44" s="14">
        <v>426.54633828662833</v>
      </c>
      <c r="X44" s="14">
        <v>439.04683324035773</v>
      </c>
      <c r="Y44" s="14">
        <v>451.67500559080014</v>
      </c>
      <c r="Z44" s="14">
        <v>464.47723678176527</v>
      </c>
      <c r="AA44" s="14">
        <v>477.44576636677789</v>
      </c>
      <c r="AB44" s="14">
        <v>490.65077039464364</v>
      </c>
      <c r="AC44" s="14">
        <v>503.94323574079016</v>
      </c>
      <c r="AD44" s="14">
        <v>517.3080623242538</v>
      </c>
    </row>
    <row r="45" spans="1:30" x14ac:dyDescent="0.35">
      <c r="A45" t="s">
        <v>161</v>
      </c>
      <c r="B45" s="14">
        <v>3290.9101559999999</v>
      </c>
      <c r="C45" s="14">
        <v>3342.7311309534853</v>
      </c>
      <c r="D45" s="14">
        <v>3383.8246618387484</v>
      </c>
      <c r="E45" s="14">
        <v>3423.0763511511454</v>
      </c>
      <c r="F45" s="14">
        <v>3450.4025985085673</v>
      </c>
      <c r="G45" s="14">
        <v>3475.7780323548827</v>
      </c>
      <c r="H45" s="14">
        <v>3543.7517378668276</v>
      </c>
      <c r="I45" s="14">
        <v>3614.1745899024122</v>
      </c>
      <c r="J45" s="14">
        <v>3690.8297872844064</v>
      </c>
      <c r="K45" s="14">
        <v>3760.9983668683426</v>
      </c>
      <c r="L45" s="14">
        <v>3844.252202817177</v>
      </c>
      <c r="M45" s="14">
        <v>3927.3976115858086</v>
      </c>
      <c r="N45" s="14">
        <v>4003.9135282932898</v>
      </c>
      <c r="O45" s="14">
        <v>4078.7650901393213</v>
      </c>
      <c r="P45" s="14">
        <v>4153.539051154301</v>
      </c>
      <c r="Q45" s="14">
        <v>4227.9605024572638</v>
      </c>
      <c r="R45" s="14">
        <v>4301.3760770100826</v>
      </c>
      <c r="S45" s="14">
        <v>4374.9446627432244</v>
      </c>
      <c r="T45" s="14">
        <v>4446.8000663675175</v>
      </c>
      <c r="U45" s="14">
        <v>4520.7814790716739</v>
      </c>
      <c r="V45" s="14">
        <v>4594.8237422922048</v>
      </c>
      <c r="W45" s="14">
        <v>4669.1463947709035</v>
      </c>
      <c r="X45" s="14">
        <v>4743.2690937878924</v>
      </c>
      <c r="Y45" s="14">
        <v>4817.4106586659809</v>
      </c>
      <c r="Z45" s="14">
        <v>4891.7355972721434</v>
      </c>
      <c r="AA45" s="14">
        <v>4966.3071714111993</v>
      </c>
      <c r="AB45" s="14">
        <v>5041.4036954115427</v>
      </c>
      <c r="AC45" s="14">
        <v>5116.5972398093445</v>
      </c>
      <c r="AD45" s="14">
        <v>5191.8434537971534</v>
      </c>
    </row>
    <row r="46" spans="1:30" x14ac:dyDescent="0.35">
      <c r="A46" t="s">
        <v>162</v>
      </c>
      <c r="B46" s="14">
        <v>1018.303589</v>
      </c>
      <c r="C46" s="14">
        <v>1036.580101815372</v>
      </c>
      <c r="D46" s="14">
        <v>1054.4469074242922</v>
      </c>
      <c r="E46" s="14">
        <v>1072.9225043574177</v>
      </c>
      <c r="F46" s="14">
        <v>1091.866024094352</v>
      </c>
      <c r="G46" s="14">
        <v>1112.7420657286264</v>
      </c>
      <c r="H46" s="14">
        <v>1134.7015852989546</v>
      </c>
      <c r="I46" s="14">
        <v>1157.1854702713363</v>
      </c>
      <c r="J46" s="14">
        <v>1180.1190347953616</v>
      </c>
      <c r="K46" s="14">
        <v>1202.8199225605888</v>
      </c>
      <c r="L46" s="14">
        <v>1225.3180678021231</v>
      </c>
      <c r="M46" s="14">
        <v>1247.819441203821</v>
      </c>
      <c r="N46" s="14">
        <v>1269.6603992290438</v>
      </c>
      <c r="O46" s="14">
        <v>1291.5629298780243</v>
      </c>
      <c r="P46" s="14">
        <v>1313.5678041395281</v>
      </c>
      <c r="Q46" s="14">
        <v>1335.8061129932689</v>
      </c>
      <c r="R46" s="14">
        <v>1358.0297857145265</v>
      </c>
      <c r="S46" s="14">
        <v>1380.3938202256732</v>
      </c>
      <c r="T46" s="14">
        <v>1402.9088716698459</v>
      </c>
      <c r="U46" s="14">
        <v>1425.5258670444712</v>
      </c>
      <c r="V46" s="14">
        <v>1448.2480366022264</v>
      </c>
      <c r="W46" s="14">
        <v>1471.0370884069844</v>
      </c>
      <c r="X46" s="14">
        <v>1493.919217420864</v>
      </c>
      <c r="Y46" s="14">
        <v>1516.8295143634653</v>
      </c>
      <c r="Z46" s="14">
        <v>1539.8249531671181</v>
      </c>
      <c r="AA46" s="14">
        <v>1562.9064672676075</v>
      </c>
      <c r="AB46" s="14">
        <v>1586.175331333581</v>
      </c>
      <c r="AC46" s="14">
        <v>1609.4803710067329</v>
      </c>
      <c r="AD46" s="14">
        <v>1632.7922456484314</v>
      </c>
    </row>
    <row r="47" spans="1:30" x14ac:dyDescent="0.35">
      <c r="A47" t="s">
        <v>163</v>
      </c>
      <c r="B47" s="14">
        <v>2938.0812989999999</v>
      </c>
      <c r="C47" s="14">
        <v>3001.1977490813774</v>
      </c>
      <c r="D47" s="14">
        <v>3064.3939700837841</v>
      </c>
      <c r="E47" s="14">
        <v>3128.8847540629918</v>
      </c>
      <c r="F47" s="14">
        <v>3194.6154263109206</v>
      </c>
      <c r="G47" s="14">
        <v>3263.4900570560135</v>
      </c>
      <c r="H47" s="14">
        <v>3334.1168771257917</v>
      </c>
      <c r="I47" s="14">
        <v>3406.0121064056939</v>
      </c>
      <c r="J47" s="14">
        <v>3478.8537625157073</v>
      </c>
      <c r="K47" s="14">
        <v>3551.2201827128069</v>
      </c>
      <c r="L47" s="14">
        <v>3623.121382630175</v>
      </c>
      <c r="M47" s="14">
        <v>3695.0700516707216</v>
      </c>
      <c r="N47" s="14">
        <v>3766.1835223501507</v>
      </c>
      <c r="O47" s="14">
        <v>3837.5666349777184</v>
      </c>
      <c r="P47" s="14">
        <v>3909.320304648541</v>
      </c>
      <c r="Q47" s="14">
        <v>3981.7912844561156</v>
      </c>
      <c r="R47" s="14">
        <v>4054.2634694453732</v>
      </c>
      <c r="S47" s="14">
        <v>4127.1080429062858</v>
      </c>
      <c r="T47" s="14">
        <v>4200.3320192251376</v>
      </c>
      <c r="U47" s="14">
        <v>4273.8500105244329</v>
      </c>
      <c r="V47" s="14">
        <v>4347.6397404961417</v>
      </c>
      <c r="W47" s="14">
        <v>4421.5878753142924</v>
      </c>
      <c r="X47" s="14">
        <v>4495.7339245542262</v>
      </c>
      <c r="Y47" s="14">
        <v>4569.8897069195709</v>
      </c>
      <c r="Z47" s="14">
        <v>4644.1856028077573</v>
      </c>
      <c r="AA47" s="14">
        <v>4718.6235384866804</v>
      </c>
      <c r="AB47" s="14">
        <v>4793.4925225847865</v>
      </c>
      <c r="AC47" s="14">
        <v>4868.4138520142815</v>
      </c>
      <c r="AD47" s="14">
        <v>4943.2832412788684</v>
      </c>
    </row>
    <row r="48" spans="1:30" x14ac:dyDescent="0.35">
      <c r="A48" t="s">
        <v>164</v>
      </c>
      <c r="B48" s="14">
        <v>1853.2238769999999</v>
      </c>
      <c r="C48" s="14">
        <v>1888.2876140423907</v>
      </c>
      <c r="D48" s="14">
        <v>1922.1532970851954</v>
      </c>
      <c r="E48" s="14">
        <v>1956.1957852685525</v>
      </c>
      <c r="F48" s="14">
        <v>1990.2214635183568</v>
      </c>
      <c r="G48" s="14">
        <v>2026.0902298446165</v>
      </c>
      <c r="H48" s="14">
        <v>2064.6596938960306</v>
      </c>
      <c r="I48" s="14">
        <v>2104.8138150208288</v>
      </c>
      <c r="J48" s="14">
        <v>2146.4268260693166</v>
      </c>
      <c r="K48" s="14">
        <v>2187.9883033451797</v>
      </c>
      <c r="L48" s="14">
        <v>2229.8534903402169</v>
      </c>
      <c r="M48" s="14">
        <v>2272.0601572053765</v>
      </c>
      <c r="N48" s="14">
        <v>2313.5459308218055</v>
      </c>
      <c r="O48" s="14">
        <v>2355.1346951834448</v>
      </c>
      <c r="P48" s="14">
        <v>2396.9548219658172</v>
      </c>
      <c r="Q48" s="14">
        <v>2439.2651493967114</v>
      </c>
      <c r="R48" s="14">
        <v>2481.5649342054294</v>
      </c>
      <c r="S48" s="14">
        <v>2524.1131020978351</v>
      </c>
      <c r="T48" s="14">
        <v>2566.862996062825</v>
      </c>
      <c r="U48" s="14">
        <v>2609.8728390522547</v>
      </c>
      <c r="V48" s="14">
        <v>2653.0912893178242</v>
      </c>
      <c r="W48" s="14">
        <v>2696.4377601118276</v>
      </c>
      <c r="X48" s="14">
        <v>2739.9137743369906</v>
      </c>
      <c r="Y48" s="14">
        <v>2783.3814104013372</v>
      </c>
      <c r="Z48" s="14">
        <v>2826.9218458042455</v>
      </c>
      <c r="AA48" s="14">
        <v>2870.538140270975</v>
      </c>
      <c r="AB48" s="14">
        <v>2914.4435952340473</v>
      </c>
      <c r="AC48" s="14">
        <v>2958.3715463232124</v>
      </c>
      <c r="AD48" s="14">
        <v>3002.2208252199694</v>
      </c>
    </row>
    <row r="49" spans="1:30" x14ac:dyDescent="0.35">
      <c r="A49" t="s">
        <v>165</v>
      </c>
      <c r="B49" s="14">
        <v>1156.033447</v>
      </c>
      <c r="C49" s="14">
        <v>1177.6780924348705</v>
      </c>
      <c r="D49" s="14">
        <v>1198.7240243213464</v>
      </c>
      <c r="E49" s="14">
        <v>1220.068983788022</v>
      </c>
      <c r="F49" s="14">
        <v>1241.6969026498355</v>
      </c>
      <c r="G49" s="14">
        <v>1264.8266117039452</v>
      </c>
      <c r="H49" s="14">
        <v>1289.6454189267836</v>
      </c>
      <c r="I49" s="14">
        <v>1315.5979854081822</v>
      </c>
      <c r="J49" s="14">
        <v>1342.4840720771779</v>
      </c>
      <c r="K49" s="14">
        <v>1369.2690457864474</v>
      </c>
      <c r="L49" s="14">
        <v>1396.1000096655375</v>
      </c>
      <c r="M49" s="14">
        <v>1423.0413892120591</v>
      </c>
      <c r="N49" s="14">
        <v>1449.4886134305655</v>
      </c>
      <c r="O49" s="14">
        <v>1475.9010499956357</v>
      </c>
      <c r="P49" s="14">
        <v>1502.3751726700375</v>
      </c>
      <c r="Q49" s="14">
        <v>1529.0871027650762</v>
      </c>
      <c r="R49" s="14">
        <v>1555.7589690986076</v>
      </c>
      <c r="S49" s="14">
        <v>1582.531247318341</v>
      </c>
      <c r="T49" s="14">
        <v>1609.4064259728002</v>
      </c>
      <c r="U49" s="14">
        <v>1636.3960107957214</v>
      </c>
      <c r="V49" s="14">
        <v>1663.491292302876</v>
      </c>
      <c r="W49" s="14">
        <v>1690.6522790762097</v>
      </c>
      <c r="X49" s="14">
        <v>1717.8885182268996</v>
      </c>
      <c r="Y49" s="14">
        <v>1745.1326840263116</v>
      </c>
      <c r="Z49" s="14">
        <v>1772.4317946025353</v>
      </c>
      <c r="AA49" s="14">
        <v>1799.7951283771476</v>
      </c>
      <c r="AB49" s="14">
        <v>1827.3348735135232</v>
      </c>
      <c r="AC49" s="14">
        <v>1854.9011337479117</v>
      </c>
      <c r="AD49" s="14">
        <v>1882.4256406913701</v>
      </c>
    </row>
    <row r="50" spans="1:30" x14ac:dyDescent="0.35">
      <c r="A50" t="s">
        <v>166</v>
      </c>
      <c r="B50" s="14">
        <v>87.488990999999999</v>
      </c>
      <c r="C50" s="14">
        <v>87.488990999999999</v>
      </c>
      <c r="D50" s="14">
        <v>87.488990999999999</v>
      </c>
      <c r="E50" s="14">
        <v>87.488990999999999</v>
      </c>
      <c r="F50" s="14">
        <v>87.488990999999999</v>
      </c>
      <c r="G50" s="14">
        <v>87.488990999999999</v>
      </c>
      <c r="H50" s="14">
        <v>87.488990999999999</v>
      </c>
      <c r="I50" s="14">
        <v>87.488990999999999</v>
      </c>
      <c r="J50" s="14">
        <v>87.488990999999999</v>
      </c>
      <c r="K50" s="14">
        <v>87.488990999999999</v>
      </c>
      <c r="L50" s="14">
        <v>87.488990999999999</v>
      </c>
      <c r="M50" s="14">
        <v>87.488990999999999</v>
      </c>
      <c r="N50" s="14">
        <v>87.488990999999999</v>
      </c>
      <c r="O50" s="14">
        <v>87.488990999999999</v>
      </c>
      <c r="P50" s="14">
        <v>87.488990999999999</v>
      </c>
      <c r="Q50" s="14">
        <v>87.488990999999999</v>
      </c>
      <c r="R50" s="14">
        <v>87.488990999999999</v>
      </c>
      <c r="S50" s="14">
        <v>87.488990999999999</v>
      </c>
      <c r="T50" s="14">
        <v>87.488990999999999</v>
      </c>
      <c r="U50" s="14">
        <v>87.488990999999999</v>
      </c>
      <c r="V50" s="14">
        <v>87.488990999999999</v>
      </c>
      <c r="W50" s="14">
        <v>87.488990999999999</v>
      </c>
      <c r="X50" s="14">
        <v>87.488990999999999</v>
      </c>
      <c r="Y50" s="14">
        <v>87.488990999999999</v>
      </c>
      <c r="Z50" s="14">
        <v>87.488990999999999</v>
      </c>
      <c r="AA50" s="14">
        <v>87.488990999999999</v>
      </c>
      <c r="AB50" s="14">
        <v>87.488990999999999</v>
      </c>
      <c r="AC50" s="14">
        <v>87.488990999999999</v>
      </c>
      <c r="AD50" s="14">
        <v>87.488990999999999</v>
      </c>
    </row>
    <row r="51" spans="1:30" x14ac:dyDescent="0.35">
      <c r="A51" t="s">
        <v>167</v>
      </c>
      <c r="B51" s="14">
        <v>155.145355</v>
      </c>
      <c r="C51" s="14">
        <v>148.16381402499999</v>
      </c>
      <c r="D51" s="14">
        <v>142.97808053412498</v>
      </c>
      <c r="E51" s="14">
        <v>138.68873811810124</v>
      </c>
      <c r="F51" s="14">
        <v>135.22151966514872</v>
      </c>
      <c r="G51" s="14">
        <v>132.51708927184575</v>
      </c>
      <c r="H51" s="14">
        <v>130.52933293276806</v>
      </c>
      <c r="I51" s="14">
        <v>129.22403960344039</v>
      </c>
      <c r="J51" s="14">
        <v>129.22403960344039</v>
      </c>
      <c r="K51" s="14">
        <v>129.22403960344039</v>
      </c>
      <c r="L51" s="14">
        <v>129.22403960344039</v>
      </c>
      <c r="M51" s="14">
        <v>129.22403960344039</v>
      </c>
      <c r="N51" s="14">
        <v>129.22403960344039</v>
      </c>
      <c r="O51" s="14">
        <v>129.22403960344039</v>
      </c>
      <c r="P51" s="14">
        <v>129.22403960344039</v>
      </c>
      <c r="Q51" s="14">
        <v>129.22403960344039</v>
      </c>
      <c r="R51" s="14">
        <v>129.22403960344039</v>
      </c>
      <c r="S51" s="14">
        <v>129.22403960344039</v>
      </c>
      <c r="T51" s="14">
        <v>129.22403960344039</v>
      </c>
      <c r="U51" s="14">
        <v>129.22403960344039</v>
      </c>
      <c r="V51" s="14">
        <v>129.22403960344039</v>
      </c>
      <c r="W51" s="14">
        <v>129.22403960344039</v>
      </c>
      <c r="X51" s="14">
        <v>129.22403960344039</v>
      </c>
      <c r="Y51" s="14">
        <v>129.22403960344039</v>
      </c>
      <c r="Z51" s="14">
        <v>129.22403960344039</v>
      </c>
      <c r="AA51" s="14">
        <v>129.22403960344039</v>
      </c>
      <c r="AB51" s="14">
        <v>129.22403960344039</v>
      </c>
      <c r="AC51" s="14">
        <v>129.22403960344039</v>
      </c>
      <c r="AD51" s="14">
        <v>129.22403960344039</v>
      </c>
    </row>
    <row r="52" spans="1:30" x14ac:dyDescent="0.35">
      <c r="A52" t="s">
        <v>168</v>
      </c>
      <c r="B52" s="14">
        <v>597.13091999999995</v>
      </c>
      <c r="C52" s="14">
        <v>689.64321917375992</v>
      </c>
      <c r="D52" s="14">
        <v>783.81675932481357</v>
      </c>
      <c r="E52" s="14">
        <v>880.17448881565031</v>
      </c>
      <c r="F52" s="14">
        <v>981.41655939167038</v>
      </c>
      <c r="G52" s="14">
        <v>1077.8716509735227</v>
      </c>
      <c r="H52" s="14">
        <v>1167.5646924531477</v>
      </c>
      <c r="I52" s="14">
        <v>1256.0613091258572</v>
      </c>
      <c r="J52" s="14">
        <v>1331.3983591736553</v>
      </c>
      <c r="K52" s="14">
        <v>1419.790295658702</v>
      </c>
      <c r="L52" s="14">
        <v>1501.153650215897</v>
      </c>
      <c r="M52" s="14">
        <v>1582.8926673930725</v>
      </c>
      <c r="N52" s="14">
        <v>1675.3307499620269</v>
      </c>
      <c r="O52" s="14">
        <v>1769.0879548544517</v>
      </c>
      <c r="P52" s="14">
        <v>1863.6223540804183</v>
      </c>
      <c r="Q52" s="14">
        <v>1960.1680555824958</v>
      </c>
      <c r="R52" s="14">
        <v>2059.0001209785764</v>
      </c>
      <c r="S52" s="14">
        <v>2160.4771183409571</v>
      </c>
      <c r="T52" s="14">
        <v>2265.1070807528031</v>
      </c>
      <c r="U52" s="14">
        <v>2371.9947657650309</v>
      </c>
      <c r="V52" s="14">
        <v>2482.7346621974434</v>
      </c>
      <c r="W52" s="14">
        <v>2597.8704890629851</v>
      </c>
      <c r="X52" s="14">
        <v>2717.9471805120629</v>
      </c>
      <c r="Y52" s="14">
        <v>2843.6538683790541</v>
      </c>
      <c r="Z52" s="14">
        <v>2975.2982649271808</v>
      </c>
      <c r="AA52" s="14">
        <v>3113.9953639046794</v>
      </c>
      <c r="AB52" s="14">
        <v>3260.5396743304973</v>
      </c>
      <c r="AC52" s="14">
        <v>3416.2480506940201</v>
      </c>
      <c r="AD52" s="14">
        <v>3582.5089859507816</v>
      </c>
    </row>
    <row r="53" spans="1:30" x14ac:dyDescent="0.35">
      <c r="A53" t="s">
        <v>169</v>
      </c>
      <c r="B53" s="14">
        <v>2167.0878910000001</v>
      </c>
      <c r="C53" s="14">
        <v>2167.0878910000001</v>
      </c>
      <c r="D53" s="14">
        <v>2167.0878910000001</v>
      </c>
      <c r="E53" s="14">
        <v>2167.0878910000001</v>
      </c>
      <c r="F53" s="14">
        <v>2167.0878910000001</v>
      </c>
      <c r="G53" s="14">
        <v>2167.0878910000001</v>
      </c>
      <c r="H53" s="14">
        <v>2167.0878910000001</v>
      </c>
      <c r="I53" s="14">
        <v>2167.0878910000001</v>
      </c>
      <c r="J53" s="14">
        <v>2167.0878910000001</v>
      </c>
      <c r="K53" s="14">
        <v>2167.0878910000001</v>
      </c>
      <c r="L53" s="14">
        <v>2167.0878910000001</v>
      </c>
      <c r="M53" s="14">
        <v>2167.0878910000001</v>
      </c>
      <c r="N53" s="14">
        <v>2167.0878910000001</v>
      </c>
      <c r="O53" s="14">
        <v>2167.0878910000001</v>
      </c>
      <c r="P53" s="14">
        <v>2167.0878910000001</v>
      </c>
      <c r="Q53" s="14">
        <v>2167.0878910000001</v>
      </c>
      <c r="R53" s="14">
        <v>2167.0878910000001</v>
      </c>
      <c r="S53" s="14">
        <v>2167.0878910000001</v>
      </c>
      <c r="T53" s="14">
        <v>2167.0878910000001</v>
      </c>
      <c r="U53" s="14">
        <v>2167.0878910000001</v>
      </c>
      <c r="V53" s="14">
        <v>2167.0878910000001</v>
      </c>
      <c r="W53" s="14">
        <v>2167.0878910000001</v>
      </c>
      <c r="X53" s="14">
        <v>2167.0878910000001</v>
      </c>
      <c r="Y53" s="14">
        <v>2167.0878910000001</v>
      </c>
      <c r="Z53" s="14">
        <v>2167.0878910000001</v>
      </c>
      <c r="AA53" s="14">
        <v>2167.0878910000001</v>
      </c>
      <c r="AB53" s="14">
        <v>2167.0878910000001</v>
      </c>
      <c r="AC53" s="14">
        <v>2167.0878910000001</v>
      </c>
      <c r="AD53" s="14">
        <v>2167.0878910000001</v>
      </c>
    </row>
    <row r="54" spans="1:30" x14ac:dyDescent="0.35">
      <c r="A54" t="s">
        <v>170</v>
      </c>
      <c r="B54" s="14">
        <v>173.65542600000001</v>
      </c>
      <c r="C54" s="14">
        <v>200.62029323842802</v>
      </c>
      <c r="D54" s="14">
        <v>228.06494873315171</v>
      </c>
      <c r="E54" s="14">
        <v>256.16323461192218</v>
      </c>
      <c r="F54" s="14">
        <v>285.68476658477317</v>
      </c>
      <c r="G54" s="14">
        <v>313.87762491214482</v>
      </c>
      <c r="H54" s="14">
        <v>340.14073880918119</v>
      </c>
      <c r="I54" s="14">
        <v>366.07405514413568</v>
      </c>
      <c r="J54" s="14">
        <v>388.19752102233849</v>
      </c>
      <c r="K54" s="14">
        <v>414.07651466253213</v>
      </c>
      <c r="L54" s="14">
        <v>437.9425599228336</v>
      </c>
      <c r="M54" s="14">
        <v>461.92736010212741</v>
      </c>
      <c r="N54" s="14">
        <v>489.01417999294802</v>
      </c>
      <c r="O54" s="14">
        <v>516.49751042982166</v>
      </c>
      <c r="P54" s="14">
        <v>544.21602077380157</v>
      </c>
      <c r="Q54" s="14">
        <v>572.53348509073521</v>
      </c>
      <c r="R54" s="14">
        <v>601.53001597664058</v>
      </c>
      <c r="S54" s="14">
        <v>631.31086477262011</v>
      </c>
      <c r="T54" s="14">
        <v>662.02464339249991</v>
      </c>
      <c r="U54" s="14">
        <v>693.40884844702214</v>
      </c>
      <c r="V54" s="14">
        <v>725.9311795977693</v>
      </c>
      <c r="W54" s="14">
        <v>759.75151473093172</v>
      </c>
      <c r="X54" s="14">
        <v>795.02981656594784</v>
      </c>
      <c r="Y54" s="14">
        <v>831.96865090919812</v>
      </c>
      <c r="Z54" s="14">
        <v>870.65810506675405</v>
      </c>
      <c r="AA54" s="14">
        <v>911.42606137583118</v>
      </c>
      <c r="AB54" s="14">
        <v>954.50634587627633</v>
      </c>
      <c r="AC54" s="14">
        <v>1000.2858065333867</v>
      </c>
      <c r="AD54" s="14">
        <v>1049.1721745846089</v>
      </c>
    </row>
    <row r="55" spans="1:30" x14ac:dyDescent="0.35">
      <c r="A55" t="s">
        <v>171</v>
      </c>
      <c r="B55" s="14">
        <v>2053.1286620000001</v>
      </c>
      <c r="C55" s="14">
        <v>2155.0845676005256</v>
      </c>
      <c r="D55" s="14">
        <v>2262.1286956155272</v>
      </c>
      <c r="E55" s="14">
        <v>2373.4041634300725</v>
      </c>
      <c r="F55" s="14">
        <v>2492.0843398990628</v>
      </c>
      <c r="G55" s="14">
        <v>2606.2546981797263</v>
      </c>
      <c r="H55" s="14">
        <v>2713.3754150314908</v>
      </c>
      <c r="I55" s="14">
        <v>2820.206974547194</v>
      </c>
      <c r="J55" s="14">
        <v>2913.0983878334346</v>
      </c>
      <c r="K55" s="14">
        <v>3021.9879664017767</v>
      </c>
      <c r="L55" s="14">
        <v>3122.275659054786</v>
      </c>
      <c r="M55" s="14">
        <v>3223.0371146686703</v>
      </c>
      <c r="N55" s="14">
        <v>3336.940535515907</v>
      </c>
      <c r="O55" s="14">
        <v>3452.4821015581451</v>
      </c>
      <c r="P55" s="14">
        <v>3568.9905983019567</v>
      </c>
      <c r="Q55" s="14">
        <v>3687.9896673258399</v>
      </c>
      <c r="R55" s="14">
        <v>3809.817242800415</v>
      </c>
      <c r="S55" s="14">
        <v>3934.9156398215609</v>
      </c>
      <c r="T55" s="14">
        <v>4063.9104378177549</v>
      </c>
      <c r="U55" s="14">
        <v>4195.6985830147032</v>
      </c>
      <c r="V55" s="14">
        <v>4332.245495549625</v>
      </c>
      <c r="W55" s="14">
        <v>4474.2214117052281</v>
      </c>
      <c r="X55" s="14">
        <v>4622.2984538584597</v>
      </c>
      <c r="Y55" s="14">
        <v>4777.3266461621097</v>
      </c>
      <c r="Z55" s="14">
        <v>4939.6845699645937</v>
      </c>
      <c r="AA55" s="14">
        <v>5110.7483164647529</v>
      </c>
      <c r="AB55" s="14">
        <v>5291.4970857241724</v>
      </c>
      <c r="AC55" s="14">
        <v>5483.5556764984913</v>
      </c>
      <c r="AD55" s="14">
        <v>5688.6357235994265</v>
      </c>
    </row>
    <row r="56" spans="1:30" x14ac:dyDescent="0.35">
      <c r="A56" t="s">
        <v>172</v>
      </c>
      <c r="B56" s="14">
        <v>535.37127699999996</v>
      </c>
      <c r="C56" s="14">
        <v>550.19763499672717</v>
      </c>
      <c r="D56" s="14">
        <v>564.59366615594342</v>
      </c>
      <c r="E56" s="14">
        <v>579.0907941811962</v>
      </c>
      <c r="F56" s="14">
        <v>593.49949968569513</v>
      </c>
      <c r="G56" s="14">
        <v>607.39522217173624</v>
      </c>
      <c r="H56" s="14">
        <v>620.84368126488516</v>
      </c>
      <c r="I56" s="14">
        <v>633.63902119828197</v>
      </c>
      <c r="J56" s="14">
        <v>647.33075653223648</v>
      </c>
      <c r="K56" s="14">
        <v>662.28105455357547</v>
      </c>
      <c r="L56" s="14">
        <v>677.35861126964755</v>
      </c>
      <c r="M56" s="14">
        <v>692.62281983874789</v>
      </c>
      <c r="N56" s="14">
        <v>708.34494227539562</v>
      </c>
      <c r="O56" s="14">
        <v>724.26187813528907</v>
      </c>
      <c r="P56" s="14">
        <v>740.24307860728334</v>
      </c>
      <c r="Q56" s="14">
        <v>756.44699959799675</v>
      </c>
      <c r="R56" s="14">
        <v>772.89737685355431</v>
      </c>
      <c r="S56" s="14">
        <v>789.62936842663066</v>
      </c>
      <c r="T56" s="14">
        <v>806.66751716091937</v>
      </c>
      <c r="U56" s="14">
        <v>823.92923402714246</v>
      </c>
      <c r="V56" s="14">
        <v>841.56634560365092</v>
      </c>
      <c r="W56" s="14">
        <v>859.63696311625995</v>
      </c>
      <c r="X56" s="14">
        <v>878.1852639057231</v>
      </c>
      <c r="Y56" s="14">
        <v>897.27771409124455</v>
      </c>
      <c r="Z56" s="14">
        <v>916.92648092995751</v>
      </c>
      <c r="AA56" s="14">
        <v>937.23667756050042</v>
      </c>
      <c r="AB56" s="14">
        <v>958.27482926170103</v>
      </c>
      <c r="AC56" s="14">
        <v>980.15693916040914</v>
      </c>
      <c r="AD56" s="14">
        <v>1003.0046914593199</v>
      </c>
    </row>
    <row r="57" spans="1:30" x14ac:dyDescent="0.35">
      <c r="A57" t="s">
        <v>173</v>
      </c>
      <c r="B57" s="14">
        <v>2292.6328130000002</v>
      </c>
      <c r="C57" s="14">
        <v>2339.8906239110879</v>
      </c>
      <c r="D57" s="14">
        <v>2386.1657048239276</v>
      </c>
      <c r="E57" s="14">
        <v>2432.4659096940491</v>
      </c>
      <c r="F57" s="14">
        <v>2477.8226420325682</v>
      </c>
      <c r="G57" s="14">
        <v>2524.1418195914039</v>
      </c>
      <c r="H57" s="14">
        <v>2571.6093161655481</v>
      </c>
      <c r="I57" s="14">
        <v>2619.3815881100923</v>
      </c>
      <c r="J57" s="14">
        <v>2668.3585231064162</v>
      </c>
      <c r="K57" s="14">
        <v>2718.3520878877807</v>
      </c>
      <c r="L57" s="14">
        <v>2769.6560905129045</v>
      </c>
      <c r="M57" s="14">
        <v>2821.5228861887217</v>
      </c>
      <c r="N57" s="14">
        <v>2873.4558364319109</v>
      </c>
      <c r="O57" s="14">
        <v>2925.4653870713287</v>
      </c>
      <c r="P57" s="14">
        <v>2977.2750865298235</v>
      </c>
      <c r="Q57" s="14">
        <v>3029.1573799152011</v>
      </c>
      <c r="R57" s="14">
        <v>3081.4809240856903</v>
      </c>
      <c r="S57" s="14">
        <v>3134.0583842048095</v>
      </c>
      <c r="T57" s="14">
        <v>3186.9167861011306</v>
      </c>
      <c r="U57" s="14">
        <v>3239.8995963617404</v>
      </c>
      <c r="V57" s="14">
        <v>3293.2766182218402</v>
      </c>
      <c r="W57" s="14">
        <v>3347.1434265554471</v>
      </c>
      <c r="X57" s="14">
        <v>3401.475262798323</v>
      </c>
      <c r="Y57" s="14">
        <v>3456.3845976706234</v>
      </c>
      <c r="Z57" s="14">
        <v>3511.749311794571</v>
      </c>
      <c r="AA57" s="14">
        <v>3567.6946389058394</v>
      </c>
      <c r="AB57" s="14">
        <v>3624.1651799588321</v>
      </c>
      <c r="AC57" s="14">
        <v>3681.3827749869861</v>
      </c>
      <c r="AD57" s="14">
        <v>3739.4223514025985</v>
      </c>
    </row>
    <row r="58" spans="1:30" x14ac:dyDescent="0.35">
      <c r="A58" t="s">
        <v>174</v>
      </c>
      <c r="B58" s="14">
        <v>23387.443359000001</v>
      </c>
      <c r="C58" s="14">
        <v>23752.769256733598</v>
      </c>
      <c r="D58" s="14">
        <v>24104.794798226096</v>
      </c>
      <c r="E58" s="14">
        <v>24476.290664217919</v>
      </c>
      <c r="F58" s="14">
        <v>24855.164062667478</v>
      </c>
      <c r="G58" s="14">
        <v>25274.5974417414</v>
      </c>
      <c r="H58" s="14">
        <v>25744.272758541534</v>
      </c>
      <c r="I58" s="14">
        <v>26226.702409045673</v>
      </c>
      <c r="J58" s="14">
        <v>26737.257624842561</v>
      </c>
      <c r="K58" s="14">
        <v>27255.714439994361</v>
      </c>
      <c r="L58" s="14">
        <v>27782.044090402203</v>
      </c>
      <c r="M58" s="14">
        <v>28304.785475598394</v>
      </c>
      <c r="N58" s="14">
        <v>28807.362416024571</v>
      </c>
      <c r="O58" s="14">
        <v>29305.314959803003</v>
      </c>
      <c r="P58" s="14">
        <v>29800.375506481945</v>
      </c>
      <c r="Q58" s="14">
        <v>30292.200903840927</v>
      </c>
      <c r="R58" s="14">
        <v>30789.798771207959</v>
      </c>
      <c r="S58" s="14">
        <v>31288.578116402139</v>
      </c>
      <c r="T58" s="14">
        <v>31789.223525984882</v>
      </c>
      <c r="U58" s="14">
        <v>32292.77436340354</v>
      </c>
      <c r="V58" s="14">
        <v>32799.722481747434</v>
      </c>
      <c r="W58" s="14">
        <v>33310.584719345148</v>
      </c>
      <c r="X58" s="14">
        <v>33824.177307723432</v>
      </c>
      <c r="Y58" s="14">
        <v>34341.802222734448</v>
      </c>
      <c r="Z58" s="14">
        <v>34861.280362417085</v>
      </c>
      <c r="AA58" s="14">
        <v>35382.588976700601</v>
      </c>
      <c r="AB58" s="14">
        <v>35903.332229965192</v>
      </c>
      <c r="AC58" s="14">
        <v>36427.3054605293</v>
      </c>
      <c r="AD58" s="14">
        <v>36954.186363979847</v>
      </c>
    </row>
    <row r="59" spans="1:30" x14ac:dyDescent="0.35">
      <c r="A59" t="s">
        <v>175</v>
      </c>
      <c r="B59" s="14">
        <v>13664.914062</v>
      </c>
      <c r="C59" s="14">
        <v>13909.326081404337</v>
      </c>
      <c r="D59" s="14">
        <v>14145.941800172932</v>
      </c>
      <c r="E59" s="14">
        <v>14383.098514452829</v>
      </c>
      <c r="F59" s="14">
        <v>14616.454219680865</v>
      </c>
      <c r="G59" s="14">
        <v>14859.353379194365</v>
      </c>
      <c r="H59" s="14">
        <v>15115.244817802135</v>
      </c>
      <c r="I59" s="14">
        <v>15375.753039187992</v>
      </c>
      <c r="J59" s="14">
        <v>15644.458161725537</v>
      </c>
      <c r="K59" s="14">
        <v>15912.3804588658</v>
      </c>
      <c r="L59" s="14">
        <v>16185.487827157405</v>
      </c>
      <c r="M59" s="14">
        <v>16460.99072675615</v>
      </c>
      <c r="N59" s="14">
        <v>16731.881020651013</v>
      </c>
      <c r="O59" s="14">
        <v>17002.542620793472</v>
      </c>
      <c r="P59" s="14">
        <v>17272.979962957026</v>
      </c>
      <c r="Q59" s="14">
        <v>17543.310735867286</v>
      </c>
      <c r="R59" s="14">
        <v>17814.037352812116</v>
      </c>
      <c r="S59" s="14">
        <v>18085.215099222769</v>
      </c>
      <c r="T59" s="14">
        <v>18356.666943776061</v>
      </c>
      <c r="U59" s="14">
        <v>18628.736611549848</v>
      </c>
      <c r="V59" s="14">
        <v>18901.282479671467</v>
      </c>
      <c r="W59" s="14">
        <v>19174.298274192588</v>
      </c>
      <c r="X59" s="14">
        <v>19447.635565810513</v>
      </c>
      <c r="Y59" s="14">
        <v>19721.197676260545</v>
      </c>
      <c r="Z59" s="14">
        <v>19994.886485491919</v>
      </c>
      <c r="AA59" s="14">
        <v>20268.518506534525</v>
      </c>
      <c r="AB59" s="14">
        <v>20541.967170261734</v>
      </c>
      <c r="AC59" s="14">
        <v>20814.856933135074</v>
      </c>
      <c r="AD59" s="14">
        <v>21086.921683651006</v>
      </c>
    </row>
    <row r="60" spans="1:30" x14ac:dyDescent="0.35">
      <c r="A60" t="s">
        <v>176</v>
      </c>
      <c r="B60" s="14">
        <v>24104.832031000002</v>
      </c>
      <c r="C60" s="14">
        <v>24549.720452896952</v>
      </c>
      <c r="D60" s="14">
        <v>24982.048394988604</v>
      </c>
      <c r="E60" s="14">
        <v>25412.941263910205</v>
      </c>
      <c r="F60" s="14">
        <v>25832.092151940633</v>
      </c>
      <c r="G60" s="14">
        <v>26267.595393530199</v>
      </c>
      <c r="H60" s="14">
        <v>26722.954666715199</v>
      </c>
      <c r="I60" s="14">
        <v>27186.079504862173</v>
      </c>
      <c r="J60" s="14">
        <v>27665.342900453386</v>
      </c>
      <c r="K60" s="14">
        <v>28145.001849127158</v>
      </c>
      <c r="L60" s="14">
        <v>28643.874821403122</v>
      </c>
      <c r="M60" s="14">
        <v>29147.53152993778</v>
      </c>
      <c r="N60" s="14">
        <v>29643.325211755717</v>
      </c>
      <c r="O60" s="14">
        <v>30138.721498362058</v>
      </c>
      <c r="P60" s="14">
        <v>30633.255723940085</v>
      </c>
      <c r="Q60" s="14">
        <v>31125.87217256234</v>
      </c>
      <c r="R60" s="14">
        <v>31620.365791180619</v>
      </c>
      <c r="S60" s="14">
        <v>32115.041117691009</v>
      </c>
      <c r="T60" s="14">
        <v>32609.622385415787</v>
      </c>
      <c r="U60" s="14">
        <v>33105.353864918878</v>
      </c>
      <c r="V60" s="14">
        <v>33601.871272720316</v>
      </c>
      <c r="W60" s="14">
        <v>34099.488104772288</v>
      </c>
      <c r="X60" s="14">
        <v>34597.528178286542</v>
      </c>
      <c r="Y60" s="14">
        <v>35096.51794794351</v>
      </c>
      <c r="Z60" s="14">
        <v>35595.418460225323</v>
      </c>
      <c r="AA60" s="14">
        <v>36093.668889664172</v>
      </c>
      <c r="AB60" s="14">
        <v>36589.55258780549</v>
      </c>
      <c r="AC60" s="14">
        <v>37084.246997747883</v>
      </c>
      <c r="AD60" s="14">
        <v>37577.445232269733</v>
      </c>
    </row>
    <row r="61" spans="1:30" x14ac:dyDescent="0.35">
      <c r="A61" t="s">
        <v>177</v>
      </c>
      <c r="B61" s="14">
        <v>2374.7719729999999</v>
      </c>
      <c r="C61" s="14">
        <v>2431.37418802206</v>
      </c>
      <c r="D61" s="14">
        <v>2488.8936934629355</v>
      </c>
      <c r="E61" s="14">
        <v>2548.2333991237401</v>
      </c>
      <c r="F61" s="14">
        <v>2609.1259844292008</v>
      </c>
      <c r="G61" s="14">
        <v>2673.7321184052425</v>
      </c>
      <c r="H61" s="14">
        <v>2740.1936124188655</v>
      </c>
      <c r="I61" s="14">
        <v>2808.3657932247897</v>
      </c>
      <c r="J61" s="14">
        <v>2877.2215865796547</v>
      </c>
      <c r="K61" s="14">
        <v>2945.0425906520345</v>
      </c>
      <c r="L61" s="14">
        <v>3012.4348837667021</v>
      </c>
      <c r="M61" s="14">
        <v>3080.014040488194</v>
      </c>
      <c r="N61" s="14">
        <v>3147.1389424823815</v>
      </c>
      <c r="O61" s="14">
        <v>3214.8839406443631</v>
      </c>
      <c r="P61" s="14">
        <v>3283.3744710926389</v>
      </c>
      <c r="Q61" s="14">
        <v>3352.985293254274</v>
      </c>
      <c r="R61" s="14">
        <v>3422.9577374436099</v>
      </c>
      <c r="S61" s="14">
        <v>3493.7071932146059</v>
      </c>
      <c r="T61" s="14">
        <v>3565.2604127559566</v>
      </c>
      <c r="U61" s="14">
        <v>3637.5499894110376</v>
      </c>
      <c r="V61" s="14">
        <v>3710.5639840634931</v>
      </c>
      <c r="W61" s="14">
        <v>3784.1960447068504</v>
      </c>
      <c r="X61" s="14">
        <v>3858.5225744797508</v>
      </c>
      <c r="Y61" s="14">
        <v>3933.3617066298452</v>
      </c>
      <c r="Z61" s="14">
        <v>4008.8964114992823</v>
      </c>
      <c r="AA61" s="14">
        <v>4085.1544408181039</v>
      </c>
      <c r="AB61" s="14">
        <v>4162.4839632901258</v>
      </c>
      <c r="AC61" s="14">
        <v>4240.4760090618965</v>
      </c>
      <c r="AD61" s="14">
        <v>4319.0337954629749</v>
      </c>
    </row>
    <row r="62" spans="1:30" x14ac:dyDescent="0.35">
      <c r="A62" t="s">
        <v>178</v>
      </c>
      <c r="B62" s="14">
        <v>5858.6538090000004</v>
      </c>
      <c r="C62" s="14">
        <v>6004.645603266471</v>
      </c>
      <c r="D62" s="14">
        <v>6154.2579535820187</v>
      </c>
      <c r="E62" s="14">
        <v>6307.3906616862287</v>
      </c>
      <c r="F62" s="14">
        <v>6462.5631945278355</v>
      </c>
      <c r="G62" s="14">
        <v>6621.9997985873924</v>
      </c>
      <c r="H62" s="14">
        <v>6782.8137392961271</v>
      </c>
      <c r="I62" s="14">
        <v>6946.2958291661389</v>
      </c>
      <c r="J62" s="14">
        <v>7109.0197552601849</v>
      </c>
      <c r="K62" s="14">
        <v>7269.0366809313355</v>
      </c>
      <c r="L62" s="14">
        <v>7429.9324464417432</v>
      </c>
      <c r="M62" s="14">
        <v>7592.826285397532</v>
      </c>
      <c r="N62" s="14">
        <v>7758.2367653075462</v>
      </c>
      <c r="O62" s="14">
        <v>7926.3724966616155</v>
      </c>
      <c r="P62" s="14">
        <v>8096.6285999781576</v>
      </c>
      <c r="Q62" s="14">
        <v>8269.0503543289924</v>
      </c>
      <c r="R62" s="14">
        <v>8442.6433553224579</v>
      </c>
      <c r="S62" s="14">
        <v>8617.8898362418931</v>
      </c>
      <c r="T62" s="14">
        <v>8794.7211795807234</v>
      </c>
      <c r="U62" s="14">
        <v>8973.0183209986008</v>
      </c>
      <c r="V62" s="14">
        <v>9152.83222434042</v>
      </c>
      <c r="W62" s="14">
        <v>9334.0921678615905</v>
      </c>
      <c r="X62" s="14">
        <v>9516.8956959230745</v>
      </c>
      <c r="Y62" s="14">
        <v>9701.0828401532599</v>
      </c>
      <c r="Z62" s="14">
        <v>9886.8275330771048</v>
      </c>
      <c r="AA62" s="14">
        <v>10074.105797574157</v>
      </c>
      <c r="AB62" s="14">
        <v>10263.153444739695</v>
      </c>
      <c r="AC62" s="14">
        <v>10453.399467514146</v>
      </c>
      <c r="AD62" s="14">
        <v>10644.716539228642</v>
      </c>
    </row>
    <row r="63" spans="1:30" x14ac:dyDescent="0.35">
      <c r="A63" t="s">
        <v>179</v>
      </c>
      <c r="B63" s="14">
        <v>5936.5595700000003</v>
      </c>
      <c r="C63" s="14">
        <v>6023.8186844956026</v>
      </c>
      <c r="D63" s="14">
        <v>6102.6517972377278</v>
      </c>
      <c r="E63" s="14">
        <v>6178.6328634392357</v>
      </c>
      <c r="F63" s="14">
        <v>6251.7013756822671</v>
      </c>
      <c r="G63" s="14">
        <v>6327.7058099869864</v>
      </c>
      <c r="H63" s="14">
        <v>6409.7913408364611</v>
      </c>
      <c r="I63" s="14">
        <v>6491.309144171817</v>
      </c>
      <c r="J63" s="14">
        <v>6581.6370091747967</v>
      </c>
      <c r="K63" s="14">
        <v>6678.4430171242448</v>
      </c>
      <c r="L63" s="14">
        <v>6782.0163184996181</v>
      </c>
      <c r="M63" s="14">
        <v>6881.6346433955314</v>
      </c>
      <c r="N63" s="14">
        <v>6974.6557633607017</v>
      </c>
      <c r="O63" s="14">
        <v>7064.7927271184944</v>
      </c>
      <c r="P63" s="14">
        <v>7152.6342404496681</v>
      </c>
      <c r="Q63" s="14">
        <v>7236.6269090718442</v>
      </c>
      <c r="R63" s="14">
        <v>7324.7248814001941</v>
      </c>
      <c r="S63" s="14">
        <v>7411.8685982591878</v>
      </c>
      <c r="T63" s="14">
        <v>7498.7890636846923</v>
      </c>
      <c r="U63" s="14">
        <v>7585.8665020500121</v>
      </c>
      <c r="V63" s="14">
        <v>7673.5773248933156</v>
      </c>
      <c r="W63" s="14">
        <v>7762.4158642990706</v>
      </c>
      <c r="X63" s="14">
        <v>7851.2295454104487</v>
      </c>
      <c r="Y63" s="14">
        <v>7941.3977762476688</v>
      </c>
      <c r="Z63" s="14">
        <v>8030.4637288673966</v>
      </c>
      <c r="AA63" s="14">
        <v>8118.1427409982889</v>
      </c>
      <c r="AB63" s="14">
        <v>8201.1515623392697</v>
      </c>
      <c r="AC63" s="14">
        <v>8283.7904660571821</v>
      </c>
      <c r="AD63" s="14">
        <v>8365.6379607296331</v>
      </c>
    </row>
    <row r="64" spans="1:30" x14ac:dyDescent="0.35">
      <c r="A64" t="s">
        <v>180</v>
      </c>
      <c r="B64" s="14">
        <v>828.34167500000001</v>
      </c>
      <c r="C64" s="14">
        <v>848.2719898713375</v>
      </c>
      <c r="D64" s="14">
        <v>868.04783959840699</v>
      </c>
      <c r="E64" s="14">
        <v>888.13507424020179</v>
      </c>
      <c r="F64" s="14">
        <v>908.10345918188148</v>
      </c>
      <c r="G64" s="14">
        <v>929.28324697072651</v>
      </c>
      <c r="H64" s="14">
        <v>951.11740735657656</v>
      </c>
      <c r="I64" s="14">
        <v>973.40465622794113</v>
      </c>
      <c r="J64" s="14">
        <v>996.01577564699448</v>
      </c>
      <c r="K64" s="14">
        <v>1018.2330031401539</v>
      </c>
      <c r="L64" s="14">
        <v>1041.0610743074537</v>
      </c>
      <c r="M64" s="14">
        <v>1064.2508138437597</v>
      </c>
      <c r="N64" s="14">
        <v>1087.3884779373741</v>
      </c>
      <c r="O64" s="14">
        <v>1110.8267016239231</v>
      </c>
      <c r="P64" s="14">
        <v>1134.5234122363154</v>
      </c>
      <c r="Q64" s="14">
        <v>1158.5173344293601</v>
      </c>
      <c r="R64" s="14">
        <v>1182.6595613098</v>
      </c>
      <c r="S64" s="14">
        <v>1207.0719017084007</v>
      </c>
      <c r="T64" s="14">
        <v>1231.7402266276645</v>
      </c>
      <c r="U64" s="14">
        <v>1256.6755757755147</v>
      </c>
      <c r="V64" s="14">
        <v>1281.8789584530382</v>
      </c>
      <c r="W64" s="14">
        <v>1307.3477141632707</v>
      </c>
      <c r="X64" s="14">
        <v>1333.1109618924293</v>
      </c>
      <c r="Y64" s="14">
        <v>1359.1475521558618</v>
      </c>
      <c r="Z64" s="14">
        <v>1385.5110731397842</v>
      </c>
      <c r="AA64" s="14">
        <v>1412.2034981682516</v>
      </c>
      <c r="AB64" s="14">
        <v>1439.2851834322742</v>
      </c>
      <c r="AC64" s="14">
        <v>1466.6642736911513</v>
      </c>
      <c r="AD64" s="14">
        <v>1494.3534285141666</v>
      </c>
    </row>
    <row r="65" spans="1:30" x14ac:dyDescent="0.35">
      <c r="A65" t="s">
        <v>181</v>
      </c>
      <c r="B65" s="14">
        <v>403.78109699999999</v>
      </c>
      <c r="C65" s="14">
        <v>410.4237402048567</v>
      </c>
      <c r="D65" s="14">
        <v>416.54894514604803</v>
      </c>
      <c r="E65" s="14">
        <v>422.52938000640438</v>
      </c>
      <c r="F65" s="14">
        <v>428.25004753524911</v>
      </c>
      <c r="G65" s="14">
        <v>434.17407326780898</v>
      </c>
      <c r="H65" s="14">
        <v>440.45275137614942</v>
      </c>
      <c r="I65" s="14">
        <v>446.72695677422752</v>
      </c>
      <c r="J65" s="14">
        <v>453.63326618056567</v>
      </c>
      <c r="K65" s="14">
        <v>460.72296440772186</v>
      </c>
      <c r="L65" s="14">
        <v>468.18054881570032</v>
      </c>
      <c r="M65" s="14">
        <v>475.58023602584223</v>
      </c>
      <c r="N65" s="14">
        <v>482.66162574026703</v>
      </c>
      <c r="O65" s="14">
        <v>489.65519963259322</v>
      </c>
      <c r="P65" s="14">
        <v>496.58122553483634</v>
      </c>
      <c r="Q65" s="14">
        <v>503.38731815389423</v>
      </c>
      <c r="R65" s="14">
        <v>510.34634579498095</v>
      </c>
      <c r="S65" s="14">
        <v>517.28858713683007</v>
      </c>
      <c r="T65" s="14">
        <v>524.237531643274</v>
      </c>
      <c r="U65" s="14">
        <v>531.21251200178767</v>
      </c>
      <c r="V65" s="14">
        <v>538.22207358265609</v>
      </c>
      <c r="W65" s="14">
        <v>545.28155576638835</v>
      </c>
      <c r="X65" s="14">
        <v>552.35511169225663</v>
      </c>
      <c r="Y65" s="14">
        <v>559.48535335806957</v>
      </c>
      <c r="Z65" s="14">
        <v>566.5943421034433</v>
      </c>
      <c r="AA65" s="14">
        <v>573.66917901555212</v>
      </c>
      <c r="AB65" s="14">
        <v>580.60489675676808</v>
      </c>
      <c r="AC65" s="14">
        <v>587.53203571948347</v>
      </c>
      <c r="AD65" s="14">
        <v>594.43259947900879</v>
      </c>
    </row>
    <row r="66" spans="1:30" x14ac:dyDescent="0.35">
      <c r="A66" t="s">
        <v>182</v>
      </c>
      <c r="B66" s="14">
        <v>664.20715299999995</v>
      </c>
      <c r="C66" s="14">
        <v>676.13764188218602</v>
      </c>
      <c r="D66" s="14">
        <v>687.02028006957232</v>
      </c>
      <c r="E66" s="14">
        <v>697.76919326545692</v>
      </c>
      <c r="F66" s="14">
        <v>707.67444562537605</v>
      </c>
      <c r="G66" s="14">
        <v>718.68911530175683</v>
      </c>
      <c r="H66" s="14">
        <v>731.13027070783403</v>
      </c>
      <c r="I66" s="14">
        <v>743.7383928871094</v>
      </c>
      <c r="J66" s="14">
        <v>757.32917078337141</v>
      </c>
      <c r="K66" s="14">
        <v>770.47610225650249</v>
      </c>
      <c r="L66" s="14">
        <v>784.61703539926714</v>
      </c>
      <c r="M66" s="14">
        <v>798.95136094238342</v>
      </c>
      <c r="N66" s="14">
        <v>812.55318828188319</v>
      </c>
      <c r="O66" s="14">
        <v>826.24259686614346</v>
      </c>
      <c r="P66" s="14">
        <v>840.04010461547091</v>
      </c>
      <c r="Q66" s="14">
        <v>853.93453595383164</v>
      </c>
      <c r="R66" s="14">
        <v>867.89414538688322</v>
      </c>
      <c r="S66" s="14">
        <v>881.94812886196212</v>
      </c>
      <c r="T66" s="14">
        <v>896.05462459867056</v>
      </c>
      <c r="U66" s="14">
        <v>910.30108668062724</v>
      </c>
      <c r="V66" s="14">
        <v>924.62822445378504</v>
      </c>
      <c r="W66" s="14">
        <v>939.05076042446001</v>
      </c>
      <c r="X66" s="14">
        <v>953.53608792938758</v>
      </c>
      <c r="Y66" s="14">
        <v>968.07083851769517</v>
      </c>
      <c r="Z66" s="14">
        <v>982.66053731791146</v>
      </c>
      <c r="AA66" s="14">
        <v>997.28468796638401</v>
      </c>
      <c r="AB66" s="14">
        <v>1011.9424791247075</v>
      </c>
      <c r="AC66" s="14">
        <v>1026.5868047113606</v>
      </c>
      <c r="AD66" s="14">
        <v>1041.1952376010838</v>
      </c>
    </row>
    <row r="67" spans="1:30" x14ac:dyDescent="0.35">
      <c r="A67" t="s">
        <v>183</v>
      </c>
      <c r="B67" s="14">
        <v>2646.8623050000001</v>
      </c>
      <c r="C67" s="14">
        <v>2712.5089898299188</v>
      </c>
      <c r="D67" s="14">
        <v>2775.1297011182337</v>
      </c>
      <c r="E67" s="14">
        <v>2839.4569300771841</v>
      </c>
      <c r="F67" s="14">
        <v>2902.6856730504496</v>
      </c>
      <c r="G67" s="14">
        <v>2975.3755984806808</v>
      </c>
      <c r="H67" s="14">
        <v>3052.7773168371173</v>
      </c>
      <c r="I67" s="14">
        <v>3132.2127195653406</v>
      </c>
      <c r="J67" s="14">
        <v>3214.7762807467234</v>
      </c>
      <c r="K67" s="14">
        <v>3294.347458814882</v>
      </c>
      <c r="L67" s="14">
        <v>3377.2727730481702</v>
      </c>
      <c r="M67" s="14">
        <v>3461.8589337401027</v>
      </c>
      <c r="N67" s="14">
        <v>3543.5498037431416</v>
      </c>
      <c r="O67" s="14">
        <v>3626.8469659147904</v>
      </c>
      <c r="P67" s="14">
        <v>3711.7471011704961</v>
      </c>
      <c r="Q67" s="14">
        <v>3798.5474206554982</v>
      </c>
      <c r="R67" s="14">
        <v>3885.8350015442247</v>
      </c>
      <c r="S67" s="14">
        <v>3974.6414860860168</v>
      </c>
      <c r="T67" s="14">
        <v>4064.8614757145347</v>
      </c>
      <c r="U67" s="14">
        <v>4156.6558035037106</v>
      </c>
      <c r="V67" s="14">
        <v>4249.8276590048263</v>
      </c>
      <c r="W67" s="14">
        <v>4344.2813536745061</v>
      </c>
      <c r="X67" s="14">
        <v>4440.2534796273421</v>
      </c>
      <c r="Y67" s="14">
        <v>4537.476825791915</v>
      </c>
      <c r="Z67" s="14">
        <v>4636.4745876816778</v>
      </c>
      <c r="AA67" s="14">
        <v>4737.2205439974132</v>
      </c>
      <c r="AB67" s="14">
        <v>4840.3176221405383</v>
      </c>
      <c r="AC67" s="14">
        <v>4944.9183380502827</v>
      </c>
      <c r="AD67" s="14">
        <v>5051.0842512927202</v>
      </c>
    </row>
    <row r="68" spans="1:30" x14ac:dyDescent="0.35">
      <c r="A68" t="s">
        <v>184</v>
      </c>
      <c r="B68" s="14">
        <v>6755.451172</v>
      </c>
      <c r="C68" s="14">
        <v>6872.9534630504158</v>
      </c>
      <c r="D68" s="14">
        <v>6983.5557793592088</v>
      </c>
      <c r="E68" s="14">
        <v>7092.988098421768</v>
      </c>
      <c r="F68" s="14">
        <v>7198.6580165144351</v>
      </c>
      <c r="G68" s="14">
        <v>7311.3270925941097</v>
      </c>
      <c r="H68" s="14">
        <v>7429.8912283911623</v>
      </c>
      <c r="I68" s="14">
        <v>7549.9263221096826</v>
      </c>
      <c r="J68" s="14">
        <v>7676.2924589333616</v>
      </c>
      <c r="K68" s="14">
        <v>7800.4196432528051</v>
      </c>
      <c r="L68" s="14">
        <v>7929.3558997039881</v>
      </c>
      <c r="M68" s="14">
        <v>8059.2197188869804</v>
      </c>
      <c r="N68" s="14">
        <v>8184.5752401604641</v>
      </c>
      <c r="O68" s="14">
        <v>8310.2870420192321</v>
      </c>
      <c r="P68" s="14">
        <v>8436.4563129772814</v>
      </c>
      <c r="Q68" s="14">
        <v>8562.8057445942177</v>
      </c>
      <c r="R68" s="14">
        <v>8690.1483665055257</v>
      </c>
      <c r="S68" s="14">
        <v>8818.1029800687902</v>
      </c>
      <c r="T68" s="14">
        <v>8946.7106029816041</v>
      </c>
      <c r="U68" s="14">
        <v>9076.2670245523204</v>
      </c>
      <c r="V68" s="14">
        <v>9206.6103876652141</v>
      </c>
      <c r="W68" s="14">
        <v>9337.7751245362033</v>
      </c>
      <c r="X68" s="14">
        <v>9469.6487875099792</v>
      </c>
      <c r="Y68" s="14">
        <v>9602.290158076632</v>
      </c>
      <c r="Z68" s="14">
        <v>9735.544979516324</v>
      </c>
      <c r="AA68" s="14">
        <v>9869.2432187200211</v>
      </c>
      <c r="AB68" s="14">
        <v>10003.065222144254</v>
      </c>
      <c r="AC68" s="14">
        <v>10137.176317577541</v>
      </c>
      <c r="AD68" s="14">
        <v>10271.439163033328</v>
      </c>
    </row>
    <row r="69" spans="1:30" x14ac:dyDescent="0.35">
      <c r="A69" t="s">
        <v>185</v>
      </c>
      <c r="B69" s="14">
        <v>7044.0419920000004</v>
      </c>
      <c r="C69" s="14">
        <v>7177.6843742890214</v>
      </c>
      <c r="D69" s="14">
        <v>7310.3286992943204</v>
      </c>
      <c r="E69" s="14">
        <v>7443.6961429856356</v>
      </c>
      <c r="F69" s="14">
        <v>7577.3514290810144</v>
      </c>
      <c r="G69" s="14">
        <v>7712.6344305552557</v>
      </c>
      <c r="H69" s="14">
        <v>7849.8236867522</v>
      </c>
      <c r="I69" s="14">
        <v>7988.1273753419819</v>
      </c>
      <c r="J69" s="14">
        <v>8128.0562013885856</v>
      </c>
      <c r="K69" s="14">
        <v>8267.8620192749495</v>
      </c>
      <c r="L69" s="14">
        <v>8407.6550302968499</v>
      </c>
      <c r="M69" s="14">
        <v>8548.5227680329644</v>
      </c>
      <c r="N69" s="14">
        <v>8689.5785228191708</v>
      </c>
      <c r="O69" s="14">
        <v>8831.5540704721043</v>
      </c>
      <c r="P69" s="14">
        <v>8974.2975957577382</v>
      </c>
      <c r="Q69" s="14">
        <v>9117.9168699016882</v>
      </c>
      <c r="R69" s="14">
        <v>9261.8477466515214</v>
      </c>
      <c r="S69" s="14">
        <v>9406.4066662812584</v>
      </c>
      <c r="T69" s="14">
        <v>9551.5484617826442</v>
      </c>
      <c r="U69" s="14">
        <v>9697.1971588118286</v>
      </c>
      <c r="V69" s="14">
        <v>9843.3678601851789</v>
      </c>
      <c r="W69" s="14">
        <v>9990.0281352812217</v>
      </c>
      <c r="X69" s="14">
        <v>10137.235195865844</v>
      </c>
      <c r="Y69" s="14">
        <v>10284.901259793463</v>
      </c>
      <c r="Z69" s="14">
        <v>10433.153997492884</v>
      </c>
      <c r="AA69" s="14">
        <v>10582.007978836715</v>
      </c>
      <c r="AB69" s="14">
        <v>10731.655561071029</v>
      </c>
      <c r="AC69" s="14">
        <v>10881.792495535969</v>
      </c>
      <c r="AD69" s="14">
        <v>11032.383445523192</v>
      </c>
    </row>
    <row r="70" spans="1:30" x14ac:dyDescent="0.35">
      <c r="A70" t="s">
        <v>186</v>
      </c>
      <c r="B70" s="14">
        <v>23573.167968999998</v>
      </c>
      <c r="C70" s="14">
        <v>24038.733321754156</v>
      </c>
      <c r="D70" s="14">
        <v>24500.426041678431</v>
      </c>
      <c r="E70" s="14">
        <v>24964.199506306573</v>
      </c>
      <c r="F70" s="14">
        <v>25426.803598098086</v>
      </c>
      <c r="G70" s="14">
        <v>25894.905966978349</v>
      </c>
      <c r="H70" s="14">
        <v>26371.242762240916</v>
      </c>
      <c r="I70" s="14">
        <v>26854.817515020677</v>
      </c>
      <c r="J70" s="14">
        <v>27346.478199567428</v>
      </c>
      <c r="K70" s="14">
        <v>27838.728480398742</v>
      </c>
      <c r="L70" s="14">
        <v>28336.429268171312</v>
      </c>
      <c r="M70" s="14">
        <v>28839.925111622815</v>
      </c>
      <c r="N70" s="14">
        <v>29345.272699391229</v>
      </c>
      <c r="O70" s="14">
        <v>29853.41544145389</v>
      </c>
      <c r="P70" s="14">
        <v>30362.914726768551</v>
      </c>
      <c r="Q70" s="14">
        <v>30873.54000889451</v>
      </c>
      <c r="R70" s="14">
        <v>31385.389341347975</v>
      </c>
      <c r="S70" s="14">
        <v>31899.011237919134</v>
      </c>
      <c r="T70" s="14">
        <v>32414.244067434003</v>
      </c>
      <c r="U70" s="14">
        <v>32931.137810455344</v>
      </c>
      <c r="V70" s="14">
        <v>33449.888851928321</v>
      </c>
      <c r="W70" s="14">
        <v>33970.559786830781</v>
      </c>
      <c r="X70" s="14">
        <v>34493.125510975624</v>
      </c>
      <c r="Y70" s="14">
        <v>35017.538295369195</v>
      </c>
      <c r="Z70" s="14">
        <v>35543.757348595202</v>
      </c>
      <c r="AA70" s="14">
        <v>36071.560818967431</v>
      </c>
      <c r="AB70" s="14">
        <v>36600.741437649929</v>
      </c>
      <c r="AC70" s="14">
        <v>37130.855596410416</v>
      </c>
      <c r="AD70" s="14">
        <v>37661.860249209123</v>
      </c>
    </row>
    <row r="71" spans="1:30" x14ac:dyDescent="0.35">
      <c r="A71" t="s">
        <v>187</v>
      </c>
      <c r="B71" s="14">
        <v>21520.464843999998</v>
      </c>
      <c r="C71" s="14">
        <v>21930.388810394994</v>
      </c>
      <c r="D71" s="14">
        <v>22353.110212948646</v>
      </c>
      <c r="E71" s="14">
        <v>22785.895485714605</v>
      </c>
      <c r="F71" s="14">
        <v>23225.095899791304</v>
      </c>
      <c r="G71" s="14">
        <v>23667.41320618365</v>
      </c>
      <c r="H71" s="14">
        <v>24110.334643889451</v>
      </c>
      <c r="I71" s="14">
        <v>24553.205325795734</v>
      </c>
      <c r="J71" s="14">
        <v>24996.250728655988</v>
      </c>
      <c r="K71" s="14">
        <v>25437.92698015612</v>
      </c>
      <c r="L71" s="14">
        <v>25877.524883885595</v>
      </c>
      <c r="M71" s="14">
        <v>26316.327485589158</v>
      </c>
      <c r="N71" s="14">
        <v>26754.307492299067</v>
      </c>
      <c r="O71" s="14">
        <v>27191.981208565587</v>
      </c>
      <c r="P71" s="14">
        <v>27628.529432482261</v>
      </c>
      <c r="Q71" s="14">
        <v>28063.040552013965</v>
      </c>
      <c r="R71" s="14">
        <v>28494.731498521542</v>
      </c>
      <c r="S71" s="14">
        <v>28923.092797138819</v>
      </c>
      <c r="T71" s="14">
        <v>29347.651983998741</v>
      </c>
      <c r="U71" s="14">
        <v>29767.933838531189</v>
      </c>
      <c r="V71" s="14">
        <v>30183.568614751683</v>
      </c>
      <c r="W71" s="14">
        <v>30594.270396178887</v>
      </c>
      <c r="X71" s="14">
        <v>30999.779093718003</v>
      </c>
      <c r="Y71" s="14">
        <v>31399.880842568982</v>
      </c>
      <c r="Z71" s="14">
        <v>31794.382665498848</v>
      </c>
      <c r="AA71" s="14">
        <v>32183.037199201906</v>
      </c>
      <c r="AB71" s="14">
        <v>32565.600180692541</v>
      </c>
      <c r="AC71" s="14">
        <v>32941.752402139653</v>
      </c>
      <c r="AD71" s="14">
        <v>33311.243567958249</v>
      </c>
    </row>
    <row r="72" spans="1:30" x14ac:dyDescent="0.35">
      <c r="A72" t="s">
        <v>188</v>
      </c>
      <c r="B72" s="14">
        <v>27157.4375</v>
      </c>
      <c r="C72" s="14">
        <v>27735.632923093752</v>
      </c>
      <c r="D72" s="14">
        <v>28306.839962454989</v>
      </c>
      <c r="E72" s="14">
        <v>28876.056545892006</v>
      </c>
      <c r="F72" s="14">
        <v>29443.20250969291</v>
      </c>
      <c r="G72" s="14">
        <v>30015.227992371478</v>
      </c>
      <c r="H72" s="14">
        <v>30599.444390014993</v>
      </c>
      <c r="I72" s="14">
        <v>31197.020939507594</v>
      </c>
      <c r="J72" s="14">
        <v>31807.42809061419</v>
      </c>
      <c r="K72" s="14">
        <v>32424.794366138969</v>
      </c>
      <c r="L72" s="14">
        <v>33050.602624843763</v>
      </c>
      <c r="M72" s="14">
        <v>33686.09300199373</v>
      </c>
      <c r="N72" s="14">
        <v>34326.495947445335</v>
      </c>
      <c r="O72" s="14">
        <v>34970.715027489423</v>
      </c>
      <c r="P72" s="14">
        <v>35617.561349209893</v>
      </c>
      <c r="Q72" s="14">
        <v>36266.516878748633</v>
      </c>
      <c r="R72" s="14">
        <v>36918.266080228314</v>
      </c>
      <c r="S72" s="14">
        <v>37573.39547912839</v>
      </c>
      <c r="T72" s="14">
        <v>38231.96692572836</v>
      </c>
      <c r="U72" s="14">
        <v>38893.976372227509</v>
      </c>
      <c r="V72" s="14">
        <v>39559.829579527133</v>
      </c>
      <c r="W72" s="14">
        <v>40229.874193030373</v>
      </c>
      <c r="X72" s="14">
        <v>40904.179183342014</v>
      </c>
      <c r="Y72" s="14">
        <v>41582.86950518786</v>
      </c>
      <c r="Z72" s="14">
        <v>42265.772496210702</v>
      </c>
      <c r="AA72" s="14">
        <v>42952.561713233372</v>
      </c>
      <c r="AB72" s="14">
        <v>43642.659045999033</v>
      </c>
      <c r="AC72" s="14">
        <v>44335.783028435784</v>
      </c>
      <c r="AD72" s="14">
        <v>45031.930192813372</v>
      </c>
    </row>
    <row r="73" spans="1:30" x14ac:dyDescent="0.35">
      <c r="A73" t="s">
        <v>189</v>
      </c>
      <c r="B73" s="14">
        <v>16750.800781000002</v>
      </c>
      <c r="C73" s="14">
        <v>17030.84904385715</v>
      </c>
      <c r="D73" s="14">
        <v>17303.22000644575</v>
      </c>
      <c r="E73" s="14">
        <v>17588.262870899933</v>
      </c>
      <c r="F73" s="14">
        <v>17880.799653100177</v>
      </c>
      <c r="G73" s="14">
        <v>18201.026894087547</v>
      </c>
      <c r="H73" s="14">
        <v>18544.38380613644</v>
      </c>
      <c r="I73" s="14">
        <v>18893.57269876761</v>
      </c>
      <c r="J73" s="14">
        <v>19258.16008177846</v>
      </c>
      <c r="K73" s="14">
        <v>19626.239369605486</v>
      </c>
      <c r="L73" s="14">
        <v>19991.122561469441</v>
      </c>
      <c r="M73" s="14">
        <v>20356.534293433771</v>
      </c>
      <c r="N73" s="14">
        <v>20710.284039424776</v>
      </c>
      <c r="O73" s="14">
        <v>21064.877238634192</v>
      </c>
      <c r="P73" s="14">
        <v>21420.96002996379</v>
      </c>
      <c r="Q73" s="14">
        <v>21779.855362689814</v>
      </c>
      <c r="R73" s="14">
        <v>22140.41651224807</v>
      </c>
      <c r="S73" s="14">
        <v>22503.5392694238</v>
      </c>
      <c r="T73" s="14">
        <v>22869.482823607461</v>
      </c>
      <c r="U73" s="14">
        <v>23237.617462515635</v>
      </c>
      <c r="V73" s="14">
        <v>23608.199366999102</v>
      </c>
      <c r="W73" s="14">
        <v>23981.09323682079</v>
      </c>
      <c r="X73" s="14">
        <v>24356.579602285634</v>
      </c>
      <c r="Y73" s="14">
        <v>24734.247854282752</v>
      </c>
      <c r="Z73" s="14">
        <v>25114.668006555974</v>
      </c>
      <c r="AA73" s="14">
        <v>25498.091131545265</v>
      </c>
      <c r="AB73" s="14">
        <v>25885.65446731741</v>
      </c>
      <c r="AC73" s="14">
        <v>26276.266404663784</v>
      </c>
      <c r="AD73" s="14">
        <v>26669.876992525726</v>
      </c>
    </row>
    <row r="74" spans="1:30" x14ac:dyDescent="0.35">
      <c r="A74" t="s">
        <v>190</v>
      </c>
      <c r="B74" s="14">
        <v>11607.386719</v>
      </c>
      <c r="C74" s="14">
        <v>11813.826413274759</v>
      </c>
      <c r="D74" s="14">
        <v>12014.373204935948</v>
      </c>
      <c r="E74" s="14">
        <v>12222.726465055946</v>
      </c>
      <c r="F74" s="14">
        <v>12434.459533337464</v>
      </c>
      <c r="G74" s="14">
        <v>12666.196825322415</v>
      </c>
      <c r="H74" s="14">
        <v>12912.130035981287</v>
      </c>
      <c r="I74" s="14">
        <v>13161.917773953353</v>
      </c>
      <c r="J74" s="14">
        <v>13422.361854289009</v>
      </c>
      <c r="K74" s="14">
        <v>13682.159721395885</v>
      </c>
      <c r="L74" s="14">
        <v>13941.576206145495</v>
      </c>
      <c r="M74" s="14">
        <v>14202.432856065821</v>
      </c>
      <c r="N74" s="14">
        <v>14455.27308722922</v>
      </c>
      <c r="O74" s="14">
        <v>14709.658428545588</v>
      </c>
      <c r="P74" s="14">
        <v>14965.71827860634</v>
      </c>
      <c r="Q74" s="14">
        <v>15224.249565297438</v>
      </c>
      <c r="R74" s="14">
        <v>15483.737764588195</v>
      </c>
      <c r="S74" s="14">
        <v>15745.242611694324</v>
      </c>
      <c r="T74" s="14">
        <v>16008.846314450788</v>
      </c>
      <c r="U74" s="14">
        <v>16274.159323535547</v>
      </c>
      <c r="V74" s="14">
        <v>16541.236179610019</v>
      </c>
      <c r="W74" s="14">
        <v>16809.905554133718</v>
      </c>
      <c r="X74" s="14">
        <v>17080.445855112503</v>
      </c>
      <c r="Y74" s="14">
        <v>17352.414378374287</v>
      </c>
      <c r="Z74" s="14">
        <v>17626.396854718754</v>
      </c>
      <c r="AA74" s="14">
        <v>17902.447381139875</v>
      </c>
      <c r="AB74" s="14">
        <v>18181.474926022322</v>
      </c>
      <c r="AC74" s="14">
        <v>18462.22780738748</v>
      </c>
      <c r="AD74" s="14">
        <v>18744.626043929278</v>
      </c>
    </row>
    <row r="75" spans="1:30" x14ac:dyDescent="0.35">
      <c r="A75" t="s">
        <v>191</v>
      </c>
      <c r="B75" s="14">
        <v>14920.959961</v>
      </c>
      <c r="C75" s="14">
        <v>15253.652605250418</v>
      </c>
      <c r="D75" s="14">
        <v>15592.350809158439</v>
      </c>
      <c r="E75" s="14">
        <v>15931.451695320937</v>
      </c>
      <c r="F75" s="14">
        <v>16268.859131340632</v>
      </c>
      <c r="G75" s="14">
        <v>16603.574639108836</v>
      </c>
      <c r="H75" s="14">
        <v>16940.894521834434</v>
      </c>
      <c r="I75" s="14">
        <v>17284.547343567654</v>
      </c>
      <c r="J75" s="14">
        <v>17627.332758030552</v>
      </c>
      <c r="K75" s="14">
        <v>17971.305478537659</v>
      </c>
      <c r="L75" s="14">
        <v>18323.834201065751</v>
      </c>
      <c r="M75" s="14">
        <v>18681.132476535753</v>
      </c>
      <c r="N75" s="14">
        <v>19047.785195539473</v>
      </c>
      <c r="O75" s="14">
        <v>19416.380791636875</v>
      </c>
      <c r="P75" s="14">
        <v>19786.004607853029</v>
      </c>
      <c r="Q75" s="14">
        <v>20156.133481650293</v>
      </c>
      <c r="R75" s="14">
        <v>20529.265840275952</v>
      </c>
      <c r="S75" s="14">
        <v>20904.218510362505</v>
      </c>
      <c r="T75" s="14">
        <v>21281.006596902538</v>
      </c>
      <c r="U75" s="14">
        <v>21659.938328467644</v>
      </c>
      <c r="V75" s="14">
        <v>22041.493304080428</v>
      </c>
      <c r="W75" s="14">
        <v>22426.128382983283</v>
      </c>
      <c r="X75" s="14">
        <v>22813.654124054072</v>
      </c>
      <c r="Y75" s="14">
        <v>23204.796505376391</v>
      </c>
      <c r="Z75" s="14">
        <v>23598.934614979509</v>
      </c>
      <c r="AA75" s="14">
        <v>23996.215599542305</v>
      </c>
      <c r="AB75" s="14">
        <v>24395.759788139363</v>
      </c>
      <c r="AC75" s="14">
        <v>24799.007059981435</v>
      </c>
      <c r="AD75" s="14">
        <v>25206.243954416921</v>
      </c>
    </row>
    <row r="76" spans="1:30" x14ac:dyDescent="0.35">
      <c r="A76" t="s">
        <v>192</v>
      </c>
      <c r="B76" s="14">
        <v>13843.191406</v>
      </c>
      <c r="C76" s="14">
        <v>14146.678459832019</v>
      </c>
      <c r="D76" s="14">
        <v>14456.101684444695</v>
      </c>
      <c r="E76" s="14">
        <v>14770.997501826785</v>
      </c>
      <c r="F76" s="14">
        <v>15088.048100604996</v>
      </c>
      <c r="G76" s="14">
        <v>15412.733842901156</v>
      </c>
      <c r="H76" s="14">
        <v>15740.78771765377</v>
      </c>
      <c r="I76" s="14">
        <v>16074.053249290708</v>
      </c>
      <c r="J76" s="14">
        <v>16405.426286646136</v>
      </c>
      <c r="K76" s="14">
        <v>16732.863830443934</v>
      </c>
      <c r="L76" s="14">
        <v>17065.150060248041</v>
      </c>
      <c r="M76" s="14">
        <v>17401.178223569379</v>
      </c>
      <c r="N76" s="14">
        <v>17741.853270476953</v>
      </c>
      <c r="O76" s="14">
        <v>18085.656677337582</v>
      </c>
      <c r="P76" s="14">
        <v>18431.77093200013</v>
      </c>
      <c r="Q76" s="14">
        <v>18780.38207469961</v>
      </c>
      <c r="R76" s="14">
        <v>19130.951710811616</v>
      </c>
      <c r="S76" s="14">
        <v>19484.070817489777</v>
      </c>
      <c r="T76" s="14">
        <v>19839.594709289431</v>
      </c>
      <c r="U76" s="14">
        <v>20197.445446979826</v>
      </c>
      <c r="V76" s="14">
        <v>20557.923394083886</v>
      </c>
      <c r="W76" s="14">
        <v>20921.126394064184</v>
      </c>
      <c r="X76" s="14">
        <v>21287.193803144321</v>
      </c>
      <c r="Y76" s="14">
        <v>21656.20730772183</v>
      </c>
      <c r="Z76" s="14">
        <v>22028.280439855069</v>
      </c>
      <c r="AA76" s="14">
        <v>22403.503560383429</v>
      </c>
      <c r="AB76" s="14">
        <v>22781.956984627563</v>
      </c>
      <c r="AC76" s="14">
        <v>23163.497809227611</v>
      </c>
      <c r="AD76" s="14">
        <v>23548.340794529682</v>
      </c>
    </row>
    <row r="77" spans="1:30" x14ac:dyDescent="0.35">
      <c r="A77" t="s">
        <v>193</v>
      </c>
      <c r="B77" s="14">
        <v>16572.544922000001</v>
      </c>
      <c r="C77" s="14">
        <v>16950.377401913203</v>
      </c>
      <c r="D77" s="14">
        <v>17335.937466448082</v>
      </c>
      <c r="E77" s="14">
        <v>17722.374582106422</v>
      </c>
      <c r="F77" s="14">
        <v>18106.930615926092</v>
      </c>
      <c r="G77" s="14">
        <v>18488.545042815105</v>
      </c>
      <c r="H77" s="14">
        <v>18872.524390536812</v>
      </c>
      <c r="I77" s="14">
        <v>19263.614051724591</v>
      </c>
      <c r="J77" s="14">
        <v>19652.916280818703</v>
      </c>
      <c r="K77" s="14">
        <v>20042.957883785974</v>
      </c>
      <c r="L77" s="14">
        <v>20442.983254413724</v>
      </c>
      <c r="M77" s="14">
        <v>20848.64359262268</v>
      </c>
      <c r="N77" s="14">
        <v>21265.514306121531</v>
      </c>
      <c r="O77" s="14">
        <v>21685.02335994125</v>
      </c>
      <c r="P77" s="14">
        <v>22105.936168864719</v>
      </c>
      <c r="Q77" s="14">
        <v>22527.655534345384</v>
      </c>
      <c r="R77" s="14">
        <v>22952.885307446137</v>
      </c>
      <c r="S77" s="14">
        <v>23380.336890526709</v>
      </c>
      <c r="T77" s="14">
        <v>23809.999679597604</v>
      </c>
      <c r="U77" s="14">
        <v>24242.198793781659</v>
      </c>
      <c r="V77" s="14">
        <v>24677.489291102924</v>
      </c>
      <c r="W77" s="14">
        <v>25116.380905894119</v>
      </c>
      <c r="X77" s="14">
        <v>25558.657768904101</v>
      </c>
      <c r="Y77" s="14">
        <v>26005.11640281132</v>
      </c>
      <c r="Z77" s="14">
        <v>26455.062127836041</v>
      </c>
      <c r="AA77" s="14">
        <v>26908.642104536426</v>
      </c>
      <c r="AB77" s="14">
        <v>27364.867367962001</v>
      </c>
      <c r="AC77" s="14">
        <v>27825.267578994277</v>
      </c>
      <c r="AD77" s="14">
        <v>28290.144324436536</v>
      </c>
    </row>
    <row r="78" spans="1:30" x14ac:dyDescent="0.35">
      <c r="A78" t="s">
        <v>194</v>
      </c>
      <c r="B78" s="14">
        <v>2934.1274410000001</v>
      </c>
      <c r="C78" s="14">
        <v>3005.1931812719963</v>
      </c>
      <c r="D78" s="14">
        <v>3077.7565758269898</v>
      </c>
      <c r="E78" s="14">
        <v>3151.2450929149841</v>
      </c>
      <c r="F78" s="14">
        <v>3224.8852789932771</v>
      </c>
      <c r="G78" s="14">
        <v>3299.5720096121217</v>
      </c>
      <c r="H78" s="14">
        <v>3374.8448159102018</v>
      </c>
      <c r="I78" s="14">
        <v>3451.3410734145118</v>
      </c>
      <c r="J78" s="14">
        <v>3527.5742950440917</v>
      </c>
      <c r="K78" s="14">
        <v>3603.1014244881335</v>
      </c>
      <c r="L78" s="14">
        <v>3680.0813261121802</v>
      </c>
      <c r="M78" s="14">
        <v>3758.1605075839047</v>
      </c>
      <c r="N78" s="14">
        <v>3837.7233962418118</v>
      </c>
      <c r="O78" s="14">
        <v>3918.2138878928895</v>
      </c>
      <c r="P78" s="14">
        <v>3999.4122097558602</v>
      </c>
      <c r="Q78" s="14">
        <v>4081.3353695780575</v>
      </c>
      <c r="R78" s="14">
        <v>4163.8787448936255</v>
      </c>
      <c r="S78" s="14">
        <v>4247.1471592582593</v>
      </c>
      <c r="T78" s="14">
        <v>4331.0958452934419</v>
      </c>
      <c r="U78" s="14">
        <v>4415.7206939050457</v>
      </c>
      <c r="V78" s="14">
        <v>4501.0761333461605</v>
      </c>
      <c r="W78" s="14">
        <v>4587.1830700999126</v>
      </c>
      <c r="X78" s="14">
        <v>4674.0624825743762</v>
      </c>
      <c r="Y78" s="14">
        <v>4761.7240570288104</v>
      </c>
      <c r="Z78" s="14">
        <v>4850.1859380430751</v>
      </c>
      <c r="AA78" s="14">
        <v>4939.4487600468201</v>
      </c>
      <c r="AB78" s="14">
        <v>5029.5196081862741</v>
      </c>
      <c r="AC78" s="14">
        <v>5120.3135020571744</v>
      </c>
      <c r="AD78" s="14">
        <v>5211.8401299691468</v>
      </c>
    </row>
    <row r="79" spans="1:30" x14ac:dyDescent="0.35">
      <c r="A79" t="s">
        <v>195</v>
      </c>
      <c r="B79" s="14">
        <v>4280.9575199999999</v>
      </c>
      <c r="C79" s="14">
        <v>4382.3725474572966</v>
      </c>
      <c r="D79" s="14">
        <v>4488.2274416293631</v>
      </c>
      <c r="E79" s="14">
        <v>4596.0373577137652</v>
      </c>
      <c r="F79" s="14">
        <v>4704.8126930662484</v>
      </c>
      <c r="G79" s="14">
        <v>4813.7347526859639</v>
      </c>
      <c r="H79" s="14">
        <v>4923.3545645945542</v>
      </c>
      <c r="I79" s="14">
        <v>5034.9995067140389</v>
      </c>
      <c r="J79" s="14">
        <v>5145.3213809056506</v>
      </c>
      <c r="K79" s="14">
        <v>5254.8513807374038</v>
      </c>
      <c r="L79" s="14">
        <v>5367.0245912214532</v>
      </c>
      <c r="M79" s="14">
        <v>5480.3804442077235</v>
      </c>
      <c r="N79" s="14">
        <v>5596.9859508810869</v>
      </c>
      <c r="O79" s="14">
        <v>5714.49411122124</v>
      </c>
      <c r="P79" s="14">
        <v>5832.588703624916</v>
      </c>
      <c r="Q79" s="14">
        <v>5951.2521375412944</v>
      </c>
      <c r="R79" s="14">
        <v>6071.1889121195918</v>
      </c>
      <c r="S79" s="14">
        <v>6192.0195352052697</v>
      </c>
      <c r="T79" s="14">
        <v>6313.7100567267516</v>
      </c>
      <c r="U79" s="14">
        <v>6436.3033648982155</v>
      </c>
      <c r="V79" s="14">
        <v>6559.946039798584</v>
      </c>
      <c r="W79" s="14">
        <v>6684.722773421593</v>
      </c>
      <c r="X79" s="14">
        <v>6810.5005117094615</v>
      </c>
      <c r="Y79" s="14">
        <v>6937.4373444469065</v>
      </c>
      <c r="Z79" s="14">
        <v>7065.2478338748551</v>
      </c>
      <c r="AA79" s="14">
        <v>7193.9130621775503</v>
      </c>
      <c r="AB79" s="14">
        <v>7323.0797712089479</v>
      </c>
      <c r="AC79" s="14">
        <v>7453.0754217675631</v>
      </c>
      <c r="AD79" s="14">
        <v>7583.8344128896797</v>
      </c>
    </row>
    <row r="80" spans="1:30" x14ac:dyDescent="0.35">
      <c r="A80" t="s">
        <v>196</v>
      </c>
      <c r="B80" s="14">
        <v>3018.2666020000001</v>
      </c>
      <c r="C80" s="14">
        <v>3086.038156627988</v>
      </c>
      <c r="D80" s="14">
        <v>3155.0145040705961</v>
      </c>
      <c r="E80" s="14">
        <v>3224.3450012931958</v>
      </c>
      <c r="F80" s="14">
        <v>3293.3321196373645</v>
      </c>
      <c r="G80" s="14">
        <v>3362.3330262083705</v>
      </c>
      <c r="H80" s="14">
        <v>3431.9161719524504</v>
      </c>
      <c r="I80" s="14">
        <v>3502.6644374540156</v>
      </c>
      <c r="J80" s="14">
        <v>3573.1653667182027</v>
      </c>
      <c r="K80" s="14">
        <v>3643.553151277184</v>
      </c>
      <c r="L80" s="14">
        <v>3715.4499281900762</v>
      </c>
      <c r="M80" s="14">
        <v>3788.3295931665025</v>
      </c>
      <c r="N80" s="14">
        <v>3862.8426267674536</v>
      </c>
      <c r="O80" s="14">
        <v>3937.8404889346693</v>
      </c>
      <c r="P80" s="14">
        <v>4013.118610425438</v>
      </c>
      <c r="Q80" s="14">
        <v>4088.6290488873424</v>
      </c>
      <c r="R80" s="14">
        <v>4164.7429672614289</v>
      </c>
      <c r="S80" s="14">
        <v>4241.2697028105613</v>
      </c>
      <c r="T80" s="14">
        <v>4318.1948837913478</v>
      </c>
      <c r="U80" s="14">
        <v>4395.5397996328884</v>
      </c>
      <c r="V80" s="14">
        <v>4473.3694250950884</v>
      </c>
      <c r="W80" s="14">
        <v>4551.7339106839036</v>
      </c>
      <c r="X80" s="14">
        <v>4630.5945213800669</v>
      </c>
      <c r="Y80" s="14">
        <v>4710.0244983836556</v>
      </c>
      <c r="Z80" s="14">
        <v>4789.9211149521871</v>
      </c>
      <c r="AA80" s="14">
        <v>4870.2768315766243</v>
      </c>
      <c r="AB80" s="14">
        <v>4950.9563764854729</v>
      </c>
      <c r="AC80" s="14">
        <v>5032.0713604708981</v>
      </c>
      <c r="AD80" s="14">
        <v>5113.6014838603842</v>
      </c>
    </row>
    <row r="81" spans="1:32" x14ac:dyDescent="0.35">
      <c r="A81" t="s">
        <v>197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</row>
    <row r="82" spans="1:32" x14ac:dyDescent="0.35">
      <c r="A82" t="s">
        <v>198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</row>
    <row r="83" spans="1:32" x14ac:dyDescent="0.35">
      <c r="A83" t="s">
        <v>199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</row>
    <row r="84" spans="1:32" x14ac:dyDescent="0.35">
      <c r="A84" t="s">
        <v>200</v>
      </c>
      <c r="B84" s="14">
        <v>8759.7470699999994</v>
      </c>
      <c r="C84" s="14">
        <v>8710.4229489906556</v>
      </c>
      <c r="D84" s="14">
        <v>8618.8729196275835</v>
      </c>
      <c r="E84" s="14">
        <v>8505.6476479697285</v>
      </c>
      <c r="F84" s="14">
        <v>8347.9342281515437</v>
      </c>
      <c r="G84" s="14">
        <v>8213.2553356619301</v>
      </c>
      <c r="H84" s="14">
        <v>8103.9410137719378</v>
      </c>
      <c r="I84" s="14">
        <v>7987.0951506589681</v>
      </c>
      <c r="J84" s="14">
        <v>7902.6380091168703</v>
      </c>
      <c r="K84" s="14">
        <v>7831.2313525940917</v>
      </c>
      <c r="L84" s="14">
        <v>7792.3958064426961</v>
      </c>
      <c r="M84" s="14">
        <v>7745.6316911092817</v>
      </c>
      <c r="N84" s="14">
        <v>7644.8222946494943</v>
      </c>
      <c r="O84" s="14">
        <v>7528.1378430018003</v>
      </c>
      <c r="P84" s="14">
        <v>7396.0551589187644</v>
      </c>
      <c r="Q84" s="14">
        <v>7243.4582696689204</v>
      </c>
      <c r="R84" s="14">
        <v>7071.2095563620205</v>
      </c>
      <c r="S84" s="14">
        <v>6876.1863039185118</v>
      </c>
      <c r="T84" s="14">
        <v>6655.3039465149986</v>
      </c>
      <c r="U84" s="14">
        <v>6411.5414599267833</v>
      </c>
      <c r="V84" s="14">
        <v>6137.9718854521898</v>
      </c>
      <c r="W84" s="14">
        <v>5831.6171154886315</v>
      </c>
      <c r="X84" s="14">
        <v>5488.483598089857</v>
      </c>
      <c r="Y84" s="14">
        <v>5104.7897470793532</v>
      </c>
      <c r="Z84" s="14">
        <v>4676.3922181516309</v>
      </c>
      <c r="AA84" s="14">
        <v>4196.7253155513818</v>
      </c>
      <c r="AB84" s="14">
        <v>3658.9527368913118</v>
      </c>
      <c r="AC84" s="14">
        <v>3055.913418418781</v>
      </c>
      <c r="AD84" s="14">
        <v>2378.39296624799</v>
      </c>
    </row>
    <row r="85" spans="1:32" x14ac:dyDescent="0.35">
      <c r="A85" t="s">
        <v>201</v>
      </c>
      <c r="B85" s="14">
        <v>838.55444299999999</v>
      </c>
      <c r="C85" s="14">
        <v>1044.9277227489579</v>
      </c>
      <c r="D85" s="14">
        <v>1273.9821491418659</v>
      </c>
      <c r="E85" s="14">
        <v>1521.4735653270598</v>
      </c>
      <c r="F85" s="14">
        <v>1794.6313218780535</v>
      </c>
      <c r="G85" s="14">
        <v>2073.1868171346773</v>
      </c>
      <c r="H85" s="14">
        <v>2350.7388486522163</v>
      </c>
      <c r="I85" s="14">
        <v>2641.8190865865772</v>
      </c>
      <c r="J85" s="14">
        <v>2922.0606134725949</v>
      </c>
      <c r="K85" s="14">
        <v>3187.6142677583098</v>
      </c>
      <c r="L85" s="14">
        <v>3446.8396665709388</v>
      </c>
      <c r="M85" s="14">
        <v>3716.7896002614079</v>
      </c>
      <c r="N85" s="14">
        <v>4020.9553072725603</v>
      </c>
      <c r="O85" s="14">
        <v>4339.982726497934</v>
      </c>
      <c r="P85" s="14">
        <v>4673.3098918273363</v>
      </c>
      <c r="Q85" s="14">
        <v>5024.5544613041111</v>
      </c>
      <c r="R85" s="14">
        <v>5394.2566564678518</v>
      </c>
      <c r="S85" s="14">
        <v>5784.9141177859101</v>
      </c>
      <c r="T85" s="14">
        <v>6198.8640603294925</v>
      </c>
      <c r="U85" s="14">
        <v>6635.3025231338634</v>
      </c>
      <c r="V85" s="14">
        <v>7099.4140663564795</v>
      </c>
      <c r="W85" s="14">
        <v>7594.1722326408626</v>
      </c>
      <c r="X85" s="14">
        <v>8123.1002533065121</v>
      </c>
      <c r="Y85" s="14">
        <v>8690.0707186166237</v>
      </c>
      <c r="Z85" s="14">
        <v>9298.9135842972701</v>
      </c>
      <c r="AA85" s="14">
        <v>9955.470817047446</v>
      </c>
      <c r="AB85" s="14">
        <v>10665.669216458569</v>
      </c>
      <c r="AC85" s="14">
        <v>11436.826964682332</v>
      </c>
      <c r="AD85" s="14">
        <v>12277.904943857427</v>
      </c>
    </row>
    <row r="86" spans="1:32" x14ac:dyDescent="0.35">
      <c r="A86" t="s">
        <v>202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</row>
    <row r="87" spans="1:32" x14ac:dyDescent="0.35">
      <c r="A87" t="s">
        <v>203</v>
      </c>
      <c r="B87" s="14">
        <v>1571.7033690000001</v>
      </c>
      <c r="C87" s="14">
        <v>1565.0296493056533</v>
      </c>
      <c r="D87" s="14">
        <v>1548.9477176353182</v>
      </c>
      <c r="E87" s="14">
        <v>1528.6103438923101</v>
      </c>
      <c r="F87" s="14">
        <v>1498.9704364632039</v>
      </c>
      <c r="G87" s="14">
        <v>1475.7578299752656</v>
      </c>
      <c r="H87" s="14">
        <v>1461.6654937901092</v>
      </c>
      <c r="I87" s="14">
        <v>1447.0003115578143</v>
      </c>
      <c r="J87" s="14">
        <v>1445.069636922115</v>
      </c>
      <c r="K87" s="14">
        <v>1449.1532592090932</v>
      </c>
      <c r="L87" s="14">
        <v>1464.8061432231145</v>
      </c>
      <c r="M87" s="14">
        <v>1480.7190647600187</v>
      </c>
      <c r="N87" s="14">
        <v>1484.0856276256573</v>
      </c>
      <c r="O87" s="14">
        <v>1486.7434914170283</v>
      </c>
      <c r="P87" s="14">
        <v>1489.3164199684047</v>
      </c>
      <c r="Q87" s="14">
        <v>1490.7661371030142</v>
      </c>
      <c r="R87" s="14">
        <v>1492.6536855551685</v>
      </c>
      <c r="S87" s="14">
        <v>1494.0018097637817</v>
      </c>
      <c r="T87" s="14">
        <v>1494.5840451272745</v>
      </c>
      <c r="U87" s="14">
        <v>1496.0307821566148</v>
      </c>
      <c r="V87" s="14">
        <v>1497.1395505601054</v>
      </c>
      <c r="W87" s="14">
        <v>1498.0017578684058</v>
      </c>
      <c r="X87" s="14">
        <v>1498.3061603642147</v>
      </c>
      <c r="Y87" s="14">
        <v>1498.2620091622819</v>
      </c>
      <c r="Z87" s="14">
        <v>1497.8652109500374</v>
      </c>
      <c r="AA87" s="14">
        <v>1496.7280445635249</v>
      </c>
      <c r="AB87" s="14">
        <v>1494.4032517283067</v>
      </c>
      <c r="AC87" s="14">
        <v>1491.5248517370878</v>
      </c>
      <c r="AD87" s="14">
        <v>1488.0971635600622</v>
      </c>
    </row>
    <row r="88" spans="1:32" x14ac:dyDescent="0.35">
      <c r="A88" t="s">
        <v>204</v>
      </c>
      <c r="B88" s="14">
        <v>145.480515</v>
      </c>
      <c r="C88" s="14">
        <v>179.69214934894501</v>
      </c>
      <c r="D88" s="14">
        <v>221.06015720346173</v>
      </c>
      <c r="E88" s="14">
        <v>266.50592538150659</v>
      </c>
      <c r="F88" s="14">
        <v>320.55199451924921</v>
      </c>
      <c r="G88" s="14">
        <v>369.49194973048105</v>
      </c>
      <c r="H88" s="14">
        <v>411.86048313022616</v>
      </c>
      <c r="I88" s="14">
        <v>454.74463221519466</v>
      </c>
      <c r="J88" s="14">
        <v>487.45050280659649</v>
      </c>
      <c r="K88" s="14">
        <v>515.05053521610932</v>
      </c>
      <c r="L88" s="14">
        <v>532.62982804367743</v>
      </c>
      <c r="M88" s="14">
        <v>549.06678453710538</v>
      </c>
      <c r="N88" s="14">
        <v>575.72419655309568</v>
      </c>
      <c r="O88" s="14">
        <v>602.18977728928428</v>
      </c>
      <c r="P88" s="14">
        <v>627.98331180093851</v>
      </c>
      <c r="Q88" s="14">
        <v>653.84793486742137</v>
      </c>
      <c r="R88" s="14">
        <v>679.93960593871884</v>
      </c>
      <c r="S88" s="14">
        <v>706.157533192031</v>
      </c>
      <c r="T88" s="14">
        <v>732.81914639947604</v>
      </c>
      <c r="U88" s="14">
        <v>758.55150446997652</v>
      </c>
      <c r="V88" s="14">
        <v>784.53136251202</v>
      </c>
      <c r="W88" s="14">
        <v>810.80061065437258</v>
      </c>
      <c r="X88" s="14">
        <v>837.36365486032571</v>
      </c>
      <c r="Y88" s="14">
        <v>864.29042296420721</v>
      </c>
      <c r="Z88" s="14">
        <v>891.1101326501672</v>
      </c>
      <c r="AA88" s="14">
        <v>918.10212590118067</v>
      </c>
      <c r="AB88" s="14">
        <v>945.03713064023168</v>
      </c>
      <c r="AC88" s="14">
        <v>972.15440408167478</v>
      </c>
      <c r="AD88" s="14">
        <v>999.35508987699927</v>
      </c>
    </row>
    <row r="89" spans="1:32" x14ac:dyDescent="0.35">
      <c r="A89" t="s">
        <v>205</v>
      </c>
      <c r="B89" s="14">
        <v>0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</row>
    <row r="91" spans="1:32" ht="20" thickBot="1" x14ac:dyDescent="0.5">
      <c r="A91" s="3" t="s">
        <v>206</v>
      </c>
    </row>
    <row r="92" spans="1:32" ht="15" thickTop="1" x14ac:dyDescent="0.35">
      <c r="B92" s="1">
        <v>2022</v>
      </c>
      <c r="C92" s="2">
        <v>2023</v>
      </c>
      <c r="D92" s="1">
        <v>2024</v>
      </c>
      <c r="E92" s="2">
        <v>2025</v>
      </c>
      <c r="F92" s="1">
        <v>2026</v>
      </c>
      <c r="G92" s="2">
        <v>2027</v>
      </c>
      <c r="H92" s="1">
        <v>2028</v>
      </c>
      <c r="I92" s="2">
        <v>2029</v>
      </c>
      <c r="J92" s="1">
        <v>2030</v>
      </c>
      <c r="K92" s="2">
        <v>2031</v>
      </c>
      <c r="L92" s="1">
        <v>2032</v>
      </c>
      <c r="M92" s="2">
        <v>2033</v>
      </c>
      <c r="N92" s="1">
        <v>2034</v>
      </c>
      <c r="O92" s="2">
        <v>2035</v>
      </c>
      <c r="P92" s="1">
        <v>2036</v>
      </c>
      <c r="Q92" s="2">
        <v>2037</v>
      </c>
      <c r="R92" s="1">
        <v>2038</v>
      </c>
      <c r="S92" s="2">
        <v>2039</v>
      </c>
      <c r="T92" s="1">
        <v>2040</v>
      </c>
      <c r="U92" s="2">
        <v>2041</v>
      </c>
      <c r="V92" s="1">
        <v>2042</v>
      </c>
      <c r="W92" s="2">
        <v>2043</v>
      </c>
      <c r="X92" s="1">
        <v>2044</v>
      </c>
      <c r="Y92" s="2">
        <v>2045</v>
      </c>
      <c r="Z92" s="1">
        <v>2046</v>
      </c>
      <c r="AA92" s="2">
        <v>2047</v>
      </c>
      <c r="AB92" s="1">
        <v>2048</v>
      </c>
      <c r="AC92" s="2">
        <v>2049</v>
      </c>
      <c r="AD92" s="1">
        <v>2050</v>
      </c>
    </row>
    <row r="93" spans="1:32" x14ac:dyDescent="0.35">
      <c r="A93" t="s">
        <v>78</v>
      </c>
      <c r="B93" s="14">
        <v>8705.6149000000005</v>
      </c>
      <c r="C93" s="14">
        <v>8861.3235281014004</v>
      </c>
      <c r="D93" s="14">
        <v>9011.5973970203559</v>
      </c>
      <c r="E93" s="14">
        <v>9161.5945345340187</v>
      </c>
      <c r="F93" s="14">
        <v>9310.5867979707855</v>
      </c>
      <c r="G93" s="14">
        <v>9463.8800232472968</v>
      </c>
      <c r="H93" s="14">
        <v>9624.1934189010954</v>
      </c>
      <c r="I93" s="14">
        <v>9786.2638736560475</v>
      </c>
      <c r="J93" s="14">
        <v>9952.4532281320862</v>
      </c>
      <c r="K93" s="14">
        <v>10125.942402314238</v>
      </c>
      <c r="L93" s="14">
        <v>10303.139306195057</v>
      </c>
      <c r="M93" s="14">
        <v>10478.682133066146</v>
      </c>
      <c r="N93" s="14">
        <v>10651.036544659031</v>
      </c>
      <c r="O93" s="14">
        <v>10821.711949561612</v>
      </c>
      <c r="P93" s="14">
        <v>10990.921319776153</v>
      </c>
      <c r="Q93" s="14">
        <v>11157.523903325582</v>
      </c>
      <c r="R93" s="14">
        <v>11327.076983817688</v>
      </c>
      <c r="S93" s="14">
        <v>11496.202702970768</v>
      </c>
      <c r="T93" s="14">
        <v>11665.439452581471</v>
      </c>
      <c r="U93" s="14">
        <v>11834.973284145837</v>
      </c>
      <c r="V93" s="14">
        <v>12005.286834185996</v>
      </c>
      <c r="W93" s="14">
        <v>12177.202541651541</v>
      </c>
      <c r="X93" s="14">
        <v>12349.609810676751</v>
      </c>
      <c r="Y93" s="14">
        <v>12523.552829899154</v>
      </c>
      <c r="Z93" s="14">
        <v>12697.34467723023</v>
      </c>
      <c r="AA93" s="14">
        <v>12870.874207996067</v>
      </c>
      <c r="AB93" s="14">
        <v>13041.908819909022</v>
      </c>
      <c r="AC93" s="14">
        <v>13213.540339979025</v>
      </c>
      <c r="AD93" s="14">
        <v>13385.632168012879</v>
      </c>
      <c r="AE93" s="44">
        <f>AD93/'Forth Pathway 2'!AD93-1</f>
        <v>5.837966711030651E-3</v>
      </c>
      <c r="AF93" t="s">
        <v>78</v>
      </c>
    </row>
    <row r="94" spans="1:32" x14ac:dyDescent="0.35">
      <c r="A94" t="s">
        <v>79</v>
      </c>
      <c r="B94" s="14">
        <v>112588.9596</v>
      </c>
      <c r="C94" s="14">
        <v>114779.89571823216</v>
      </c>
      <c r="D94" s="14">
        <v>116927.8292967553</v>
      </c>
      <c r="E94" s="14">
        <v>119100.66407022811</v>
      </c>
      <c r="F94" s="14">
        <v>121250.99082981686</v>
      </c>
      <c r="G94" s="14">
        <v>123491.36963757755</v>
      </c>
      <c r="H94" s="14">
        <v>125841.52154401332</v>
      </c>
      <c r="I94" s="14">
        <v>128224.30558614491</v>
      </c>
      <c r="J94" s="14">
        <v>130689.77688909418</v>
      </c>
      <c r="K94" s="14">
        <v>133145.55541763947</v>
      </c>
      <c r="L94" s="14">
        <v>135660.70158858976</v>
      </c>
      <c r="M94" s="14">
        <v>138193.83960507283</v>
      </c>
      <c r="N94" s="14">
        <v>140691.41686825533</v>
      </c>
      <c r="O94" s="14">
        <v>143196.07581705245</v>
      </c>
      <c r="P94" s="14">
        <v>145706.145510442</v>
      </c>
      <c r="Q94" s="14">
        <v>148221.79125390889</v>
      </c>
      <c r="R94" s="14">
        <v>150747.23859983037</v>
      </c>
      <c r="S94" s="14">
        <v>153281.91774437178</v>
      </c>
      <c r="T94" s="14">
        <v>155823.97572462799</v>
      </c>
      <c r="U94" s="14">
        <v>158377.19831406875</v>
      </c>
      <c r="V94" s="14">
        <v>160940.27986526466</v>
      </c>
      <c r="W94" s="14">
        <v>163513.77931642218</v>
      </c>
      <c r="X94" s="14">
        <v>166096.33229832366</v>
      </c>
      <c r="Y94" s="14">
        <v>168688.39844090483</v>
      </c>
      <c r="Z94" s="14">
        <v>171288.57828331279</v>
      </c>
      <c r="AA94" s="14">
        <v>173895.96727965702</v>
      </c>
      <c r="AB94" s="14">
        <v>176508.77157763057</v>
      </c>
      <c r="AC94" s="14">
        <v>179126.66142328421</v>
      </c>
      <c r="AD94" s="14">
        <v>181748.66375519981</v>
      </c>
      <c r="AE94" s="44">
        <f>AD94/'Forth Pathway 2'!AD94-1</f>
        <v>-1.0207248969941185E-3</v>
      </c>
      <c r="AF94" t="s">
        <v>79</v>
      </c>
    </row>
    <row r="95" spans="1:32" x14ac:dyDescent="0.35">
      <c r="A95" t="s">
        <v>80</v>
      </c>
      <c r="B95" s="14">
        <v>24903.765100000001</v>
      </c>
      <c r="C95" s="14">
        <v>25350.700520367154</v>
      </c>
      <c r="D95" s="14">
        <v>25784.238060386262</v>
      </c>
      <c r="E95" s="14">
        <v>26217.823229185913</v>
      </c>
      <c r="F95" s="14">
        <v>26644.271854702562</v>
      </c>
      <c r="G95" s="14">
        <v>27083.795763217739</v>
      </c>
      <c r="H95" s="14">
        <v>27546.17032448739</v>
      </c>
      <c r="I95" s="14">
        <v>28015.799473115509</v>
      </c>
      <c r="J95" s="14">
        <v>28499.114037725962</v>
      </c>
      <c r="K95" s="14">
        <v>28992.710143125165</v>
      </c>
      <c r="L95" s="14">
        <v>29495.284277101167</v>
      </c>
      <c r="M95" s="14">
        <v>29998.860215092544</v>
      </c>
      <c r="N95" s="14">
        <v>30496.175319966307</v>
      </c>
      <c r="O95" s="14">
        <v>30990.313997528316</v>
      </c>
      <c r="P95" s="14">
        <v>31481.48568213794</v>
      </c>
      <c r="Q95" s="14">
        <v>31968.189450783793</v>
      </c>
      <c r="R95" s="14">
        <v>32459.732331779047</v>
      </c>
      <c r="S95" s="14">
        <v>32950.491024903218</v>
      </c>
      <c r="T95" s="14">
        <v>33441.189737246073</v>
      </c>
      <c r="U95" s="14">
        <v>33932.380620344687</v>
      </c>
      <c r="V95" s="14">
        <v>34424.464610862866</v>
      </c>
      <c r="W95" s="14">
        <v>34918.080451364491</v>
      </c>
      <c r="X95" s="14">
        <v>35412.314453881154</v>
      </c>
      <c r="Y95" s="14">
        <v>35908.596793563622</v>
      </c>
      <c r="Z95" s="14">
        <v>36404.713557723182</v>
      </c>
      <c r="AA95" s="14">
        <v>36900.578520621573</v>
      </c>
      <c r="AB95" s="14">
        <v>37393.500138557887</v>
      </c>
      <c r="AC95" s="14">
        <v>37887.415924488043</v>
      </c>
      <c r="AD95" s="14">
        <v>38382.013406932674</v>
      </c>
      <c r="AE95" s="44">
        <f>AD95/'Forth Pathway 2'!AD95-1</f>
        <v>2.3550293986200899E-3</v>
      </c>
      <c r="AF95" t="s">
        <v>80</v>
      </c>
    </row>
    <row r="96" spans="1:32" x14ac:dyDescent="0.35">
      <c r="A96" t="s">
        <v>81</v>
      </c>
      <c r="B96" s="14">
        <v>21400.743600000002</v>
      </c>
      <c r="C96" s="14">
        <v>21878.444578416122</v>
      </c>
      <c r="D96" s="14">
        <v>22348.376065204837</v>
      </c>
      <c r="E96" s="14">
        <v>22821.421906539425</v>
      </c>
      <c r="F96" s="14">
        <v>23300.178823863571</v>
      </c>
      <c r="G96" s="14">
        <v>23782.331754283659</v>
      </c>
      <c r="H96" s="14">
        <v>24272.592632232339</v>
      </c>
      <c r="I96" s="14">
        <v>24765.872396000883</v>
      </c>
      <c r="J96" s="14">
        <v>25256.375358327117</v>
      </c>
      <c r="K96" s="14">
        <v>25775.318102814668</v>
      </c>
      <c r="L96" s="14">
        <v>26295.020686658099</v>
      </c>
      <c r="M96" s="14">
        <v>26810.021814316642</v>
      </c>
      <c r="N96" s="14">
        <v>27329.439176947213</v>
      </c>
      <c r="O96" s="14">
        <v>27846.605086268257</v>
      </c>
      <c r="P96" s="14">
        <v>28361.49995295539</v>
      </c>
      <c r="Q96" s="14">
        <v>28872.951390057016</v>
      </c>
      <c r="R96" s="14">
        <v>29394.295836831578</v>
      </c>
      <c r="S96" s="14">
        <v>29917.631879910525</v>
      </c>
      <c r="T96" s="14">
        <v>30444.762603055424</v>
      </c>
      <c r="U96" s="14">
        <v>30975.012944360318</v>
      </c>
      <c r="V96" s="14">
        <v>31511.345293491915</v>
      </c>
      <c r="W96" s="14">
        <v>32055.114521279997</v>
      </c>
      <c r="X96" s="14">
        <v>32605.055271518529</v>
      </c>
      <c r="Y96" s="14">
        <v>33164.329784590889</v>
      </c>
      <c r="Z96" s="14">
        <v>33728.922651276742</v>
      </c>
      <c r="AA96" s="14">
        <v>34299.676734597117</v>
      </c>
      <c r="AB96" s="14">
        <v>34871.774762724155</v>
      </c>
      <c r="AC96" s="14">
        <v>35454.095042309411</v>
      </c>
      <c r="AD96" s="14">
        <v>36047.387414156925</v>
      </c>
      <c r="AE96" s="44">
        <f>AD96/'Forth Pathway 2'!AD96-1</f>
        <v>1.1336472734122971E-2</v>
      </c>
      <c r="AF96" t="s">
        <v>81</v>
      </c>
    </row>
    <row r="97" spans="1:32" x14ac:dyDescent="0.35">
      <c r="A97" t="s">
        <v>82</v>
      </c>
      <c r="B97" s="14">
        <v>2965.2157999999999</v>
      </c>
      <c r="C97" s="14">
        <v>3019.2500379586595</v>
      </c>
      <c r="D97" s="14">
        <v>3071.7629480938631</v>
      </c>
      <c r="E97" s="14">
        <v>3124.2719711048744</v>
      </c>
      <c r="F97" s="14">
        <v>3178.2603280471576</v>
      </c>
      <c r="G97" s="14">
        <v>3232.859344396647</v>
      </c>
      <c r="H97" s="14">
        <v>3288.5918997784388</v>
      </c>
      <c r="I97" s="14">
        <v>3344.4831634111229</v>
      </c>
      <c r="J97" s="14">
        <v>3401.1925543782381</v>
      </c>
      <c r="K97" s="14">
        <v>3462.4888465932427</v>
      </c>
      <c r="L97" s="14">
        <v>3524.0100021706266</v>
      </c>
      <c r="M97" s="14">
        <v>3583.2415622871104</v>
      </c>
      <c r="N97" s="14">
        <v>3641.0901307169861</v>
      </c>
      <c r="O97" s="14">
        <v>3697.7870015784324</v>
      </c>
      <c r="P97" s="14">
        <v>3753.4904649702098</v>
      </c>
      <c r="Q97" s="14">
        <v>3807.4326271403897</v>
      </c>
      <c r="R97" s="14">
        <v>3863.3527708784632</v>
      </c>
      <c r="S97" s="14">
        <v>3918.8413340560364</v>
      </c>
      <c r="T97" s="14">
        <v>3974.3289922732024</v>
      </c>
      <c r="U97" s="14">
        <v>4029.7315358583896</v>
      </c>
      <c r="V97" s="14">
        <v>4085.4885132811405</v>
      </c>
      <c r="W97" s="14">
        <v>4141.7653004538852</v>
      </c>
      <c r="X97" s="14">
        <v>4198.088752598228</v>
      </c>
      <c r="Y97" s="14">
        <v>4255.1390995105367</v>
      </c>
      <c r="Z97" s="14">
        <v>4311.6754306700932</v>
      </c>
      <c r="AA97" s="14">
        <v>4367.5995856760564</v>
      </c>
      <c r="AB97" s="14">
        <v>4421.2778213439733</v>
      </c>
      <c r="AC97" s="14">
        <v>4474.8955417389752</v>
      </c>
      <c r="AD97" s="14">
        <v>4528.2846254683545</v>
      </c>
      <c r="AE97" s="44">
        <f>AD97/'Forth Pathway 2'!AD97-1</f>
        <v>-3.3919322606479341E-4</v>
      </c>
      <c r="AF97" t="s">
        <v>82</v>
      </c>
    </row>
    <row r="98" spans="1:32" x14ac:dyDescent="0.35">
      <c r="A98" t="s">
        <v>83</v>
      </c>
      <c r="B98" s="14">
        <v>9830.1054000000004</v>
      </c>
      <c r="C98" s="14">
        <v>10017.06810664476</v>
      </c>
      <c r="D98" s="14">
        <v>10199.504961243838</v>
      </c>
      <c r="E98" s="14">
        <v>10382.664611486365</v>
      </c>
      <c r="F98" s="14">
        <v>10565.270763607343</v>
      </c>
      <c r="G98" s="14">
        <v>10752.89201140871</v>
      </c>
      <c r="H98" s="14">
        <v>10948.238725290772</v>
      </c>
      <c r="I98" s="14">
        <v>11145.488763108846</v>
      </c>
      <c r="J98" s="14">
        <v>11346.434123665564</v>
      </c>
      <c r="K98" s="14">
        <v>11553.000495460545</v>
      </c>
      <c r="L98" s="14">
        <v>11763.213115975697</v>
      </c>
      <c r="M98" s="14">
        <v>11971.480804194049</v>
      </c>
      <c r="N98" s="14">
        <v>12176.930569163307</v>
      </c>
      <c r="O98" s="14">
        <v>12380.941646226014</v>
      </c>
      <c r="P98" s="14">
        <v>12583.63251810471</v>
      </c>
      <c r="Q98" s="14">
        <v>12783.907321446606</v>
      </c>
      <c r="R98" s="14">
        <v>12987.415620487447</v>
      </c>
      <c r="S98" s="14">
        <v>13190.611530319346</v>
      </c>
      <c r="T98" s="14">
        <v>13393.971188282279</v>
      </c>
      <c r="U98" s="14">
        <v>13597.702865835883</v>
      </c>
      <c r="V98" s="14">
        <v>13802.239512343787</v>
      </c>
      <c r="W98" s="14">
        <v>14007.876318390296</v>
      </c>
      <c r="X98" s="14">
        <v>14213.933579821449</v>
      </c>
      <c r="Y98" s="14">
        <v>14421.394468779092</v>
      </c>
      <c r="Z98" s="14">
        <v>14628.590969530382</v>
      </c>
      <c r="AA98" s="14">
        <v>14835.414377234893</v>
      </c>
      <c r="AB98" s="14">
        <v>15039.712868623794</v>
      </c>
      <c r="AC98" s="14">
        <v>15244.445471961795</v>
      </c>
      <c r="AD98" s="14">
        <v>15449.384174664112</v>
      </c>
      <c r="AE98" s="44">
        <f>AD98/'Forth Pathway 2'!AD98-1</f>
        <v>1.2061743595084273E-3</v>
      </c>
      <c r="AF98" t="s">
        <v>83</v>
      </c>
    </row>
    <row r="99" spans="1:32" x14ac:dyDescent="0.35">
      <c r="A99" t="s">
        <v>84</v>
      </c>
      <c r="B99" s="14">
        <v>10096.316800000001</v>
      </c>
      <c r="C99" s="14">
        <v>10270.459081798081</v>
      </c>
      <c r="D99" s="14">
        <v>10437.965134192666</v>
      </c>
      <c r="E99" s="14">
        <v>10604.223130443113</v>
      </c>
      <c r="F99" s="14">
        <v>10764.387195760699</v>
      </c>
      <c r="G99" s="14">
        <v>10926.501019806294</v>
      </c>
      <c r="H99" s="14">
        <v>11097.983712111338</v>
      </c>
      <c r="I99" s="14">
        <v>11271.491809063229</v>
      </c>
      <c r="J99" s="14">
        <v>11458.116153244251</v>
      </c>
      <c r="K99" s="14">
        <v>11642.226309406195</v>
      </c>
      <c r="L99" s="14">
        <v>11832.721073171222</v>
      </c>
      <c r="M99" s="14">
        <v>12026.0286875273</v>
      </c>
      <c r="N99" s="14">
        <v>12216.690548942228</v>
      </c>
      <c r="O99" s="14">
        <v>12406.695515380872</v>
      </c>
      <c r="P99" s="14">
        <v>12595.722687583664</v>
      </c>
      <c r="Q99" s="14">
        <v>12783.455636380757</v>
      </c>
      <c r="R99" s="14">
        <v>12972.332471753847</v>
      </c>
      <c r="S99" s="14">
        <v>13160.955374826137</v>
      </c>
      <c r="T99" s="14">
        <v>13349.437365035634</v>
      </c>
      <c r="U99" s="14">
        <v>13537.882027711687</v>
      </c>
      <c r="V99" s="14">
        <v>13726.287378103147</v>
      </c>
      <c r="W99" s="14">
        <v>13914.920882396729</v>
      </c>
      <c r="X99" s="14">
        <v>14103.532068989263</v>
      </c>
      <c r="Y99" s="14">
        <v>14292.440418934131</v>
      </c>
      <c r="Z99" s="14">
        <v>14481.150656005528</v>
      </c>
      <c r="AA99" s="14">
        <v>14669.640209174227</v>
      </c>
      <c r="AB99" s="14">
        <v>14857.408669923616</v>
      </c>
      <c r="AC99" s="14">
        <v>15045.191458102781</v>
      </c>
      <c r="AD99" s="14">
        <v>15232.896771253218</v>
      </c>
      <c r="AE99" s="44">
        <f>AD99/'Forth Pathway 2'!AD99-1</f>
        <v>2.544931944244988E-3</v>
      </c>
      <c r="AF99" t="s">
        <v>84</v>
      </c>
    </row>
    <row r="100" spans="1:32" x14ac:dyDescent="0.35">
      <c r="A100" t="s">
        <v>85</v>
      </c>
      <c r="B100" s="14">
        <v>12588.9625</v>
      </c>
      <c r="C100" s="14">
        <v>12825.021912526248</v>
      </c>
      <c r="D100" s="14">
        <v>13054.220444129389</v>
      </c>
      <c r="E100" s="14">
        <v>13282.73065673774</v>
      </c>
      <c r="F100" s="14">
        <v>13507.742770609009</v>
      </c>
      <c r="G100" s="14">
        <v>13737.729651344229</v>
      </c>
      <c r="H100" s="14">
        <v>13977.292302323265</v>
      </c>
      <c r="I100" s="14">
        <v>14220.253983497629</v>
      </c>
      <c r="J100" s="14">
        <v>14468.324892214348</v>
      </c>
      <c r="K100" s="14">
        <v>14723.022389951911</v>
      </c>
      <c r="L100" s="14">
        <v>14981.694114925456</v>
      </c>
      <c r="M100" s="14">
        <v>15240.956826092477</v>
      </c>
      <c r="N100" s="14">
        <v>15498.432978425435</v>
      </c>
      <c r="O100" s="14">
        <v>15754.38339969094</v>
      </c>
      <c r="P100" s="14">
        <v>16008.914368773027</v>
      </c>
      <c r="Q100" s="14">
        <v>16261.001940663786</v>
      </c>
      <c r="R100" s="14">
        <v>16515.966320592426</v>
      </c>
      <c r="S100" s="14">
        <v>16770.541773861405</v>
      </c>
      <c r="T100" s="14">
        <v>17025.19071131825</v>
      </c>
      <c r="U100" s="14">
        <v>17280.159967410953</v>
      </c>
      <c r="V100" s="14">
        <v>17535.671324753079</v>
      </c>
      <c r="W100" s="14">
        <v>17792.048100222368</v>
      </c>
      <c r="X100" s="14">
        <v>18048.814042380727</v>
      </c>
      <c r="Y100" s="14">
        <v>18306.787546369877</v>
      </c>
      <c r="Z100" s="14">
        <v>18564.739336292001</v>
      </c>
      <c r="AA100" s="14">
        <v>18822.605422147029</v>
      </c>
      <c r="AB100" s="14">
        <v>19078.850725582513</v>
      </c>
      <c r="AC100" s="14">
        <v>19335.762713683063</v>
      </c>
      <c r="AD100" s="14">
        <v>19593.191324147956</v>
      </c>
      <c r="AE100" s="44">
        <f>AD100/'Forth Pathway 2'!AD100-1</f>
        <v>2.9751294374324999E-3</v>
      </c>
      <c r="AF100" t="s">
        <v>85</v>
      </c>
    </row>
    <row r="101" spans="1:32" x14ac:dyDescent="0.35">
      <c r="A101" t="s">
        <v>86</v>
      </c>
      <c r="B101" s="14">
        <v>40649.554600000003</v>
      </c>
      <c r="C101" s="14">
        <v>41453.610919898922</v>
      </c>
      <c r="D101" s="14">
        <v>42250.241542390992</v>
      </c>
      <c r="E101" s="14">
        <v>43052.670804836547</v>
      </c>
      <c r="F101" s="14">
        <v>43848.456371993147</v>
      </c>
      <c r="G101" s="14">
        <v>44662.897600646553</v>
      </c>
      <c r="H101" s="14">
        <v>45506.544006004689</v>
      </c>
      <c r="I101" s="14">
        <v>46363.272956733737</v>
      </c>
      <c r="J101" s="14">
        <v>47238.092281499754</v>
      </c>
      <c r="K101" s="14">
        <v>48114.821826625936</v>
      </c>
      <c r="L101" s="14">
        <v>49011.585875830584</v>
      </c>
      <c r="M101" s="14">
        <v>49916.109396644802</v>
      </c>
      <c r="N101" s="14">
        <v>50819.291480067695</v>
      </c>
      <c r="O101" s="14">
        <v>51724.911581959095</v>
      </c>
      <c r="P101" s="14">
        <v>52631.778594269788</v>
      </c>
      <c r="Q101" s="14">
        <v>53539.171509946435</v>
      </c>
      <c r="R101" s="14">
        <v>54451.40403763581</v>
      </c>
      <c r="S101" s="14">
        <v>55366.683133244827</v>
      </c>
      <c r="T101" s="14">
        <v>56284.751326287042</v>
      </c>
      <c r="U101" s="14">
        <v>57206.63363978517</v>
      </c>
      <c r="V101" s="14">
        <v>58132.551608561909</v>
      </c>
      <c r="W101" s="14">
        <v>59063.509543042062</v>
      </c>
      <c r="X101" s="14">
        <v>59998.526243565095</v>
      </c>
      <c r="Y101" s="14">
        <v>60938.511154517779</v>
      </c>
      <c r="Z101" s="14">
        <v>61882.314627576721</v>
      </c>
      <c r="AA101" s="14">
        <v>62829.825687996854</v>
      </c>
      <c r="AB101" s="14">
        <v>63779.485937305792</v>
      </c>
      <c r="AC101" s="14">
        <v>64733.040275657266</v>
      </c>
      <c r="AD101" s="14">
        <v>65690.551987502709</v>
      </c>
      <c r="AE101" s="44">
        <f>AD101/'Forth Pathway 2'!AD101-1</f>
        <v>1.0968510405928722E-3</v>
      </c>
      <c r="AF101" t="s">
        <v>86</v>
      </c>
    </row>
    <row r="102" spans="1:32" x14ac:dyDescent="0.35">
      <c r="A102" t="s">
        <v>87</v>
      </c>
      <c r="B102" s="14">
        <v>2798.1318999999999</v>
      </c>
      <c r="C102" s="14">
        <v>2849.5067209367598</v>
      </c>
      <c r="D102" s="14">
        <v>2899.3024207864742</v>
      </c>
      <c r="E102" s="14">
        <v>2949.1376603066465</v>
      </c>
      <c r="F102" s="14">
        <v>3000.5502720525387</v>
      </c>
      <c r="G102" s="14">
        <v>3052.5819141551206</v>
      </c>
      <c r="H102" s="14">
        <v>3105.9050255479647</v>
      </c>
      <c r="I102" s="14">
        <v>3159.4166632331303</v>
      </c>
      <c r="J102" s="14">
        <v>3214.3007857401508</v>
      </c>
      <c r="K102" s="14">
        <v>3273.8900651468302</v>
      </c>
      <c r="L102" s="14">
        <v>3333.5812657596202</v>
      </c>
      <c r="M102" s="14">
        <v>3391.2202192771106</v>
      </c>
      <c r="N102" s="14">
        <v>3447.36831332566</v>
      </c>
      <c r="O102" s="14">
        <v>3502.4372642363869</v>
      </c>
      <c r="P102" s="14">
        <v>3556.6094614023309</v>
      </c>
      <c r="Q102" s="14">
        <v>3609.2174059116091</v>
      </c>
      <c r="R102" s="14">
        <v>3663.6281629144296</v>
      </c>
      <c r="S102" s="14">
        <v>3717.7095427669233</v>
      </c>
      <c r="T102" s="14">
        <v>3771.8721095535857</v>
      </c>
      <c r="U102" s="14">
        <v>3826.0162021245942</v>
      </c>
      <c r="V102" s="14">
        <v>3880.5889668252189</v>
      </c>
      <c r="W102" s="14">
        <v>3935.7612404610563</v>
      </c>
      <c r="X102" s="14">
        <v>3991.0929270123265</v>
      </c>
      <c r="Y102" s="14">
        <v>4047.2252543749992</v>
      </c>
      <c r="Z102" s="14">
        <v>4102.9879239297779</v>
      </c>
      <c r="AA102" s="14">
        <v>4158.2875848697113</v>
      </c>
      <c r="AB102" s="14">
        <v>4211.5693870096811</v>
      </c>
      <c r="AC102" s="14">
        <v>4264.8823804090207</v>
      </c>
      <c r="AD102" s="14">
        <v>4318.0833761987187</v>
      </c>
      <c r="AE102" s="44">
        <f>AD102/'Forth Pathway 2'!AD102-1</f>
        <v>-3.0400042739542332E-4</v>
      </c>
      <c r="AF102" t="s">
        <v>87</v>
      </c>
    </row>
    <row r="103" spans="1:32" x14ac:dyDescent="0.35">
      <c r="A103" t="s">
        <v>88</v>
      </c>
      <c r="B103" s="14">
        <v>3176.5954999999999</v>
      </c>
      <c r="C103" s="14">
        <v>3239.11058178045</v>
      </c>
      <c r="D103" s="14">
        <v>3300.5237944999494</v>
      </c>
      <c r="E103" s="14">
        <v>3362.5244640320107</v>
      </c>
      <c r="F103" s="14">
        <v>3423.7398944046058</v>
      </c>
      <c r="G103" s="14">
        <v>3487.4255649284046</v>
      </c>
      <c r="H103" s="14">
        <v>3554.0681750188478</v>
      </c>
      <c r="I103" s="14">
        <v>3621.6821896076763</v>
      </c>
      <c r="J103" s="14">
        <v>3691.8099083497063</v>
      </c>
      <c r="K103" s="14">
        <v>3761.6305248793883</v>
      </c>
      <c r="L103" s="14">
        <v>3833.4787963937424</v>
      </c>
      <c r="M103" s="14">
        <v>3905.841075545989</v>
      </c>
      <c r="N103" s="14">
        <v>3977.2312575566029</v>
      </c>
      <c r="O103" s="14">
        <v>4048.8067044369691</v>
      </c>
      <c r="P103" s="14">
        <v>4120.5143102179109</v>
      </c>
      <c r="Q103" s="14">
        <v>4192.3229251535095</v>
      </c>
      <c r="R103" s="14">
        <v>4264.465675746429</v>
      </c>
      <c r="S103" s="14">
        <v>4336.8434665348996</v>
      </c>
      <c r="T103" s="14">
        <v>4409.4110008917351</v>
      </c>
      <c r="U103" s="14">
        <v>4482.2866593267727</v>
      </c>
      <c r="V103" s="14">
        <v>4555.4326470916603</v>
      </c>
      <c r="W103" s="14">
        <v>4628.8798876607198</v>
      </c>
      <c r="X103" s="14">
        <v>4702.5559172806597</v>
      </c>
      <c r="Y103" s="14">
        <v>4776.4942039680636</v>
      </c>
      <c r="Z103" s="14">
        <v>4850.6096315827754</v>
      </c>
      <c r="AA103" s="14">
        <v>4924.8632488840076</v>
      </c>
      <c r="AB103" s="14">
        <v>4999.1360965130771</v>
      </c>
      <c r="AC103" s="14">
        <v>5073.487747762907</v>
      </c>
      <c r="AD103" s="14">
        <v>5147.8726883767331</v>
      </c>
      <c r="AE103" s="44">
        <f>AD103/'Forth Pathway 2'!AD103-1</f>
        <v>-1.7370151437406944E-3</v>
      </c>
      <c r="AF103" t="s">
        <v>88</v>
      </c>
    </row>
    <row r="104" spans="1:32" x14ac:dyDescent="0.35">
      <c r="A104" t="s">
        <v>89</v>
      </c>
      <c r="B104" s="14">
        <v>3191.7062999999998</v>
      </c>
      <c r="C104" s="14">
        <v>3254.6205762443401</v>
      </c>
      <c r="D104" s="14">
        <v>3316.1771679751955</v>
      </c>
      <c r="E104" s="14">
        <v>3378.110755999734</v>
      </c>
      <c r="F104" s="14">
        <v>3440.3389342360051</v>
      </c>
      <c r="G104" s="14">
        <v>3504.2157072279651</v>
      </c>
      <c r="H104" s="14">
        <v>3570.8441638420563</v>
      </c>
      <c r="I104" s="14">
        <v>3638.210638583852</v>
      </c>
      <c r="J104" s="14">
        <v>3706.6293725688047</v>
      </c>
      <c r="K104" s="14">
        <v>3777.5067981051907</v>
      </c>
      <c r="L104" s="14">
        <v>3849.6522671901625</v>
      </c>
      <c r="M104" s="14">
        <v>3920.7010644681973</v>
      </c>
      <c r="N104" s="14">
        <v>3990.7816356450339</v>
      </c>
      <c r="O104" s="14">
        <v>4060.3026480506246</v>
      </c>
      <c r="P104" s="14">
        <v>4129.3663659426411</v>
      </c>
      <c r="Q104" s="14">
        <v>4197.5934087872911</v>
      </c>
      <c r="R104" s="14">
        <v>4267.20168052587</v>
      </c>
      <c r="S104" s="14">
        <v>4336.7728565646594</v>
      </c>
      <c r="T104" s="14">
        <v>4406.5155366120753</v>
      </c>
      <c r="U104" s="14">
        <v>4476.4932065912435</v>
      </c>
      <c r="V104" s="14">
        <v>4546.9464949231806</v>
      </c>
      <c r="W104" s="14">
        <v>4617.9952620742515</v>
      </c>
      <c r="X104" s="14">
        <v>4689.3506776657177</v>
      </c>
      <c r="Y104" s="14">
        <v>4761.44053456854</v>
      </c>
      <c r="Z104" s="14">
        <v>4833.5411240072972</v>
      </c>
      <c r="AA104" s="14">
        <v>4905.6372567047656</v>
      </c>
      <c r="AB104" s="14">
        <v>4976.8097137162149</v>
      </c>
      <c r="AC104" s="14">
        <v>5048.370265227798</v>
      </c>
      <c r="AD104" s="14">
        <v>5120.2323014422363</v>
      </c>
      <c r="AE104" s="44">
        <f>AD104/'Forth Pathway 2'!AD104-1</f>
        <v>1.3502311420285906E-3</v>
      </c>
      <c r="AF104" t="s">
        <v>89</v>
      </c>
    </row>
    <row r="105" spans="1:32" x14ac:dyDescent="0.35">
      <c r="A105" t="s">
        <v>90</v>
      </c>
      <c r="B105" s="14">
        <v>42883.4329</v>
      </c>
      <c r="C105" s="14">
        <v>43679.696770430492</v>
      </c>
      <c r="D105" s="14">
        <v>44454.740573985662</v>
      </c>
      <c r="E105" s="14">
        <v>45233.085290273404</v>
      </c>
      <c r="F105" s="14">
        <v>45998.677875353926</v>
      </c>
      <c r="G105" s="14">
        <v>46792.380462225367</v>
      </c>
      <c r="H105" s="14">
        <v>47625.556230259666</v>
      </c>
      <c r="I105" s="14">
        <v>48471.324195685971</v>
      </c>
      <c r="J105" s="14">
        <v>49341.762541327262</v>
      </c>
      <c r="K105" s="14">
        <v>50218.960395786984</v>
      </c>
      <c r="L105" s="14">
        <v>51115.203116282479</v>
      </c>
      <c r="M105" s="14">
        <v>52016.476600669397</v>
      </c>
      <c r="N105" s="14">
        <v>52906.478515306851</v>
      </c>
      <c r="O105" s="14">
        <v>53794.746545691742</v>
      </c>
      <c r="P105" s="14">
        <v>54681.181758746308</v>
      </c>
      <c r="Q105" s="14">
        <v>55564.162545550185</v>
      </c>
      <c r="R105" s="14">
        <v>56453.161364197709</v>
      </c>
      <c r="S105" s="14">
        <v>57342.750280974731</v>
      </c>
      <c r="T105" s="14">
        <v>58233.24305291308</v>
      </c>
      <c r="U105" s="14">
        <v>59125.976138887156</v>
      </c>
      <c r="V105" s="14">
        <v>60020.723623199323</v>
      </c>
      <c r="W105" s="14">
        <v>60918.135476596304</v>
      </c>
      <c r="X105" s="14">
        <v>61817.201870841192</v>
      </c>
      <c r="Y105" s="14">
        <v>62719.145754737699</v>
      </c>
      <c r="Z105" s="14">
        <v>63622.038033193749</v>
      </c>
      <c r="AA105" s="14">
        <v>64525.566406322148</v>
      </c>
      <c r="AB105" s="14">
        <v>65427.362817303634</v>
      </c>
      <c r="AC105" s="14">
        <v>66330.489419952297</v>
      </c>
      <c r="AD105" s="14">
        <v>67234.461228914224</v>
      </c>
      <c r="AE105" s="44">
        <f>AD105/'Forth Pathway 2'!AD105-1</f>
        <v>9.5122364501754042E-4</v>
      </c>
      <c r="AF105" t="s">
        <v>90</v>
      </c>
    </row>
    <row r="106" spans="1:32" x14ac:dyDescent="0.35">
      <c r="A106" t="s">
        <v>91</v>
      </c>
      <c r="B106" s="14">
        <v>2199.4018999999998</v>
      </c>
      <c r="C106" s="14">
        <v>2238.8912813537395</v>
      </c>
      <c r="D106" s="14">
        <v>2276.1188939127051</v>
      </c>
      <c r="E106" s="14">
        <v>2312.9562849274562</v>
      </c>
      <c r="F106" s="14">
        <v>2348.4039590633688</v>
      </c>
      <c r="G106" s="14">
        <v>2386.0213982008336</v>
      </c>
      <c r="H106" s="14">
        <v>2426.0092080175614</v>
      </c>
      <c r="I106" s="14">
        <v>2466.6730039586682</v>
      </c>
      <c r="J106" s="14">
        <v>2508.8913457579229</v>
      </c>
      <c r="K106" s="14">
        <v>2551.5843971212821</v>
      </c>
      <c r="L106" s="14">
        <v>2595.580856563965</v>
      </c>
      <c r="M106" s="14">
        <v>2639.8523814439482</v>
      </c>
      <c r="N106" s="14">
        <v>2682.9244768848257</v>
      </c>
      <c r="O106" s="14">
        <v>2725.6948540179806</v>
      </c>
      <c r="P106" s="14">
        <v>2767.9973655828539</v>
      </c>
      <c r="Q106" s="14">
        <v>2809.9123192906654</v>
      </c>
      <c r="R106" s="14">
        <v>2852.2537640651285</v>
      </c>
      <c r="S106" s="14">
        <v>2894.5173194395397</v>
      </c>
      <c r="T106" s="14">
        <v>2936.7790090137487</v>
      </c>
      <c r="U106" s="14">
        <v>2978.90681022015</v>
      </c>
      <c r="V106" s="14">
        <v>3021.0836622926518</v>
      </c>
      <c r="W106" s="14">
        <v>3063.3676555551988</v>
      </c>
      <c r="X106" s="14">
        <v>3105.6773579298997</v>
      </c>
      <c r="Y106" s="14">
        <v>3148.1443901222328</v>
      </c>
      <c r="Z106" s="14">
        <v>3190.5048765924003</v>
      </c>
      <c r="AA106" s="14">
        <v>3232.7924663277313</v>
      </c>
      <c r="AB106" s="14">
        <v>3274.7534659821722</v>
      </c>
      <c r="AC106" s="14">
        <v>3316.7482494792343</v>
      </c>
      <c r="AD106" s="14">
        <v>3358.7372872931664</v>
      </c>
      <c r="AE106" s="44">
        <f>AD106/'Forth Pathway 2'!AD106-1</f>
        <v>2.276358128085354E-3</v>
      </c>
      <c r="AF106" t="s">
        <v>91</v>
      </c>
    </row>
    <row r="107" spans="1:32" x14ac:dyDescent="0.35">
      <c r="A107" t="s">
        <v>92</v>
      </c>
      <c r="B107" s="14">
        <v>15505.1698</v>
      </c>
      <c r="C107" s="14">
        <v>15788.399635702639</v>
      </c>
      <c r="D107" s="14">
        <v>16065.239750274903</v>
      </c>
      <c r="E107" s="14">
        <v>16343.82064668852</v>
      </c>
      <c r="F107" s="14">
        <v>16619.37746279169</v>
      </c>
      <c r="G107" s="14">
        <v>16904.467925726163</v>
      </c>
      <c r="H107" s="14">
        <v>17202.583288936723</v>
      </c>
      <c r="I107" s="14">
        <v>17504.660651490452</v>
      </c>
      <c r="J107" s="14">
        <v>17812.93873115598</v>
      </c>
      <c r="K107" s="14">
        <v>18124.221616776802</v>
      </c>
      <c r="L107" s="14">
        <v>18441.879411787562</v>
      </c>
      <c r="M107" s="14">
        <v>18760.036871211782</v>
      </c>
      <c r="N107" s="14">
        <v>19074.700845656305</v>
      </c>
      <c r="O107" s="14">
        <v>19388.723830738178</v>
      </c>
      <c r="P107" s="14">
        <v>19701.971930692347</v>
      </c>
      <c r="Q107" s="14">
        <v>20013.62363328362</v>
      </c>
      <c r="R107" s="14">
        <v>20327.991629228152</v>
      </c>
      <c r="S107" s="14">
        <v>20642.561201292967</v>
      </c>
      <c r="T107" s="14">
        <v>20957.527464358416</v>
      </c>
      <c r="U107" s="14">
        <v>21273.302913674888</v>
      </c>
      <c r="V107" s="14">
        <v>21590.036866096012</v>
      </c>
      <c r="W107" s="14">
        <v>21908.006293045128</v>
      </c>
      <c r="X107" s="14">
        <v>22226.721777795719</v>
      </c>
      <c r="Y107" s="14">
        <v>22546.873255610913</v>
      </c>
      <c r="Z107" s="14">
        <v>22867.368040190122</v>
      </c>
      <c r="AA107" s="14">
        <v>23188.103457585024</v>
      </c>
      <c r="AB107" s="14">
        <v>23507.670305385731</v>
      </c>
      <c r="AC107" s="14">
        <v>23827.938805626309</v>
      </c>
      <c r="AD107" s="14">
        <v>24148.767704880782</v>
      </c>
      <c r="AE107" s="44">
        <f>AD107/'Forth Pathway 2'!AD107-1</f>
        <v>8.1213051921036339E-4</v>
      </c>
      <c r="AF107" t="s">
        <v>92</v>
      </c>
    </row>
    <row r="108" spans="1:32" x14ac:dyDescent="0.35">
      <c r="A108" t="s">
        <v>93</v>
      </c>
      <c r="B108" s="14">
        <v>7058.8639999999996</v>
      </c>
      <c r="C108" s="14">
        <v>7193.4080654991994</v>
      </c>
      <c r="D108" s="14">
        <v>7322.4837024632907</v>
      </c>
      <c r="E108" s="14">
        <v>7450.4799853339791</v>
      </c>
      <c r="F108" s="14">
        <v>7575.7769423913369</v>
      </c>
      <c r="G108" s="14">
        <v>7703.3340866588514</v>
      </c>
      <c r="H108" s="14">
        <v>7835.0795875425256</v>
      </c>
      <c r="I108" s="14">
        <v>7967.8207224067119</v>
      </c>
      <c r="J108" s="14">
        <v>8101.9828877305954</v>
      </c>
      <c r="K108" s="14">
        <v>8241.8142001916494</v>
      </c>
      <c r="L108" s="14">
        <v>8382.9618618212917</v>
      </c>
      <c r="M108" s="14">
        <v>8524.1611182370652</v>
      </c>
      <c r="N108" s="14">
        <v>8664.7893187012924</v>
      </c>
      <c r="O108" s="14">
        <v>8804.2439039121982</v>
      </c>
      <c r="P108" s="14">
        <v>8942.4458813206893</v>
      </c>
      <c r="Q108" s="14">
        <v>9078.8476910822374</v>
      </c>
      <c r="R108" s="14">
        <v>9217.2220402810981</v>
      </c>
      <c r="S108" s="14">
        <v>9355.2379579456556</v>
      </c>
      <c r="T108" s="14">
        <v>9493.2997531576311</v>
      </c>
      <c r="U108" s="14">
        <v>9631.3503688380733</v>
      </c>
      <c r="V108" s="14">
        <v>9769.727832127317</v>
      </c>
      <c r="W108" s="14">
        <v>9908.6992796209779</v>
      </c>
      <c r="X108" s="14">
        <v>10048.011628012737</v>
      </c>
      <c r="Y108" s="14">
        <v>10188.261774316537</v>
      </c>
      <c r="Z108" s="14">
        <v>10328.669266306926</v>
      </c>
      <c r="AA108" s="14">
        <v>10469.326117242421</v>
      </c>
      <c r="AB108" s="14">
        <v>10609.343931667034</v>
      </c>
      <c r="AC108" s="14">
        <v>10750.367574944326</v>
      </c>
      <c r="AD108" s="14">
        <v>10892.428307263428</v>
      </c>
      <c r="AE108" s="44">
        <f>AD108/'Forth Pathway 2'!AD108-1</f>
        <v>9.0702647059111019E-3</v>
      </c>
      <c r="AF108" t="s">
        <v>93</v>
      </c>
    </row>
    <row r="110" spans="1:32" ht="20" thickBot="1" x14ac:dyDescent="0.5">
      <c r="A110" s="3" t="s">
        <v>207</v>
      </c>
    </row>
    <row r="111" spans="1:32" ht="15" thickTop="1" x14ac:dyDescent="0.35">
      <c r="A111" t="s">
        <v>208</v>
      </c>
      <c r="B111" s="5">
        <v>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2.041567E-2</v>
      </c>
      <c r="L111" s="5">
        <v>3.1369960000000002E-2</v>
      </c>
      <c r="M111" s="5">
        <v>4.5793380000000002E-2</v>
      </c>
      <c r="N111" s="5">
        <v>5.6228380000000001E-2</v>
      </c>
      <c r="O111" s="5">
        <v>6.5184409999999998E-2</v>
      </c>
      <c r="P111" s="5">
        <v>6.5557630000000006E-2</v>
      </c>
      <c r="Q111" s="5">
        <v>6.6019430000000004E-2</v>
      </c>
      <c r="R111" s="5">
        <v>6.4997250000000006E-2</v>
      </c>
      <c r="S111" s="5">
        <v>6.3414449999999997E-2</v>
      </c>
      <c r="T111" s="5">
        <v>6.1683670000000003E-2</v>
      </c>
      <c r="U111" s="5">
        <v>5.375622E-2</v>
      </c>
      <c r="V111" s="5">
        <v>4.5630860000000002E-2</v>
      </c>
      <c r="W111" s="5">
        <v>3.7829149999999999E-2</v>
      </c>
      <c r="X111" s="5">
        <v>3.0419870000000002E-2</v>
      </c>
      <c r="Y111" s="5">
        <v>2.3797039999999998E-2</v>
      </c>
      <c r="Z111" s="5">
        <v>1.6395860000000002E-2</v>
      </c>
      <c r="AA111" s="5">
        <v>1.001727E-2</v>
      </c>
      <c r="AB111" s="5">
        <v>4.8876609999999997E-3</v>
      </c>
      <c r="AC111" s="5">
        <v>1.244205E-3</v>
      </c>
      <c r="AD111" s="5">
        <v>-8.1416520000000001E-4</v>
      </c>
      <c r="AF111" s="5">
        <f>AVERAGE(AD111,AD113,AD115,AD117,AD119,AD121,AD123,AD125,AD127,AD129,AD131,AD133,AD135,AD137,AD139)</f>
        <v>0.24060558632000001</v>
      </c>
    </row>
    <row r="112" spans="1:32" x14ac:dyDescent="0.35">
      <c r="A112" t="s">
        <v>209</v>
      </c>
      <c r="B112" s="5">
        <v>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1.6964010000000002E-2</v>
      </c>
      <c r="L112" s="5">
        <v>2.6896E-2</v>
      </c>
      <c r="M112" s="5">
        <v>3.9680220000000002E-2</v>
      </c>
      <c r="N112" s="5">
        <v>4.928942E-2</v>
      </c>
      <c r="O112" s="5">
        <v>5.7663520000000003E-2</v>
      </c>
      <c r="P112" s="5">
        <v>5.8981020000000002E-2</v>
      </c>
      <c r="Q112" s="5">
        <v>6.0151360000000001E-2</v>
      </c>
      <c r="R112" s="5">
        <v>5.9954710000000001E-2</v>
      </c>
      <c r="S112" s="5">
        <v>5.917737E-2</v>
      </c>
      <c r="T112" s="5">
        <v>5.8173379999999997E-2</v>
      </c>
      <c r="U112" s="5">
        <v>5.1981569999999998E-2</v>
      </c>
      <c r="V112" s="5">
        <v>4.5473659999999999E-2</v>
      </c>
      <c r="W112" s="5">
        <v>3.9122499999999998E-2</v>
      </c>
      <c r="X112" s="5">
        <v>3.3055899999999999E-2</v>
      </c>
      <c r="Y112" s="5">
        <v>2.7628679999999999E-2</v>
      </c>
      <c r="Z112" s="5">
        <v>2.1599859999999999E-2</v>
      </c>
      <c r="AA112" s="5">
        <v>1.6486319999999999E-2</v>
      </c>
      <c r="AB112" s="5">
        <v>1.253462E-2</v>
      </c>
      <c r="AC112" s="5">
        <v>1.001149E-2</v>
      </c>
      <c r="AD112" s="5">
        <v>9.0651240000000008E-3</v>
      </c>
      <c r="AE112" s="5">
        <f>AD112-AD111</f>
        <v>9.8792892000000004E-3</v>
      </c>
      <c r="AF112" s="5">
        <f>AVERAGE(AD112,AD114,AD116,AD118,AD120,AD122,AD124,AD126,AD128,AD130,AD132,AD134,AD136,AD138,AD140)</f>
        <v>0.22848306160000004</v>
      </c>
    </row>
    <row r="113" spans="1:31" x14ac:dyDescent="0.35">
      <c r="A113" t="s">
        <v>210</v>
      </c>
      <c r="B113" s="5">
        <v>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6.1020629999999999E-2</v>
      </c>
      <c r="L113" s="5">
        <v>0.107074</v>
      </c>
      <c r="M113" s="5">
        <v>0.151729</v>
      </c>
      <c r="N113" s="5">
        <v>0.19054199999999999</v>
      </c>
      <c r="O113" s="5">
        <v>0.22589400000000001</v>
      </c>
      <c r="P113" s="5">
        <v>0.253243</v>
      </c>
      <c r="Q113" s="5">
        <v>0.27939999999999998</v>
      </c>
      <c r="R113" s="5">
        <v>0.302369</v>
      </c>
      <c r="S113" s="5">
        <v>0.32299600000000001</v>
      </c>
      <c r="T113" s="5">
        <v>0.34173999999999999</v>
      </c>
      <c r="U113" s="5">
        <v>0.35464499999999999</v>
      </c>
      <c r="V113" s="5">
        <v>0.36641099999999999</v>
      </c>
      <c r="W113" s="5">
        <v>0.37717499999999998</v>
      </c>
      <c r="X113" s="5">
        <v>0.38694499999999998</v>
      </c>
      <c r="Y113" s="5">
        <v>0.39595900000000001</v>
      </c>
      <c r="Z113" s="5">
        <v>0.40345399999999998</v>
      </c>
      <c r="AA113" s="5">
        <v>0.41078399999999998</v>
      </c>
      <c r="AB113" s="5">
        <v>0.418215</v>
      </c>
      <c r="AC113" s="5">
        <v>0.42597499999999999</v>
      </c>
      <c r="AD113" s="5">
        <v>0.43432999999999999</v>
      </c>
    </row>
    <row r="114" spans="1:31" x14ac:dyDescent="0.35">
      <c r="A114" t="s">
        <v>211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5.5759200000000002E-2</v>
      </c>
      <c r="L114" s="5">
        <v>9.791395E-2</v>
      </c>
      <c r="M114" s="5">
        <v>0.139066</v>
      </c>
      <c r="N114" s="5">
        <v>0.17477400000000001</v>
      </c>
      <c r="O114" s="5">
        <v>0.20727300000000001</v>
      </c>
      <c r="P114" s="5">
        <v>0.23205300000000001</v>
      </c>
      <c r="Q114" s="5">
        <v>0.25566699999999998</v>
      </c>
      <c r="R114" s="5">
        <v>0.27630900000000003</v>
      </c>
      <c r="S114" s="5">
        <v>0.29482399999999997</v>
      </c>
      <c r="T114" s="5">
        <v>0.31166199999999999</v>
      </c>
      <c r="U114" s="5">
        <v>0.32291799999999998</v>
      </c>
      <c r="V114" s="5">
        <v>0.333123</v>
      </c>
      <c r="W114" s="5">
        <v>0.34251300000000001</v>
      </c>
      <c r="X114" s="5">
        <v>0.35109699999999999</v>
      </c>
      <c r="Y114" s="5">
        <v>0.35911999999999999</v>
      </c>
      <c r="Z114" s="5">
        <v>0.36583300000000002</v>
      </c>
      <c r="AA114" s="5">
        <v>0.372558</v>
      </c>
      <c r="AB114" s="5">
        <v>0.37958199999999997</v>
      </c>
      <c r="AC114" s="5">
        <v>0.38714100000000001</v>
      </c>
      <c r="AD114" s="5">
        <v>0.39549400000000001</v>
      </c>
      <c r="AE114" s="5">
        <f>AD114-AD113</f>
        <v>-3.8835999999999982E-2</v>
      </c>
    </row>
    <row r="115" spans="1:31" x14ac:dyDescent="0.35">
      <c r="A115" t="s">
        <v>212</v>
      </c>
      <c r="B115" s="5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3.5715240000000002E-2</v>
      </c>
      <c r="L115" s="5">
        <v>6.1583239999999997E-2</v>
      </c>
      <c r="M115" s="5">
        <v>8.8799100000000006E-2</v>
      </c>
      <c r="N115" s="5">
        <v>0.11182499999999999</v>
      </c>
      <c r="O115" s="5">
        <v>0.132768</v>
      </c>
      <c r="P115" s="5">
        <v>0.14624500000000001</v>
      </c>
      <c r="Q115" s="5">
        <v>0.15898999999999999</v>
      </c>
      <c r="R115" s="5">
        <v>0.16944500000000001</v>
      </c>
      <c r="S115" s="5">
        <v>0.178397</v>
      </c>
      <c r="T115" s="5">
        <v>0.18623899999999999</v>
      </c>
      <c r="U115" s="5">
        <v>0.188417</v>
      </c>
      <c r="V115" s="5">
        <v>0.189669</v>
      </c>
      <c r="W115" s="5">
        <v>0.19031999999999999</v>
      </c>
      <c r="X115" s="5">
        <v>0.190467</v>
      </c>
      <c r="Y115" s="5">
        <v>0.19040799999999999</v>
      </c>
      <c r="Z115" s="5">
        <v>0.18909599999999999</v>
      </c>
      <c r="AA115" s="5">
        <v>0.18799099999999999</v>
      </c>
      <c r="AB115" s="5">
        <v>0.18733</v>
      </c>
      <c r="AC115" s="5">
        <v>0.187359</v>
      </c>
      <c r="AD115" s="5">
        <v>0.18826799999999999</v>
      </c>
    </row>
    <row r="116" spans="1:31" x14ac:dyDescent="0.35">
      <c r="A116" t="s">
        <v>213</v>
      </c>
      <c r="B116" s="5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3.3931429999999999E-2</v>
      </c>
      <c r="L116" s="5">
        <v>5.7646360000000001E-2</v>
      </c>
      <c r="M116" s="5">
        <v>8.2716960000000006E-2</v>
      </c>
      <c r="N116" s="5">
        <v>0.10352</v>
      </c>
      <c r="O116" s="5">
        <v>0.12224</v>
      </c>
      <c r="P116" s="5">
        <v>0.13338900000000001</v>
      </c>
      <c r="Q116" s="5">
        <v>0.14405999999999999</v>
      </c>
      <c r="R116" s="5">
        <v>0.15271799999999999</v>
      </c>
      <c r="S116" s="5">
        <v>0.160218</v>
      </c>
      <c r="T116" s="5">
        <v>0.16698199999999999</v>
      </c>
      <c r="U116" s="5">
        <v>0.16826199999999999</v>
      </c>
      <c r="V116" s="5">
        <v>0.16904</v>
      </c>
      <c r="W116" s="5">
        <v>0.169681</v>
      </c>
      <c r="X116" s="5">
        <v>0.17027200000000001</v>
      </c>
      <c r="Y116" s="5">
        <v>0.171149</v>
      </c>
      <c r="Z116" s="5">
        <v>0.17121800000000001</v>
      </c>
      <c r="AA116" s="5">
        <v>0.17199700000000001</v>
      </c>
      <c r="AB116" s="5">
        <v>0.17375299999999999</v>
      </c>
      <c r="AC116" s="5">
        <v>0.17675199999999999</v>
      </c>
      <c r="AD116" s="5">
        <v>0.181223</v>
      </c>
      <c r="AE116" s="5">
        <f>AD116-AD115</f>
        <v>-7.0449999999999957E-3</v>
      </c>
    </row>
    <row r="117" spans="1:31" x14ac:dyDescent="0.35">
      <c r="A117" t="s">
        <v>214</v>
      </c>
      <c r="B117" s="5">
        <v>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4.335373E-2</v>
      </c>
      <c r="L117" s="5">
        <v>7.4841920000000006E-2</v>
      </c>
      <c r="M117" s="5">
        <v>0.10723000000000001</v>
      </c>
      <c r="N117" s="5">
        <v>0.134629</v>
      </c>
      <c r="O117" s="5">
        <v>0.15945799999999999</v>
      </c>
      <c r="P117" s="5">
        <v>0.17599000000000001</v>
      </c>
      <c r="Q117" s="5">
        <v>0.19176299999999999</v>
      </c>
      <c r="R117" s="5">
        <v>0.20500199999999999</v>
      </c>
      <c r="S117" s="5">
        <v>0.21660199999999999</v>
      </c>
      <c r="T117" s="5">
        <v>0.22701399999999999</v>
      </c>
      <c r="U117" s="5">
        <v>0.23135</v>
      </c>
      <c r="V117" s="5">
        <v>0.23485900000000001</v>
      </c>
      <c r="W117" s="5">
        <v>0.237875</v>
      </c>
      <c r="X117" s="5">
        <v>0.24046899999999999</v>
      </c>
      <c r="Y117" s="5">
        <v>0.242955</v>
      </c>
      <c r="Z117" s="5">
        <v>0.24424699999999999</v>
      </c>
      <c r="AA117" s="5">
        <v>0.24590500000000001</v>
      </c>
      <c r="AB117" s="5">
        <v>0.24821499999999999</v>
      </c>
      <c r="AC117" s="5">
        <v>0.25141400000000003</v>
      </c>
      <c r="AD117" s="5">
        <v>0.25573000000000001</v>
      </c>
    </row>
    <row r="118" spans="1:31" x14ac:dyDescent="0.35">
      <c r="A118" t="s">
        <v>215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4.0931439999999999E-2</v>
      </c>
      <c r="L118" s="5">
        <v>7.1184869999999997E-2</v>
      </c>
      <c r="M118" s="5">
        <v>0.10177799999999999</v>
      </c>
      <c r="N118" s="5">
        <v>0.127971</v>
      </c>
      <c r="O118" s="5">
        <v>0.15175</v>
      </c>
      <c r="P118" s="5">
        <v>0.168382</v>
      </c>
      <c r="Q118" s="5">
        <v>0.18417500000000001</v>
      </c>
      <c r="R118" s="5">
        <v>0.197602</v>
      </c>
      <c r="S118" s="5">
        <v>0.20943899999999999</v>
      </c>
      <c r="T118" s="5">
        <v>0.22011800000000001</v>
      </c>
      <c r="U118" s="5">
        <v>0.22555700000000001</v>
      </c>
      <c r="V118" s="5">
        <v>0.23019999999999999</v>
      </c>
      <c r="W118" s="5">
        <v>0.23434099999999999</v>
      </c>
      <c r="X118" s="5">
        <v>0.238069</v>
      </c>
      <c r="Y118" s="5">
        <v>0.24168999999999999</v>
      </c>
      <c r="Z118" s="5">
        <v>0.244334</v>
      </c>
      <c r="AA118" s="5">
        <v>0.247364</v>
      </c>
      <c r="AB118" s="5">
        <v>0.251056</v>
      </c>
      <c r="AC118" s="5">
        <v>0.255658</v>
      </c>
      <c r="AD118" s="5">
        <v>0.26143699999999997</v>
      </c>
      <c r="AE118" s="5">
        <f>AD118-AD117</f>
        <v>5.7069999999999621E-3</v>
      </c>
    </row>
    <row r="119" spans="1:31" x14ac:dyDescent="0.35">
      <c r="A119" t="s">
        <v>216</v>
      </c>
      <c r="B119" s="5">
        <v>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4.5971869999999998E-2</v>
      </c>
      <c r="L119" s="5">
        <v>7.9865149999999996E-2</v>
      </c>
      <c r="M119" s="5">
        <v>0.114346</v>
      </c>
      <c r="N119" s="5">
        <v>0.143733</v>
      </c>
      <c r="O119" s="5">
        <v>0.170376</v>
      </c>
      <c r="P119" s="5">
        <v>0.18871399999999999</v>
      </c>
      <c r="Q119" s="5">
        <v>0.20613799999999999</v>
      </c>
      <c r="R119" s="5">
        <v>0.22089</v>
      </c>
      <c r="S119" s="5">
        <v>0.233877</v>
      </c>
      <c r="T119" s="5">
        <v>0.24556900000000001</v>
      </c>
      <c r="U119" s="5">
        <v>0.25123499999999999</v>
      </c>
      <c r="V119" s="5">
        <v>0.25601499999999999</v>
      </c>
      <c r="W119" s="5">
        <v>0.26024399999999998</v>
      </c>
      <c r="X119" s="5">
        <v>0.26400099999999999</v>
      </c>
      <c r="Y119" s="5">
        <v>0.26760099999999998</v>
      </c>
      <c r="Z119" s="5">
        <v>0.270009</v>
      </c>
      <c r="AA119" s="5">
        <v>0.27275199999999999</v>
      </c>
      <c r="AB119" s="5">
        <v>0.276119</v>
      </c>
      <c r="AC119" s="5">
        <v>0.28035500000000002</v>
      </c>
      <c r="AD119" s="5">
        <v>0.28570800000000002</v>
      </c>
    </row>
    <row r="120" spans="1:31" x14ac:dyDescent="0.35">
      <c r="A120" t="s">
        <v>217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4.077165E-2</v>
      </c>
      <c r="L120" s="5">
        <v>7.0190559999999999E-2</v>
      </c>
      <c r="M120" s="5">
        <v>0.100537</v>
      </c>
      <c r="N120" s="5">
        <v>0.126218</v>
      </c>
      <c r="O120" s="5">
        <v>0.149427</v>
      </c>
      <c r="P120" s="5">
        <v>0.16461500000000001</v>
      </c>
      <c r="Q120" s="5">
        <v>0.179005</v>
      </c>
      <c r="R120" s="5">
        <v>0.19098000000000001</v>
      </c>
      <c r="S120" s="5">
        <v>0.20141300000000001</v>
      </c>
      <c r="T120" s="5">
        <v>0.210787</v>
      </c>
      <c r="U120" s="5">
        <v>0.214392</v>
      </c>
      <c r="V120" s="5">
        <v>0.21728900000000001</v>
      </c>
      <c r="W120" s="5">
        <v>0.21989</v>
      </c>
      <c r="X120" s="5">
        <v>0.222276</v>
      </c>
      <c r="Y120" s="5">
        <v>0.22481000000000001</v>
      </c>
      <c r="Z120" s="5">
        <v>0.22647600000000001</v>
      </c>
      <c r="AA120" s="5">
        <v>0.228794</v>
      </c>
      <c r="AB120" s="5">
        <v>0.23208000000000001</v>
      </c>
      <c r="AC120" s="5">
        <v>0.23660999999999999</v>
      </c>
      <c r="AD120" s="5">
        <v>0.242642</v>
      </c>
      <c r="AE120" s="5">
        <f>AD120-AD119</f>
        <v>-4.3066000000000021E-2</v>
      </c>
    </row>
    <row r="121" spans="1:31" x14ac:dyDescent="0.35">
      <c r="A121" t="s">
        <v>218</v>
      </c>
      <c r="B121" s="5">
        <v>0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2.042971E-2</v>
      </c>
      <c r="L121" s="5">
        <v>3.128819E-2</v>
      </c>
      <c r="M121" s="5">
        <v>4.5537920000000003E-2</v>
      </c>
      <c r="N121" s="5">
        <v>5.5936180000000002E-2</v>
      </c>
      <c r="O121" s="5">
        <v>6.4914059999999996E-2</v>
      </c>
      <c r="P121" s="5">
        <v>6.5513420000000003E-2</v>
      </c>
      <c r="Q121" s="5">
        <v>6.6191639999999996E-2</v>
      </c>
      <c r="R121" s="5">
        <v>6.5405130000000006E-2</v>
      </c>
      <c r="S121" s="5">
        <v>6.4048099999999997E-2</v>
      </c>
      <c r="T121" s="5">
        <v>6.2582490000000005E-2</v>
      </c>
      <c r="U121" s="5">
        <v>5.5125260000000002E-2</v>
      </c>
      <c r="V121" s="5">
        <v>4.7568630000000001E-2</v>
      </c>
      <c r="W121" s="5">
        <v>4.0463600000000002E-2</v>
      </c>
      <c r="X121" s="5">
        <v>3.3918570000000002E-2</v>
      </c>
      <c r="Y121" s="5">
        <v>2.8357009999999998E-2</v>
      </c>
      <c r="Z121" s="5">
        <v>2.234181E-2</v>
      </c>
      <c r="AA121" s="5">
        <v>1.766469E-2</v>
      </c>
      <c r="AB121" s="5">
        <v>1.461163E-2</v>
      </c>
      <c r="AC121" s="5">
        <v>1.3478800000000001E-2</v>
      </c>
      <c r="AD121" s="5">
        <v>1.4454109999999999E-2</v>
      </c>
    </row>
    <row r="122" spans="1:31" x14ac:dyDescent="0.35">
      <c r="A122" t="s">
        <v>219</v>
      </c>
      <c r="B122" s="5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2.0163560000000001E-2</v>
      </c>
      <c r="L122" s="5">
        <v>3.1208090000000001E-2</v>
      </c>
      <c r="M122" s="5">
        <v>4.5712339999999997E-2</v>
      </c>
      <c r="N122" s="5">
        <v>5.6306120000000001E-2</v>
      </c>
      <c r="O122" s="5">
        <v>6.5460119999999997E-2</v>
      </c>
      <c r="P122" s="5">
        <v>6.616756E-2</v>
      </c>
      <c r="Q122" s="5">
        <v>6.6914619999999994E-2</v>
      </c>
      <c r="R122" s="5">
        <v>6.6197069999999997E-2</v>
      </c>
      <c r="S122" s="5">
        <v>6.4948190000000003E-2</v>
      </c>
      <c r="T122" s="5">
        <v>6.363017E-2</v>
      </c>
      <c r="U122" s="5">
        <v>5.6330749999999999E-2</v>
      </c>
      <c r="V122" s="5">
        <v>4.8971359999999999E-2</v>
      </c>
      <c r="W122" s="5">
        <v>4.2112719999999999E-2</v>
      </c>
      <c r="X122" s="5">
        <v>3.5873090000000003E-2</v>
      </c>
      <c r="Y122" s="5">
        <v>3.0676040000000002E-2</v>
      </c>
      <c r="Z122" s="5">
        <v>2.5064619999999999E-2</v>
      </c>
      <c r="AA122" s="5">
        <v>2.0840549999999999E-2</v>
      </c>
      <c r="AB122" s="5">
        <v>1.829973E-2</v>
      </c>
      <c r="AC122" s="5">
        <v>1.772847E-2</v>
      </c>
      <c r="AD122" s="5">
        <v>1.9294970000000002E-2</v>
      </c>
      <c r="AE122" s="5">
        <f>AD122-AD121</f>
        <v>4.8408600000000024E-3</v>
      </c>
    </row>
    <row r="123" spans="1:31" x14ac:dyDescent="0.35">
      <c r="A123" t="s">
        <v>220</v>
      </c>
      <c r="B123" s="5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6.7634379999999994E-2</v>
      </c>
      <c r="L123" s="5">
        <v>0.11878</v>
      </c>
      <c r="M123" s="5">
        <v>0.168355</v>
      </c>
      <c r="N123" s="5">
        <v>0.211508</v>
      </c>
      <c r="O123" s="5">
        <v>0.25086900000000001</v>
      </c>
      <c r="P123" s="5">
        <v>0.28157100000000002</v>
      </c>
      <c r="Q123" s="5">
        <v>0.31098500000000001</v>
      </c>
      <c r="R123" s="5">
        <v>0.33686700000000003</v>
      </c>
      <c r="S123" s="5">
        <v>0.360122</v>
      </c>
      <c r="T123" s="5">
        <v>0.38122099999999998</v>
      </c>
      <c r="U123" s="5">
        <v>0.39593699999999998</v>
      </c>
      <c r="V123" s="5">
        <v>0.40931600000000001</v>
      </c>
      <c r="W123" s="5">
        <v>0.42148600000000003</v>
      </c>
      <c r="X123" s="5">
        <v>0.432417</v>
      </c>
      <c r="Y123" s="5">
        <v>0.44232399999999999</v>
      </c>
      <c r="Z123" s="5">
        <v>0.45041599999999998</v>
      </c>
      <c r="AA123" s="5">
        <v>0.45811499999999999</v>
      </c>
      <c r="AB123" s="5">
        <v>0.46569899999999997</v>
      </c>
      <c r="AC123" s="5">
        <v>0.47337400000000002</v>
      </c>
      <c r="AD123" s="5">
        <v>0.48141699999999998</v>
      </c>
    </row>
    <row r="124" spans="1:31" x14ac:dyDescent="0.35">
      <c r="A124" t="s">
        <v>221</v>
      </c>
      <c r="B124" s="5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5.6384110000000001E-2</v>
      </c>
      <c r="L124" s="5">
        <v>9.8458089999999998E-2</v>
      </c>
      <c r="M124" s="5">
        <v>0.13988300000000001</v>
      </c>
      <c r="N124" s="5">
        <v>0.17557800000000001</v>
      </c>
      <c r="O124" s="5">
        <v>0.208035</v>
      </c>
      <c r="P124" s="5">
        <v>0.23227200000000001</v>
      </c>
      <c r="Q124" s="5">
        <v>0.25553100000000001</v>
      </c>
      <c r="R124" s="5">
        <v>0.27581699999999998</v>
      </c>
      <c r="S124" s="5">
        <v>0.29401500000000003</v>
      </c>
      <c r="T124" s="5">
        <v>0.31056699999999998</v>
      </c>
      <c r="U124" s="5">
        <v>0.32117200000000001</v>
      </c>
      <c r="V124" s="5">
        <v>0.33082400000000001</v>
      </c>
      <c r="W124" s="5">
        <v>0.3397</v>
      </c>
      <c r="X124" s="5">
        <v>0.34781899999999999</v>
      </c>
      <c r="Y124" s="5">
        <v>0.35542699999999999</v>
      </c>
      <c r="Z124" s="5">
        <v>0.36165599999999998</v>
      </c>
      <c r="AA124" s="5">
        <v>0.36795600000000001</v>
      </c>
      <c r="AB124" s="5">
        <v>0.37459300000000001</v>
      </c>
      <c r="AC124" s="5">
        <v>0.38178600000000001</v>
      </c>
      <c r="AD124" s="5">
        <v>0.38981100000000002</v>
      </c>
      <c r="AE124" s="5">
        <f>AD124-AD123</f>
        <v>-9.1605999999999965E-2</v>
      </c>
    </row>
    <row r="125" spans="1:31" x14ac:dyDescent="0.35">
      <c r="A125" t="s">
        <v>222</v>
      </c>
      <c r="B125" s="5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3.6779989999999999E-2</v>
      </c>
      <c r="L125" s="5">
        <v>6.2921069999999996E-2</v>
      </c>
      <c r="M125" s="5">
        <v>9.0635140000000003E-2</v>
      </c>
      <c r="N125" s="5">
        <v>0.11373800000000001</v>
      </c>
      <c r="O125" s="5">
        <v>0.13453399999999999</v>
      </c>
      <c r="P125" s="5">
        <v>0.147089</v>
      </c>
      <c r="Q125" s="5">
        <v>0.158943</v>
      </c>
      <c r="R125" s="5">
        <v>0.16847799999999999</v>
      </c>
      <c r="S125" s="5">
        <v>0.17660899999999999</v>
      </c>
      <c r="T125" s="5">
        <v>0.18378800000000001</v>
      </c>
      <c r="U125" s="5">
        <v>0.184999</v>
      </c>
      <c r="V125" s="5">
        <v>0.18549199999999999</v>
      </c>
      <c r="W125" s="5">
        <v>0.18565899999999999</v>
      </c>
      <c r="X125" s="5">
        <v>0.18562999999999999</v>
      </c>
      <c r="Y125" s="5">
        <v>0.18575800000000001</v>
      </c>
      <c r="Z125" s="5">
        <v>0.18487999999999999</v>
      </c>
      <c r="AA125" s="5">
        <v>0.18459400000000001</v>
      </c>
      <c r="AB125" s="5">
        <v>0.18518599999999999</v>
      </c>
      <c r="AC125" s="5">
        <v>0.186913</v>
      </c>
      <c r="AD125" s="5">
        <v>0.190002</v>
      </c>
    </row>
    <row r="126" spans="1:31" x14ac:dyDescent="0.35">
      <c r="A126" t="s">
        <v>223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3.3542420000000003E-2</v>
      </c>
      <c r="L126" s="5">
        <v>5.7888500000000002E-2</v>
      </c>
      <c r="M126" s="5">
        <v>8.3472770000000002E-2</v>
      </c>
      <c r="N126" s="5">
        <v>0.105005</v>
      </c>
      <c r="O126" s="5">
        <v>0.124405</v>
      </c>
      <c r="P126" s="5">
        <v>0.13646900000000001</v>
      </c>
      <c r="Q126" s="5">
        <v>0.14771300000000001</v>
      </c>
      <c r="R126" s="5">
        <v>0.15682499999999999</v>
      </c>
      <c r="S126" s="5">
        <v>0.164631</v>
      </c>
      <c r="T126" s="5">
        <v>0.17158300000000001</v>
      </c>
      <c r="U126" s="5">
        <v>0.173287</v>
      </c>
      <c r="V126" s="5">
        <v>0.17431099999999999</v>
      </c>
      <c r="W126" s="5">
        <v>0.17509</v>
      </c>
      <c r="X126" s="5">
        <v>0.17577000000000001</v>
      </c>
      <c r="Y126" s="5">
        <v>0.17671600000000001</v>
      </c>
      <c r="Z126" s="5">
        <v>0.17693300000000001</v>
      </c>
      <c r="AA126" s="5">
        <v>0.17785000000000001</v>
      </c>
      <c r="AB126" s="5">
        <v>0.179754</v>
      </c>
      <c r="AC126" s="5">
        <v>0.18294199999999999</v>
      </c>
      <c r="AD126" s="5">
        <v>0.18765000000000001</v>
      </c>
      <c r="AE126" s="5">
        <f>AD126-AD125</f>
        <v>-2.351999999999993E-3</v>
      </c>
    </row>
    <row r="127" spans="1:31" x14ac:dyDescent="0.35">
      <c r="A127" t="s">
        <v>224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4.1972589999999997E-2</v>
      </c>
      <c r="L127" s="5">
        <v>7.2501259999999998E-2</v>
      </c>
      <c r="M127" s="5">
        <v>0.10387</v>
      </c>
      <c r="N127" s="5">
        <v>0.130466</v>
      </c>
      <c r="O127" s="5">
        <v>0.15456900000000001</v>
      </c>
      <c r="P127" s="5">
        <v>0.17071800000000001</v>
      </c>
      <c r="Q127" s="5">
        <v>0.186117</v>
      </c>
      <c r="R127" s="5">
        <v>0.19906099999999999</v>
      </c>
      <c r="S127" s="5">
        <v>0.21041499999999999</v>
      </c>
      <c r="T127" s="5">
        <v>0.220611</v>
      </c>
      <c r="U127" s="5">
        <v>0.224996</v>
      </c>
      <c r="V127" s="5">
        <v>0.22861400000000001</v>
      </c>
      <c r="W127" s="5">
        <v>0.23177900000000001</v>
      </c>
      <c r="X127" s="5">
        <v>0.23457</v>
      </c>
      <c r="Y127" s="5">
        <v>0.23732200000000001</v>
      </c>
      <c r="Z127" s="5">
        <v>0.239009</v>
      </c>
      <c r="AA127" s="5">
        <v>0.24113999999999999</v>
      </c>
      <c r="AB127" s="5">
        <v>0.24401300000000001</v>
      </c>
      <c r="AC127" s="5">
        <v>0.247894</v>
      </c>
      <c r="AD127" s="5">
        <v>0.25302000000000002</v>
      </c>
    </row>
    <row r="128" spans="1:31" x14ac:dyDescent="0.35">
      <c r="A128" t="s">
        <v>225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4.3049520000000001E-2</v>
      </c>
      <c r="L128" s="5">
        <v>7.517807E-2</v>
      </c>
      <c r="M128" s="5">
        <v>0.107853</v>
      </c>
      <c r="N128" s="5">
        <v>0.135825</v>
      </c>
      <c r="O128" s="5">
        <v>0.16113</v>
      </c>
      <c r="P128" s="5">
        <v>0.17852399999999999</v>
      </c>
      <c r="Q128" s="5">
        <v>0.194795</v>
      </c>
      <c r="R128" s="5">
        <v>0.208455</v>
      </c>
      <c r="S128" s="5">
        <v>0.22037699999999999</v>
      </c>
      <c r="T128" s="5">
        <v>0.231044</v>
      </c>
      <c r="U128" s="5">
        <v>0.23604900000000001</v>
      </c>
      <c r="V128" s="5">
        <v>0.24010899999999999</v>
      </c>
      <c r="W128" s="5">
        <v>0.24365800000000001</v>
      </c>
      <c r="X128" s="5">
        <v>0.246813</v>
      </c>
      <c r="Y128" s="5">
        <v>0.24990999999999999</v>
      </c>
      <c r="Z128" s="5">
        <v>0.25200099999999998</v>
      </c>
      <c r="AA128" s="5">
        <v>0.25451699999999999</v>
      </c>
      <c r="AB128" s="5">
        <v>0.25778400000000001</v>
      </c>
      <c r="AC128" s="5">
        <v>0.26205899999999999</v>
      </c>
      <c r="AD128" s="5">
        <v>0.26759899999999998</v>
      </c>
      <c r="AE128" s="5">
        <f>AD128-AD127</f>
        <v>1.4578999999999953E-2</v>
      </c>
    </row>
    <row r="129" spans="1:31" x14ac:dyDescent="0.35">
      <c r="A129" t="s">
        <v>226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4.4821149999999997E-2</v>
      </c>
      <c r="L129" s="5">
        <v>7.8327830000000001E-2</v>
      </c>
      <c r="M129" s="5">
        <v>0.112167</v>
      </c>
      <c r="N129" s="5">
        <v>0.141294</v>
      </c>
      <c r="O129" s="5">
        <v>0.167764</v>
      </c>
      <c r="P129" s="5">
        <v>0.18648899999999999</v>
      </c>
      <c r="Q129" s="5">
        <v>0.20410200000000001</v>
      </c>
      <c r="R129" s="5">
        <v>0.21903500000000001</v>
      </c>
      <c r="S129" s="5">
        <v>0.23211300000000001</v>
      </c>
      <c r="T129" s="5">
        <v>0.243807</v>
      </c>
      <c r="U129" s="5">
        <v>0.249838</v>
      </c>
      <c r="V129" s="5">
        <v>0.25483600000000001</v>
      </c>
      <c r="W129" s="5">
        <v>0.25918400000000003</v>
      </c>
      <c r="X129" s="5">
        <v>0.26295200000000002</v>
      </c>
      <c r="Y129" s="5">
        <v>0.26649299999999998</v>
      </c>
      <c r="Z129" s="5">
        <v>0.26889099999999999</v>
      </c>
      <c r="AA129" s="5">
        <v>0.27155600000000002</v>
      </c>
      <c r="AB129" s="5">
        <v>0.274785</v>
      </c>
      <c r="AC129" s="5">
        <v>0.27883400000000003</v>
      </c>
      <c r="AD129" s="5">
        <v>0.28396100000000002</v>
      </c>
    </row>
    <row r="130" spans="1:31" x14ac:dyDescent="0.35">
      <c r="A130" t="s">
        <v>227</v>
      </c>
      <c r="B130" s="5">
        <v>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4.3983590000000003E-2</v>
      </c>
      <c r="L130" s="5">
        <v>7.6692830000000003E-2</v>
      </c>
      <c r="M130" s="5">
        <v>0.110018</v>
      </c>
      <c r="N130" s="5">
        <v>0.13853199999999999</v>
      </c>
      <c r="O130" s="5">
        <v>0.16438</v>
      </c>
      <c r="P130" s="5">
        <v>0.18217800000000001</v>
      </c>
      <c r="Q130" s="5">
        <v>0.19895299999999999</v>
      </c>
      <c r="R130" s="5">
        <v>0.21309600000000001</v>
      </c>
      <c r="S130" s="5">
        <v>0.225522</v>
      </c>
      <c r="T130" s="5">
        <v>0.23671200000000001</v>
      </c>
      <c r="U130" s="5">
        <v>0.24213100000000001</v>
      </c>
      <c r="V130" s="5">
        <v>0.24667500000000001</v>
      </c>
      <c r="W130" s="5">
        <v>0.25074600000000002</v>
      </c>
      <c r="X130" s="5">
        <v>0.25446400000000002</v>
      </c>
      <c r="Y130" s="5">
        <v>0.25818200000000002</v>
      </c>
      <c r="Z130" s="5">
        <v>0.26094499999999998</v>
      </c>
      <c r="AA130" s="5">
        <v>0.26422099999999998</v>
      </c>
      <c r="AB130" s="5">
        <v>0.26834799999999998</v>
      </c>
      <c r="AC130" s="5">
        <v>0.27361099999999999</v>
      </c>
      <c r="AD130" s="5">
        <v>0.28027800000000003</v>
      </c>
      <c r="AE130" s="5">
        <f>AD130-AD129</f>
        <v>-3.6829999999999918E-3</v>
      </c>
    </row>
    <row r="131" spans="1:31" x14ac:dyDescent="0.35">
      <c r="A131" t="s">
        <v>228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2.3795210000000001E-2</v>
      </c>
      <c r="L131" s="5">
        <v>3.6871340000000002E-2</v>
      </c>
      <c r="M131" s="5">
        <v>5.3977270000000001E-2</v>
      </c>
      <c r="N131" s="5">
        <v>6.6338079999999994E-2</v>
      </c>
      <c r="O131" s="5">
        <v>7.6985139999999994E-2</v>
      </c>
      <c r="P131" s="5">
        <v>7.7869469999999996E-2</v>
      </c>
      <c r="Q131" s="5">
        <v>7.9029370000000002E-2</v>
      </c>
      <c r="R131" s="5">
        <v>7.8586959999999997E-2</v>
      </c>
      <c r="S131" s="5">
        <v>7.7642929999999999E-2</v>
      </c>
      <c r="T131" s="5">
        <v>7.6678940000000001E-2</v>
      </c>
      <c r="U131" s="5">
        <v>6.8867609999999996E-2</v>
      </c>
      <c r="V131" s="5">
        <v>6.1153560000000003E-2</v>
      </c>
      <c r="W131" s="5">
        <v>5.4028850000000003E-2</v>
      </c>
      <c r="X131" s="5">
        <v>4.7631449999999999E-2</v>
      </c>
      <c r="Y131" s="5">
        <v>4.2394849999999998E-2</v>
      </c>
      <c r="Z131" s="5">
        <v>3.6596330000000003E-2</v>
      </c>
      <c r="AA131" s="5">
        <v>3.2323009999999999E-2</v>
      </c>
      <c r="AB131" s="5">
        <v>2.9840999999999999E-2</v>
      </c>
      <c r="AC131" s="5">
        <v>2.9456889999999999E-2</v>
      </c>
      <c r="AD131" s="5">
        <v>3.1328849999999998E-2</v>
      </c>
    </row>
    <row r="132" spans="1:31" x14ac:dyDescent="0.35">
      <c r="A132" t="s">
        <v>229</v>
      </c>
      <c r="B132" s="5">
        <v>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2.1478480000000001E-2</v>
      </c>
      <c r="L132" s="5">
        <v>3.3425530000000002E-2</v>
      </c>
      <c r="M132" s="5">
        <v>4.9254489999999998E-2</v>
      </c>
      <c r="N132" s="5">
        <v>6.0770619999999997E-2</v>
      </c>
      <c r="O132" s="5">
        <v>7.0641250000000003E-2</v>
      </c>
      <c r="P132" s="5">
        <v>7.1230849999999998E-2</v>
      </c>
      <c r="Q132" s="5">
        <v>7.1928690000000003E-2</v>
      </c>
      <c r="R132" s="5">
        <v>7.1102869999999999E-2</v>
      </c>
      <c r="S132" s="5">
        <v>6.984427E-2</v>
      </c>
      <c r="T132" s="5">
        <v>6.8664020000000006E-2</v>
      </c>
      <c r="U132" s="5">
        <v>6.1069560000000002E-2</v>
      </c>
      <c r="V132" s="5">
        <v>5.355269E-2</v>
      </c>
      <c r="W132" s="5">
        <v>4.6694100000000002E-2</v>
      </c>
      <c r="X132" s="5">
        <v>4.068095E-2</v>
      </c>
      <c r="Y132" s="5">
        <v>3.5976029999999999E-2</v>
      </c>
      <c r="Z132" s="5">
        <v>3.0945520000000001E-2</v>
      </c>
      <c r="AA132" s="5">
        <v>2.758801E-2</v>
      </c>
      <c r="AB132" s="5">
        <v>2.6189500000000001E-2</v>
      </c>
      <c r="AC132" s="5">
        <v>2.70958E-2</v>
      </c>
      <c r="AD132" s="5">
        <v>3.050483E-2</v>
      </c>
      <c r="AE132" s="5">
        <f>AD132-AD131</f>
        <v>-8.2401999999999823E-4</v>
      </c>
    </row>
    <row r="133" spans="1:31" x14ac:dyDescent="0.35">
      <c r="A133" t="s">
        <v>230</v>
      </c>
      <c r="B133" s="5">
        <v>0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6.6765260000000007E-2</v>
      </c>
      <c r="L133" s="5">
        <v>0.115624</v>
      </c>
      <c r="M133" s="5">
        <v>0.16420499999999999</v>
      </c>
      <c r="N133" s="5">
        <v>0.205593</v>
      </c>
      <c r="O133" s="5">
        <v>0.24305299999999999</v>
      </c>
      <c r="P133" s="5">
        <v>0.270009</v>
      </c>
      <c r="Q133" s="5">
        <v>0.29604000000000003</v>
      </c>
      <c r="R133" s="5">
        <v>0.31858799999999998</v>
      </c>
      <c r="S133" s="5">
        <v>0.338814</v>
      </c>
      <c r="T133" s="5">
        <v>0.35730699999999999</v>
      </c>
      <c r="U133" s="5">
        <v>0.36843399999999998</v>
      </c>
      <c r="V133" s="5">
        <v>0.37873699999999999</v>
      </c>
      <c r="W133" s="5">
        <v>0.388432</v>
      </c>
      <c r="X133" s="5">
        <v>0.39755800000000002</v>
      </c>
      <c r="Y133" s="5">
        <v>0.40643000000000001</v>
      </c>
      <c r="Z133" s="5">
        <v>0.413883</v>
      </c>
      <c r="AA133" s="5">
        <v>0.42180299999999998</v>
      </c>
      <c r="AB133" s="5">
        <v>0.43048599999999998</v>
      </c>
      <c r="AC133" s="5">
        <v>0.44023000000000001</v>
      </c>
      <c r="AD133" s="5">
        <v>0.45132100000000003</v>
      </c>
    </row>
    <row r="134" spans="1:31" x14ac:dyDescent="0.35">
      <c r="A134" t="s">
        <v>231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6.44396E-2</v>
      </c>
      <c r="L134" s="5">
        <v>0.11099100000000001</v>
      </c>
      <c r="M134" s="5">
        <v>0.157115</v>
      </c>
      <c r="N134" s="5">
        <v>0.19631999999999999</v>
      </c>
      <c r="O134" s="5">
        <v>0.231849</v>
      </c>
      <c r="P134" s="5">
        <v>0.25750099999999998</v>
      </c>
      <c r="Q134" s="5">
        <v>0.28251999999999999</v>
      </c>
      <c r="R134" s="5">
        <v>0.30432199999999998</v>
      </c>
      <c r="S134" s="5">
        <v>0.32403700000000002</v>
      </c>
      <c r="T134" s="5">
        <v>0.34220499999999998</v>
      </c>
      <c r="U134" s="5">
        <v>0.35348099999999999</v>
      </c>
      <c r="V134" s="5">
        <v>0.36420799999999998</v>
      </c>
      <c r="W134" s="5">
        <v>0.37454399999999999</v>
      </c>
      <c r="X134" s="5">
        <v>0.384519</v>
      </c>
      <c r="Y134" s="5">
        <v>0.39444800000000002</v>
      </c>
      <c r="Z134" s="5">
        <v>0.40326400000000001</v>
      </c>
      <c r="AA134" s="5">
        <v>0.41281400000000001</v>
      </c>
      <c r="AB134" s="5">
        <v>0.42340499999999998</v>
      </c>
      <c r="AC134" s="5">
        <v>0.43537399999999998</v>
      </c>
      <c r="AD134" s="5">
        <v>0.44903700000000002</v>
      </c>
      <c r="AE134" s="5">
        <f>AD134-AD133</f>
        <v>-2.2840000000000082E-3</v>
      </c>
    </row>
    <row r="135" spans="1:31" x14ac:dyDescent="0.35">
      <c r="A135" t="s">
        <v>232</v>
      </c>
      <c r="B135" s="5">
        <v>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4.257888E-2</v>
      </c>
      <c r="L135" s="5">
        <v>6.9584409999999999E-2</v>
      </c>
      <c r="M135" s="5">
        <v>9.9656060000000005E-2</v>
      </c>
      <c r="N135" s="5">
        <v>0.123458</v>
      </c>
      <c r="O135" s="5">
        <v>0.144787</v>
      </c>
      <c r="P135" s="5">
        <v>0.15501000000000001</v>
      </c>
      <c r="Q135" s="5">
        <v>0.16559099999999999</v>
      </c>
      <c r="R135" s="5">
        <v>0.17392299999999999</v>
      </c>
      <c r="S135" s="5">
        <v>0.181225</v>
      </c>
      <c r="T135" s="5">
        <v>0.18798699999999999</v>
      </c>
      <c r="U135" s="5">
        <v>0.18679599999999999</v>
      </c>
      <c r="V135" s="5">
        <v>0.18551599999999999</v>
      </c>
      <c r="W135" s="5">
        <v>0.18446199999999999</v>
      </c>
      <c r="X135" s="5">
        <v>0.183673</v>
      </c>
      <c r="Y135" s="5">
        <v>0.183555</v>
      </c>
      <c r="Z135" s="5">
        <v>0.18230299999999999</v>
      </c>
      <c r="AA135" s="5">
        <v>0.18221499999999999</v>
      </c>
      <c r="AB135" s="5">
        <v>0.18354599999999999</v>
      </c>
      <c r="AC135" s="5">
        <v>0.18660399999999999</v>
      </c>
      <c r="AD135" s="5">
        <v>0.191576</v>
      </c>
    </row>
    <row r="136" spans="1:31" x14ac:dyDescent="0.35">
      <c r="A136" t="s">
        <v>233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3.5759399999999997E-2</v>
      </c>
      <c r="L136" s="5">
        <v>6.0224229999999997E-2</v>
      </c>
      <c r="M136" s="5">
        <v>8.6741460000000006E-2</v>
      </c>
      <c r="N136" s="5">
        <v>0.10834299999999999</v>
      </c>
      <c r="O136" s="5">
        <v>0.12759699999999999</v>
      </c>
      <c r="P136" s="5">
        <v>0.13789799999999999</v>
      </c>
      <c r="Q136" s="5">
        <v>0.14774100000000001</v>
      </c>
      <c r="R136" s="5">
        <v>0.15538299999999999</v>
      </c>
      <c r="S136" s="5">
        <v>0.16186700000000001</v>
      </c>
      <c r="T136" s="5">
        <v>0.167684</v>
      </c>
      <c r="U136" s="5">
        <v>0.16725100000000001</v>
      </c>
      <c r="V136" s="5">
        <v>0.16644400000000001</v>
      </c>
      <c r="W136" s="5">
        <v>0.165715</v>
      </c>
      <c r="X136" s="5">
        <v>0.16520199999999999</v>
      </c>
      <c r="Y136" s="5">
        <v>0.165301</v>
      </c>
      <c r="Z136" s="5">
        <v>0.16470000000000001</v>
      </c>
      <c r="AA136" s="5">
        <v>0.16519200000000001</v>
      </c>
      <c r="AB136" s="5">
        <v>0.16706599999999999</v>
      </c>
      <c r="AC136" s="5">
        <v>0.17063600000000001</v>
      </c>
      <c r="AD136" s="5">
        <v>0.17613200000000001</v>
      </c>
      <c r="AE136" s="5">
        <f>AD136-AD135</f>
        <v>-1.5443999999999986E-2</v>
      </c>
    </row>
    <row r="137" spans="1:31" x14ac:dyDescent="0.35">
      <c r="A137" t="s">
        <v>234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4.4534289999999997E-2</v>
      </c>
      <c r="L137" s="5">
        <v>7.5734480000000007E-2</v>
      </c>
      <c r="M137" s="5">
        <v>0.10831499999999999</v>
      </c>
      <c r="N137" s="5">
        <v>0.13535800000000001</v>
      </c>
      <c r="O137" s="5">
        <v>0.15968499999999999</v>
      </c>
      <c r="P137" s="5">
        <v>0.17472499999999999</v>
      </c>
      <c r="Q137" s="5">
        <v>0.18929099999999999</v>
      </c>
      <c r="R137" s="5">
        <v>0.201353</v>
      </c>
      <c r="S137" s="5">
        <v>0.21193400000000001</v>
      </c>
      <c r="T137" s="5">
        <v>0.221524</v>
      </c>
      <c r="U137" s="5">
        <v>0.224499</v>
      </c>
      <c r="V137" s="5">
        <v>0.22695199999999999</v>
      </c>
      <c r="W137" s="5">
        <v>0.22919800000000001</v>
      </c>
      <c r="X137" s="5">
        <v>0.231318</v>
      </c>
      <c r="Y137" s="5">
        <v>0.233654</v>
      </c>
      <c r="Z137" s="5">
        <v>0.234926</v>
      </c>
      <c r="AA137" s="5">
        <v>0.236929</v>
      </c>
      <c r="AB137" s="5">
        <v>0.239928</v>
      </c>
      <c r="AC137" s="5">
        <v>0.244201</v>
      </c>
      <c r="AD137" s="5">
        <v>0.24998600000000001</v>
      </c>
    </row>
    <row r="138" spans="1:31" x14ac:dyDescent="0.35">
      <c r="A138" t="s">
        <v>235</v>
      </c>
      <c r="B138" s="5">
        <v>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4.6567789999999998E-2</v>
      </c>
      <c r="L138" s="5">
        <v>8.0352740000000006E-2</v>
      </c>
      <c r="M138" s="5">
        <v>0.11509800000000001</v>
      </c>
      <c r="N138" s="5">
        <v>0.14437700000000001</v>
      </c>
      <c r="O138" s="5">
        <v>0.170765</v>
      </c>
      <c r="P138" s="5">
        <v>0.18809400000000001</v>
      </c>
      <c r="Q138" s="5">
        <v>0.20460800000000001</v>
      </c>
      <c r="R138" s="5">
        <v>0.21847</v>
      </c>
      <c r="S138" s="5">
        <v>0.23069500000000001</v>
      </c>
      <c r="T138" s="5">
        <v>0.24180199999999999</v>
      </c>
      <c r="U138" s="5">
        <v>0.24654000000000001</v>
      </c>
      <c r="V138" s="5">
        <v>0.25060900000000003</v>
      </c>
      <c r="W138" s="5">
        <v>0.25439299999999998</v>
      </c>
      <c r="X138" s="5">
        <v>0.25799100000000003</v>
      </c>
      <c r="Y138" s="5">
        <v>0.26177800000000001</v>
      </c>
      <c r="Z138" s="5">
        <v>0.26457799999999998</v>
      </c>
      <c r="AA138" s="5">
        <v>0.2681</v>
      </c>
      <c r="AB138" s="5">
        <v>0.27263999999999999</v>
      </c>
      <c r="AC138" s="5">
        <v>0.27849299999999999</v>
      </c>
      <c r="AD138" s="5">
        <v>0.285908</v>
      </c>
      <c r="AE138" s="5">
        <f>AD138-AD137</f>
        <v>3.5921999999999982E-2</v>
      </c>
    </row>
    <row r="139" spans="1:31" x14ac:dyDescent="0.35">
      <c r="A139" t="s">
        <v>236</v>
      </c>
      <c r="B139" s="5">
        <v>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4.8480370000000002E-2</v>
      </c>
      <c r="L139" s="5">
        <v>8.3393309999999998E-2</v>
      </c>
      <c r="M139" s="5">
        <v>0.119229</v>
      </c>
      <c r="N139" s="5">
        <v>0.14938199999999999</v>
      </c>
      <c r="O139" s="5">
        <v>0.17657800000000001</v>
      </c>
      <c r="P139" s="5">
        <v>0.194518</v>
      </c>
      <c r="Q139" s="5">
        <v>0.21172099999999999</v>
      </c>
      <c r="R139" s="5">
        <v>0.22620399999999999</v>
      </c>
      <c r="S139" s="5">
        <v>0.23902100000000001</v>
      </c>
      <c r="T139" s="5">
        <v>0.25069000000000002</v>
      </c>
      <c r="U139" s="5">
        <v>0.25582300000000002</v>
      </c>
      <c r="V139" s="5">
        <v>0.26031599999999999</v>
      </c>
      <c r="W139" s="5">
        <v>0.26452399999999998</v>
      </c>
      <c r="X139" s="5">
        <v>0.26853700000000003</v>
      </c>
      <c r="Y139" s="5">
        <v>0.27271800000000002</v>
      </c>
      <c r="Z139" s="5">
        <v>0.27588400000000002</v>
      </c>
      <c r="AA139" s="5">
        <v>0.27977200000000002</v>
      </c>
      <c r="AB139" s="5">
        <v>0.28469699999999998</v>
      </c>
      <c r="AC139" s="5">
        <v>0.29094599999999998</v>
      </c>
      <c r="AD139" s="5">
        <v>0.29879600000000001</v>
      </c>
    </row>
    <row r="140" spans="1:31" x14ac:dyDescent="0.35">
      <c r="A140" t="s">
        <v>237</v>
      </c>
      <c r="B140" s="5">
        <v>0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4.358223E-2</v>
      </c>
      <c r="L140" s="5">
        <v>7.4100360000000004E-2</v>
      </c>
      <c r="M140" s="5">
        <v>0.106311</v>
      </c>
      <c r="N140" s="5">
        <v>0.13284699999999999</v>
      </c>
      <c r="O140" s="5">
        <v>0.156532</v>
      </c>
      <c r="P140" s="5">
        <v>0.17036399999999999</v>
      </c>
      <c r="Q140" s="5">
        <v>0.18360499999999999</v>
      </c>
      <c r="R140" s="5">
        <v>0.19436200000000001</v>
      </c>
      <c r="S140" s="5">
        <v>0.20380599999999999</v>
      </c>
      <c r="T140" s="5">
        <v>0.21251400000000001</v>
      </c>
      <c r="U140" s="5">
        <v>0.214562</v>
      </c>
      <c r="V140" s="5">
        <v>0.21629499999999999</v>
      </c>
      <c r="W140" s="5">
        <v>0.21817600000000001</v>
      </c>
      <c r="X140" s="5">
        <v>0.22038199999999999</v>
      </c>
      <c r="Y140" s="5">
        <v>0.223328</v>
      </c>
      <c r="Z140" s="5">
        <v>0.225664</v>
      </c>
      <c r="AA140" s="5">
        <v>0.22928200000000001</v>
      </c>
      <c r="AB140" s="5">
        <v>0.23452799999999999</v>
      </c>
      <c r="AC140" s="5">
        <v>0.241728</v>
      </c>
      <c r="AD140" s="5">
        <v>0.25117</v>
      </c>
      <c r="AE140" s="5">
        <f>AD140-AD139</f>
        <v>-4.7626000000000002E-2</v>
      </c>
    </row>
    <row r="141" spans="1:31" x14ac:dyDescent="0.35"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</sheetData>
  <conditionalFormatting sqref="AE93:AE108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625EC-B697-464A-A703-3DAA6DF2A30B}">
  <sheetPr codeName="Sheet10">
    <tabColor theme="8" tint="0.59999389629810485"/>
  </sheetPr>
  <dimension ref="A1:AF62"/>
  <sheetViews>
    <sheetView showGridLines="0" topLeftCell="A120" workbookViewId="0">
      <selection activeCell="D14" sqref="D14"/>
    </sheetView>
  </sheetViews>
  <sheetFormatPr defaultRowHeight="14.5" x14ac:dyDescent="0.35"/>
  <sheetData>
    <row r="1" spans="1:32" ht="17.5" thickBot="1" x14ac:dyDescent="0.45">
      <c r="A1" s="17" t="s">
        <v>238</v>
      </c>
      <c r="B1" s="1"/>
      <c r="C1" s="2"/>
      <c r="D1" s="1">
        <v>2022</v>
      </c>
      <c r="E1" s="2">
        <v>2023</v>
      </c>
      <c r="F1" s="1">
        <v>2024</v>
      </c>
      <c r="G1" s="2">
        <v>2025</v>
      </c>
      <c r="H1" s="1">
        <v>2026</v>
      </c>
      <c r="I1" s="2">
        <v>2027</v>
      </c>
      <c r="J1" s="1">
        <v>2028</v>
      </c>
      <c r="K1" s="2">
        <v>2029</v>
      </c>
      <c r="L1" s="1">
        <v>2030</v>
      </c>
      <c r="M1" s="2">
        <v>2031</v>
      </c>
      <c r="N1" s="1">
        <v>2032</v>
      </c>
      <c r="O1" s="2">
        <v>2033</v>
      </c>
      <c r="P1" s="1">
        <v>2034</v>
      </c>
      <c r="Q1" s="2">
        <v>2035</v>
      </c>
      <c r="R1" s="1">
        <v>2036</v>
      </c>
      <c r="S1" s="2">
        <v>2037</v>
      </c>
      <c r="T1" s="1">
        <v>2038</v>
      </c>
      <c r="U1" s="2">
        <v>2039</v>
      </c>
      <c r="V1" s="1">
        <v>2040</v>
      </c>
      <c r="W1" s="2">
        <v>2041</v>
      </c>
      <c r="X1" s="1">
        <v>2042</v>
      </c>
      <c r="Y1" s="2">
        <v>2043</v>
      </c>
      <c r="Z1" s="1">
        <v>2044</v>
      </c>
      <c r="AA1" s="2">
        <v>2045</v>
      </c>
      <c r="AB1" s="1">
        <v>2046</v>
      </c>
      <c r="AC1" s="2">
        <v>2047</v>
      </c>
      <c r="AD1" s="1">
        <v>2048</v>
      </c>
      <c r="AE1" s="2">
        <v>2049</v>
      </c>
      <c r="AF1" s="1">
        <v>2050</v>
      </c>
    </row>
    <row r="2" spans="1:32" ht="15" thickTop="1" x14ac:dyDescent="0.35">
      <c r="A2" s="4" t="s">
        <v>239</v>
      </c>
      <c r="B2" s="19"/>
      <c r="C2" s="19"/>
      <c r="D2" s="19">
        <v>28.9099</v>
      </c>
      <c r="E2" s="19">
        <v>28.353200000000001</v>
      </c>
      <c r="F2" s="19">
        <v>27.690000000000005</v>
      </c>
      <c r="G2" s="19">
        <v>27.041399999999996</v>
      </c>
      <c r="H2" s="19">
        <v>26.296099999999999</v>
      </c>
      <c r="I2" s="19">
        <v>25.7057</v>
      </c>
      <c r="J2" s="19">
        <v>25.243099999999998</v>
      </c>
      <c r="K2" s="19">
        <v>24.781000000000002</v>
      </c>
      <c r="L2" s="19">
        <v>24.495900000000002</v>
      </c>
      <c r="M2" s="19">
        <v>24.040600000000001</v>
      </c>
      <c r="N2" s="19">
        <v>23.728100000000001</v>
      </c>
      <c r="O2" s="19">
        <v>23.444000000000003</v>
      </c>
      <c r="P2" s="19">
        <v>23.02</v>
      </c>
      <c r="Q2" s="19">
        <v>22.594799999999999</v>
      </c>
      <c r="R2" s="19">
        <v>22.142800000000001</v>
      </c>
      <c r="S2" s="19">
        <v>21.690100000000001</v>
      </c>
      <c r="T2" s="19">
        <v>21.2362</v>
      </c>
      <c r="U2" s="19">
        <v>20.778699999999997</v>
      </c>
      <c r="V2" s="19">
        <v>20.313399999999994</v>
      </c>
      <c r="W2" s="19">
        <v>19.823399999999999</v>
      </c>
      <c r="X2" s="19">
        <v>19.324200000000001</v>
      </c>
      <c r="Y2" s="19">
        <v>18.815200000000001</v>
      </c>
      <c r="Z2" s="19">
        <v>18.293000000000003</v>
      </c>
      <c r="AA2" s="19">
        <v>17.7575</v>
      </c>
      <c r="AB2" s="19">
        <v>17.198699999999999</v>
      </c>
      <c r="AC2" s="19">
        <v>16.6206</v>
      </c>
      <c r="AD2" s="19">
        <v>16.019400000000001</v>
      </c>
      <c r="AE2" s="19">
        <v>15.393899999999999</v>
      </c>
      <c r="AF2" s="19">
        <v>14.7401</v>
      </c>
    </row>
    <row r="3" spans="1:32" x14ac:dyDescent="0.35">
      <c r="A3" s="4" t="s">
        <v>240</v>
      </c>
      <c r="B3" s="19"/>
      <c r="C3" s="19"/>
      <c r="D3" s="19">
        <v>27.685600000000001</v>
      </c>
      <c r="E3" s="19">
        <v>27.200700000000001</v>
      </c>
      <c r="F3" s="19">
        <v>26.657200000000003</v>
      </c>
      <c r="G3" s="19">
        <v>26.099199999999996</v>
      </c>
      <c r="H3" s="19">
        <v>25.4739</v>
      </c>
      <c r="I3" s="19">
        <v>24.920100000000001</v>
      </c>
      <c r="J3" s="19">
        <v>24.456099999999999</v>
      </c>
      <c r="K3" s="19">
        <v>23.993400000000001</v>
      </c>
      <c r="L3" s="19">
        <v>23.670900000000003</v>
      </c>
      <c r="M3" s="19">
        <v>23.202200000000001</v>
      </c>
      <c r="N3" s="19">
        <v>22.826900000000002</v>
      </c>
      <c r="O3" s="19">
        <v>22.456600000000002</v>
      </c>
      <c r="P3" s="19">
        <v>21.9968</v>
      </c>
      <c r="Q3" s="19">
        <v>21.533899999999999</v>
      </c>
      <c r="R3" s="19">
        <v>21.0701</v>
      </c>
      <c r="S3" s="19">
        <v>20.5991</v>
      </c>
      <c r="T3" s="19">
        <v>20.126899999999999</v>
      </c>
      <c r="U3" s="19">
        <v>19.648699999999998</v>
      </c>
      <c r="V3" s="19">
        <v>19.161899999999996</v>
      </c>
      <c r="W3" s="19">
        <v>18.674799999999998</v>
      </c>
      <c r="X3" s="19">
        <v>18.179200000000002</v>
      </c>
      <c r="Y3" s="19">
        <v>17.6739</v>
      </c>
      <c r="Z3" s="19">
        <v>17.156300000000002</v>
      </c>
      <c r="AA3" s="19">
        <v>16.6252</v>
      </c>
      <c r="AB3" s="19">
        <v>16.079499999999999</v>
      </c>
      <c r="AC3" s="19">
        <v>15.514899999999999</v>
      </c>
      <c r="AD3" s="19">
        <v>14.9276</v>
      </c>
      <c r="AE3" s="19">
        <v>14.315999999999999</v>
      </c>
      <c r="AF3" s="19">
        <v>13.676600000000001</v>
      </c>
    </row>
    <row r="4" spans="1:32" x14ac:dyDescent="0.35">
      <c r="A4" s="4" t="s">
        <v>241</v>
      </c>
      <c r="B4" s="19"/>
      <c r="C4" s="19"/>
      <c r="D4" s="19">
        <v>14.796099999999999</v>
      </c>
      <c r="E4" s="19">
        <v>14.488900000000001</v>
      </c>
      <c r="F4" s="19">
        <v>14.181000000000001</v>
      </c>
      <c r="G4" s="19">
        <v>13.881699999999999</v>
      </c>
      <c r="H4" s="19">
        <v>13.5695</v>
      </c>
      <c r="I4" s="19">
        <v>13.283200000000001</v>
      </c>
      <c r="J4" s="19">
        <v>13.035499999999999</v>
      </c>
      <c r="K4" s="19">
        <v>12.791</v>
      </c>
      <c r="L4" s="19">
        <v>12.623800000000001</v>
      </c>
      <c r="M4" s="19">
        <v>12.338900000000001</v>
      </c>
      <c r="N4" s="19">
        <v>12.09</v>
      </c>
      <c r="O4" s="19">
        <v>11.8484</v>
      </c>
      <c r="P4" s="19">
        <v>11.583600000000001</v>
      </c>
      <c r="Q4" s="19">
        <v>11.3226</v>
      </c>
      <c r="R4" s="19">
        <v>11.065300000000001</v>
      </c>
      <c r="S4" s="19">
        <v>10.8103</v>
      </c>
      <c r="T4" s="19">
        <v>10.559199999999999</v>
      </c>
      <c r="U4" s="19">
        <v>10.310499999999999</v>
      </c>
      <c r="V4" s="19">
        <v>10.063199999999998</v>
      </c>
      <c r="W4" s="19">
        <v>9.8194999999999997</v>
      </c>
      <c r="X4" s="19">
        <v>9.5770999999999997</v>
      </c>
      <c r="Y4" s="19">
        <v>9.3355999999999995</v>
      </c>
      <c r="Z4" s="19">
        <v>9.0942000000000007</v>
      </c>
      <c r="AA4" s="19">
        <v>8.8523999999999994</v>
      </c>
      <c r="AB4" s="19">
        <v>8.61</v>
      </c>
      <c r="AC4" s="19">
        <v>8.3655999999999988</v>
      </c>
      <c r="AD4" s="19">
        <v>8.1182999999999996</v>
      </c>
      <c r="AE4" s="19">
        <v>7.8673999999999999</v>
      </c>
      <c r="AF4" s="19">
        <v>7.6120999999999999</v>
      </c>
    </row>
    <row r="5" spans="1:32" x14ac:dyDescent="0.35">
      <c r="A5" s="4" t="s">
        <v>242</v>
      </c>
      <c r="B5" s="19"/>
      <c r="C5" s="19"/>
      <c r="D5" s="19">
        <v>4.1014999999999997</v>
      </c>
      <c r="E5" s="19">
        <v>3.883</v>
      </c>
      <c r="F5" s="19">
        <v>3.7002999999999999</v>
      </c>
      <c r="G5" s="19">
        <v>3.5375999999999999</v>
      </c>
      <c r="H5" s="19">
        <v>3.3927999999999998</v>
      </c>
      <c r="I5" s="19">
        <v>3.2643</v>
      </c>
      <c r="J5" s="19">
        <v>3.1505999999999998</v>
      </c>
      <c r="K5" s="19">
        <v>3.0505</v>
      </c>
      <c r="L5" s="19">
        <v>2.9723000000000002</v>
      </c>
      <c r="M5" s="19">
        <v>2.8574000000000002</v>
      </c>
      <c r="N5" s="19">
        <v>2.7475999999999998</v>
      </c>
      <c r="O5" s="19">
        <v>2.6427</v>
      </c>
      <c r="P5" s="19">
        <v>2.5425</v>
      </c>
      <c r="Q5" s="19">
        <v>2.4468000000000001</v>
      </c>
      <c r="R5" s="19">
        <v>2.3552</v>
      </c>
      <c r="S5" s="19">
        <v>2.2677</v>
      </c>
      <c r="T5" s="19">
        <v>2.1839</v>
      </c>
      <c r="U5" s="19">
        <v>2.1038000000000001</v>
      </c>
      <c r="V5" s="19">
        <v>2.0270999999999999</v>
      </c>
      <c r="W5" s="19">
        <v>1.9537</v>
      </c>
      <c r="X5" s="19">
        <v>1.8834</v>
      </c>
      <c r="Y5" s="19">
        <v>1.8160000000000001</v>
      </c>
      <c r="Z5" s="19">
        <v>1.7515000000000001</v>
      </c>
      <c r="AA5" s="19">
        <v>1.6896</v>
      </c>
      <c r="AB5" s="19">
        <v>1.6303000000000001</v>
      </c>
      <c r="AC5" s="19">
        <v>1.5734999999999999</v>
      </c>
      <c r="AD5" s="19">
        <v>1.5189999999999999</v>
      </c>
      <c r="AE5" s="19">
        <v>1.4665999999999999</v>
      </c>
      <c r="AF5" s="19">
        <v>1.4165000000000001</v>
      </c>
    </row>
    <row r="6" spans="1:32" x14ac:dyDescent="0.35">
      <c r="A6" s="4" t="s">
        <v>243</v>
      </c>
      <c r="B6" s="19"/>
      <c r="C6" s="19"/>
      <c r="D6" s="19">
        <v>10.694599999999999</v>
      </c>
      <c r="E6" s="19">
        <v>10.6059</v>
      </c>
      <c r="F6" s="19">
        <v>10.480700000000001</v>
      </c>
      <c r="G6" s="19">
        <v>10.344099999999999</v>
      </c>
      <c r="H6" s="19">
        <v>10.1767</v>
      </c>
      <c r="I6" s="19">
        <v>10.0189</v>
      </c>
      <c r="J6" s="19">
        <v>9.8849</v>
      </c>
      <c r="K6" s="19">
        <v>9.7405000000000008</v>
      </c>
      <c r="L6" s="19">
        <v>9.6515000000000004</v>
      </c>
      <c r="M6" s="19">
        <v>9.4815000000000005</v>
      </c>
      <c r="N6" s="19">
        <v>9.3423999999999996</v>
      </c>
      <c r="O6" s="19">
        <v>9.2057000000000002</v>
      </c>
      <c r="P6" s="19">
        <v>9.0411000000000001</v>
      </c>
      <c r="Q6" s="19">
        <v>8.8757999999999999</v>
      </c>
      <c r="R6" s="19">
        <v>8.7101000000000006</v>
      </c>
      <c r="S6" s="19">
        <v>8.5426000000000002</v>
      </c>
      <c r="T6" s="19">
        <v>8.3752999999999993</v>
      </c>
      <c r="U6" s="19">
        <v>8.2066999999999997</v>
      </c>
      <c r="V6" s="19">
        <v>8.0360999999999994</v>
      </c>
      <c r="W6" s="19">
        <v>7.8658000000000001</v>
      </c>
      <c r="X6" s="19">
        <v>7.6936999999999998</v>
      </c>
      <c r="Y6" s="19">
        <v>7.5195999999999996</v>
      </c>
      <c r="Z6" s="19">
        <v>7.3426999999999998</v>
      </c>
      <c r="AA6" s="19">
        <v>7.1627999999999998</v>
      </c>
      <c r="AB6" s="19">
        <v>6.9797000000000002</v>
      </c>
      <c r="AC6" s="19">
        <v>6.7920999999999996</v>
      </c>
      <c r="AD6" s="19">
        <v>6.5993000000000004</v>
      </c>
      <c r="AE6" s="19">
        <v>6.4008000000000003</v>
      </c>
      <c r="AF6" s="19">
        <v>6.1955999999999998</v>
      </c>
    </row>
    <row r="7" spans="1:32" x14ac:dyDescent="0.35">
      <c r="A7" s="4" t="s">
        <v>244</v>
      </c>
      <c r="B7" s="19"/>
      <c r="C7" s="19"/>
      <c r="D7" s="19">
        <v>12.8895</v>
      </c>
      <c r="E7" s="19">
        <v>12.7118</v>
      </c>
      <c r="F7" s="19">
        <v>12.4762</v>
      </c>
      <c r="G7" s="19">
        <v>12.217499999999999</v>
      </c>
      <c r="H7" s="19">
        <v>11.904400000000001</v>
      </c>
      <c r="I7" s="19">
        <v>11.636900000000001</v>
      </c>
      <c r="J7" s="19">
        <v>11.4206</v>
      </c>
      <c r="K7" s="19">
        <v>11.202400000000001</v>
      </c>
      <c r="L7" s="19">
        <v>11.0471</v>
      </c>
      <c r="M7" s="19">
        <v>10.863300000000001</v>
      </c>
      <c r="N7" s="19">
        <v>10.7369</v>
      </c>
      <c r="O7" s="19">
        <v>10.6082</v>
      </c>
      <c r="P7" s="19">
        <v>10.4132</v>
      </c>
      <c r="Q7" s="19">
        <v>10.2113</v>
      </c>
      <c r="R7" s="19">
        <v>10.004799999999999</v>
      </c>
      <c r="S7" s="19">
        <v>9.7888000000000002</v>
      </c>
      <c r="T7" s="19">
        <v>9.5677000000000003</v>
      </c>
      <c r="U7" s="19">
        <v>9.3382000000000005</v>
      </c>
      <c r="V7" s="19">
        <v>9.0986999999999991</v>
      </c>
      <c r="W7" s="19">
        <v>8.8552999999999997</v>
      </c>
      <c r="X7" s="19">
        <v>8.6021000000000001</v>
      </c>
      <c r="Y7" s="19">
        <v>8.3383000000000003</v>
      </c>
      <c r="Z7" s="19">
        <v>8.0620999999999992</v>
      </c>
      <c r="AA7" s="19">
        <v>7.7728000000000002</v>
      </c>
      <c r="AB7" s="19">
        <v>7.4695</v>
      </c>
      <c r="AC7" s="19">
        <v>7.1493000000000002</v>
      </c>
      <c r="AD7" s="19">
        <v>6.8093000000000004</v>
      </c>
      <c r="AE7" s="19">
        <v>6.4485999999999999</v>
      </c>
      <c r="AF7" s="19">
        <v>6.0644999999999998</v>
      </c>
    </row>
    <row r="8" spans="1:32" x14ac:dyDescent="0.35">
      <c r="A8" s="4" t="s">
        <v>245</v>
      </c>
      <c r="B8" s="19"/>
      <c r="C8" s="19"/>
      <c r="D8" s="19">
        <v>1.2242999999999999</v>
      </c>
      <c r="E8" s="19">
        <v>1.1525000000000001</v>
      </c>
      <c r="F8" s="19">
        <v>1.0327999999999999</v>
      </c>
      <c r="G8" s="19">
        <v>0.94220000000000004</v>
      </c>
      <c r="H8" s="19">
        <v>0.82220000000000004</v>
      </c>
      <c r="I8" s="19">
        <v>0.78559999999999997</v>
      </c>
      <c r="J8" s="19">
        <v>0.78700000000000003</v>
      </c>
      <c r="K8" s="19">
        <v>0.78759999999999997</v>
      </c>
      <c r="L8" s="19">
        <v>0.82499999999999996</v>
      </c>
      <c r="M8" s="19">
        <v>0.83840000000000003</v>
      </c>
      <c r="N8" s="19">
        <v>0.9012</v>
      </c>
      <c r="O8" s="19">
        <v>0.98740000000000006</v>
      </c>
      <c r="P8" s="19">
        <v>1.0232000000000001</v>
      </c>
      <c r="Q8" s="19">
        <v>1.0609</v>
      </c>
      <c r="R8" s="19">
        <v>1.0727</v>
      </c>
      <c r="S8" s="19">
        <v>1.091</v>
      </c>
      <c r="T8" s="19">
        <v>1.1093</v>
      </c>
      <c r="U8" s="19">
        <v>1.1299999999999999</v>
      </c>
      <c r="V8" s="19">
        <v>1.1515</v>
      </c>
      <c r="W8" s="19">
        <v>1.1486000000000001</v>
      </c>
      <c r="X8" s="19">
        <v>1.145</v>
      </c>
      <c r="Y8" s="19">
        <v>1.1413</v>
      </c>
      <c r="Z8" s="19">
        <v>1.1367</v>
      </c>
      <c r="AA8" s="19">
        <v>1.1323000000000001</v>
      </c>
      <c r="AB8" s="19">
        <v>1.1192</v>
      </c>
      <c r="AC8" s="19">
        <v>1.1056999999999999</v>
      </c>
      <c r="AD8" s="19">
        <v>1.0918000000000001</v>
      </c>
      <c r="AE8" s="19">
        <v>1.0779000000000001</v>
      </c>
      <c r="AF8" s="19">
        <v>1.0634999999999999</v>
      </c>
    </row>
    <row r="9" spans="1:32" x14ac:dyDescent="0.35">
      <c r="A9" s="4" t="s">
        <v>246</v>
      </c>
      <c r="B9" s="19"/>
      <c r="C9" s="19"/>
      <c r="D9" s="19">
        <v>4.4701000000000004</v>
      </c>
      <c r="E9" s="19">
        <v>4.3564999999999996</v>
      </c>
      <c r="F9" s="19">
        <v>4.3155999999999999</v>
      </c>
      <c r="G9" s="19">
        <v>4.2695999999999996</v>
      </c>
      <c r="H9" s="19">
        <v>4.0144000000000002</v>
      </c>
      <c r="I9" s="19">
        <v>3.2181000000000002</v>
      </c>
      <c r="J9" s="19">
        <v>3.1779999999999999</v>
      </c>
      <c r="K9" s="19">
        <v>3.1564000000000001</v>
      </c>
      <c r="L9" s="19">
        <v>3.0754999999999999</v>
      </c>
      <c r="M9" s="19">
        <v>2.8553999999999999</v>
      </c>
      <c r="N9" s="19">
        <v>2.8426</v>
      </c>
      <c r="O9" s="19">
        <v>2.7980999999999998</v>
      </c>
      <c r="P9" s="19">
        <v>2.7553999999999998</v>
      </c>
      <c r="Q9" s="19">
        <v>2.6989000000000001</v>
      </c>
      <c r="R9" s="19">
        <v>2.67</v>
      </c>
      <c r="S9" s="19">
        <v>2.6389999999999998</v>
      </c>
      <c r="T9" s="19">
        <v>2.6</v>
      </c>
      <c r="U9" s="19">
        <v>2.5720000000000001</v>
      </c>
      <c r="V9" s="19">
        <v>2.4744999999999999</v>
      </c>
      <c r="W9" s="19">
        <v>2.4384999999999999</v>
      </c>
      <c r="X9" s="19">
        <v>2.4045999999999998</v>
      </c>
      <c r="Y9" s="19">
        <v>2.3837999999999999</v>
      </c>
      <c r="Z9" s="19">
        <v>2.3551000000000002</v>
      </c>
      <c r="AA9" s="19">
        <v>2.33</v>
      </c>
      <c r="AB9" s="19">
        <v>2.3054999999999999</v>
      </c>
      <c r="AC9" s="19">
        <v>2.2848000000000002</v>
      </c>
      <c r="AD9" s="19">
        <v>2.2677999999999998</v>
      </c>
      <c r="AE9" s="19">
        <v>2.2551000000000001</v>
      </c>
      <c r="AF9" s="19">
        <v>2.2480000000000002</v>
      </c>
    </row>
    <row r="10" spans="1:32" x14ac:dyDescent="0.35">
      <c r="A10" s="4" t="s">
        <v>247</v>
      </c>
      <c r="B10" s="19"/>
      <c r="C10" s="19"/>
      <c r="D10" s="19">
        <v>39.362499999999997</v>
      </c>
      <c r="E10" s="19">
        <v>39.323099999999997</v>
      </c>
      <c r="F10" s="19">
        <v>39.283799999999999</v>
      </c>
      <c r="G10" s="19">
        <v>39.244599999999998</v>
      </c>
      <c r="H10" s="19">
        <v>39.205399999999997</v>
      </c>
      <c r="I10" s="19">
        <v>39.1661</v>
      </c>
      <c r="J10" s="19">
        <v>39.126899999999999</v>
      </c>
      <c r="K10" s="19">
        <v>38.999499999999998</v>
      </c>
      <c r="L10" s="19">
        <v>38.806199999999997</v>
      </c>
      <c r="M10" s="19">
        <v>38.721800000000002</v>
      </c>
      <c r="N10" s="19">
        <v>38.517099999999999</v>
      </c>
      <c r="O10" s="19">
        <v>38.268099999999997</v>
      </c>
      <c r="P10" s="19">
        <v>38.036700000000003</v>
      </c>
      <c r="Q10" s="19">
        <v>37.802</v>
      </c>
      <c r="R10" s="19">
        <v>37.5779</v>
      </c>
      <c r="S10" s="19">
        <v>37.272199999999998</v>
      </c>
      <c r="T10" s="19">
        <v>37.089199999999998</v>
      </c>
      <c r="U10" s="19">
        <v>36.898800000000001</v>
      </c>
      <c r="V10" s="19">
        <v>36.709400000000002</v>
      </c>
      <c r="W10" s="19">
        <v>36.561900000000001</v>
      </c>
      <c r="X10" s="19">
        <v>36.411700000000003</v>
      </c>
      <c r="Y10" s="19">
        <v>36.259500000000003</v>
      </c>
      <c r="Z10" s="19">
        <v>36.107399999999998</v>
      </c>
      <c r="AA10" s="19">
        <v>35.956400000000002</v>
      </c>
      <c r="AB10" s="19">
        <v>35.822899999999997</v>
      </c>
      <c r="AC10" s="19">
        <v>35.691499999999998</v>
      </c>
      <c r="AD10" s="19">
        <v>35.565399999999997</v>
      </c>
      <c r="AE10" s="19">
        <v>35.445300000000003</v>
      </c>
      <c r="AF10" s="19">
        <v>35.333399999999997</v>
      </c>
    </row>
    <row r="11" spans="1:32" x14ac:dyDescent="0.35">
      <c r="A11" s="4" t="s">
        <v>248</v>
      </c>
      <c r="B11" s="19"/>
      <c r="C11" s="19"/>
      <c r="D11" s="19">
        <v>0.39319999999999999</v>
      </c>
      <c r="E11" s="19">
        <v>0.38490000000000002</v>
      </c>
      <c r="F11" s="19">
        <v>0.36870000000000003</v>
      </c>
      <c r="G11" s="19">
        <v>0.35709999999999997</v>
      </c>
      <c r="H11" s="19">
        <v>0.34320000000000001</v>
      </c>
      <c r="I11" s="19">
        <v>0.33979999999999999</v>
      </c>
      <c r="J11" s="19">
        <v>0.3427</v>
      </c>
      <c r="K11" s="19">
        <v>0.34549999999999997</v>
      </c>
      <c r="L11" s="19">
        <v>0.35420000000000001</v>
      </c>
      <c r="M11" s="19">
        <v>0.3594</v>
      </c>
      <c r="N11" s="19">
        <v>0.37059999999999998</v>
      </c>
      <c r="O11" s="19">
        <v>0.38190000000000002</v>
      </c>
      <c r="P11" s="19">
        <v>0.38540000000000002</v>
      </c>
      <c r="Q11" s="19">
        <v>0.38850000000000001</v>
      </c>
      <c r="R11" s="19">
        <v>0.39200000000000002</v>
      </c>
      <c r="S11" s="19">
        <v>0.39479999999999998</v>
      </c>
      <c r="T11" s="19">
        <v>0.39739999999999998</v>
      </c>
      <c r="U11" s="19">
        <v>0.39960000000000001</v>
      </c>
      <c r="V11" s="19">
        <v>0.40150000000000002</v>
      </c>
      <c r="W11" s="19">
        <v>0.40439999999999998</v>
      </c>
      <c r="X11" s="19">
        <v>0.40710000000000002</v>
      </c>
      <c r="Y11" s="19">
        <v>0.4098</v>
      </c>
      <c r="Z11" s="19">
        <v>0.41239999999999999</v>
      </c>
      <c r="AA11" s="19">
        <v>0.41489999999999999</v>
      </c>
      <c r="AB11" s="19">
        <v>0.41789999999999999</v>
      </c>
      <c r="AC11" s="19">
        <v>0.42109999999999997</v>
      </c>
      <c r="AD11" s="19">
        <v>0.42449999999999999</v>
      </c>
      <c r="AE11" s="19">
        <v>0.42830000000000001</v>
      </c>
      <c r="AF11" s="19">
        <v>0.4325</v>
      </c>
    </row>
    <row r="12" spans="1:32" x14ac:dyDescent="0.35">
      <c r="A12" s="4" t="s">
        <v>249</v>
      </c>
      <c r="B12" s="19"/>
      <c r="C12" s="19"/>
      <c r="D12" s="19">
        <v>31.450399999999998</v>
      </c>
      <c r="E12" s="19">
        <v>31.468900000000001</v>
      </c>
      <c r="F12" s="19">
        <v>31.482900000000001</v>
      </c>
      <c r="G12" s="19">
        <v>31.468499999999999</v>
      </c>
      <c r="H12" s="19">
        <v>31.4696</v>
      </c>
      <c r="I12" s="19">
        <v>31.433599999999998</v>
      </c>
      <c r="J12" s="19">
        <v>31.3766</v>
      </c>
      <c r="K12" s="19">
        <v>31.238</v>
      </c>
      <c r="L12" s="19">
        <v>31.069500000000001</v>
      </c>
      <c r="M12" s="19">
        <v>31.008900000000001</v>
      </c>
      <c r="N12" s="19">
        <v>30.7974</v>
      </c>
      <c r="O12" s="19">
        <v>30.564399999999999</v>
      </c>
      <c r="P12" s="19">
        <v>30.347799999999999</v>
      </c>
      <c r="Q12" s="19">
        <v>30.1309</v>
      </c>
      <c r="R12" s="19">
        <v>29.954999999999998</v>
      </c>
      <c r="S12" s="19">
        <v>29.770900000000001</v>
      </c>
      <c r="T12" s="19">
        <v>29.585999999999999</v>
      </c>
      <c r="U12" s="19">
        <v>29.397200000000002</v>
      </c>
      <c r="V12" s="19">
        <v>29.2088</v>
      </c>
      <c r="W12" s="19">
        <v>29.0505</v>
      </c>
      <c r="X12" s="19">
        <v>28.8919</v>
      </c>
      <c r="Y12" s="19">
        <v>28.732399999999998</v>
      </c>
      <c r="Z12" s="19">
        <v>28.5732</v>
      </c>
      <c r="AA12" s="19">
        <v>28.4132</v>
      </c>
      <c r="AB12" s="19">
        <v>28.264700000000001</v>
      </c>
      <c r="AC12" s="19">
        <v>28.116</v>
      </c>
      <c r="AD12" s="19">
        <v>27.968499999999999</v>
      </c>
      <c r="AE12" s="19">
        <v>27.820599999999999</v>
      </c>
      <c r="AF12" s="19">
        <v>27.674099999999999</v>
      </c>
    </row>
    <row r="13" spans="1:32" x14ac:dyDescent="0.35">
      <c r="A13" s="4" t="s">
        <v>250</v>
      </c>
      <c r="B13" s="19"/>
      <c r="C13" s="19"/>
      <c r="D13" s="19">
        <v>7.5189000000000004</v>
      </c>
      <c r="E13" s="19">
        <v>7.4692999999999996</v>
      </c>
      <c r="F13" s="19">
        <v>7.4321999999999999</v>
      </c>
      <c r="G13" s="19">
        <v>7.4189999999999996</v>
      </c>
      <c r="H13" s="19">
        <v>7.3925999999999998</v>
      </c>
      <c r="I13" s="19">
        <v>7.3926999999999996</v>
      </c>
      <c r="J13" s="19">
        <v>7.4077000000000002</v>
      </c>
      <c r="K13" s="19">
        <v>7.4160000000000004</v>
      </c>
      <c r="L13" s="19">
        <v>7.3825000000000003</v>
      </c>
      <c r="M13" s="19">
        <v>7.3536000000000001</v>
      </c>
      <c r="N13" s="19">
        <v>7.3491</v>
      </c>
      <c r="O13" s="19">
        <v>7.3217999999999996</v>
      </c>
      <c r="P13" s="19">
        <v>7.3034999999999997</v>
      </c>
      <c r="Q13" s="19">
        <v>7.2826000000000004</v>
      </c>
      <c r="R13" s="19">
        <v>7.2309000000000001</v>
      </c>
      <c r="S13" s="19">
        <v>7.1063999999999998</v>
      </c>
      <c r="T13" s="19">
        <v>7.1058000000000003</v>
      </c>
      <c r="U13" s="19">
        <v>7.1018999999999997</v>
      </c>
      <c r="V13" s="19">
        <v>7.0991999999999997</v>
      </c>
      <c r="W13" s="19">
        <v>7.1070000000000002</v>
      </c>
      <c r="X13" s="19">
        <v>7.1127000000000002</v>
      </c>
      <c r="Y13" s="19">
        <v>7.1173000000000002</v>
      </c>
      <c r="Z13" s="19">
        <v>7.1218000000000004</v>
      </c>
      <c r="AA13" s="19">
        <v>7.1284000000000001</v>
      </c>
      <c r="AB13" s="19">
        <v>7.1402999999999999</v>
      </c>
      <c r="AC13" s="19">
        <v>7.1544999999999996</v>
      </c>
      <c r="AD13" s="19">
        <v>7.1723999999999997</v>
      </c>
      <c r="AE13" s="19">
        <v>7.1963999999999997</v>
      </c>
      <c r="AF13" s="19">
        <v>7.2268999999999997</v>
      </c>
    </row>
    <row r="14" spans="1:32" x14ac:dyDescent="0.35">
      <c r="A14" s="4" t="s">
        <v>251</v>
      </c>
      <c r="B14" s="19"/>
      <c r="C14" s="19"/>
      <c r="D14" s="19">
        <v>3.4866999999999999</v>
      </c>
      <c r="E14" s="19">
        <v>3.4607999999999999</v>
      </c>
      <c r="F14" s="19">
        <v>3.4272</v>
      </c>
      <c r="G14" s="19">
        <v>3.3858999999999999</v>
      </c>
      <c r="H14" s="19">
        <v>3.2650000000000001</v>
      </c>
      <c r="I14" s="19">
        <v>3.2294999999999998</v>
      </c>
      <c r="J14" s="19">
        <v>3.2077</v>
      </c>
      <c r="K14" s="19">
        <v>3.1884999999999999</v>
      </c>
      <c r="L14" s="19">
        <v>3.1716000000000002</v>
      </c>
      <c r="M14" s="19">
        <v>3.1149</v>
      </c>
      <c r="N14" s="19">
        <v>3.1396000000000002</v>
      </c>
      <c r="O14" s="19">
        <v>3.1871</v>
      </c>
      <c r="P14" s="19">
        <v>3.2262</v>
      </c>
      <c r="Q14" s="19">
        <v>3.2671000000000001</v>
      </c>
      <c r="R14" s="19">
        <v>3.2719999999999998</v>
      </c>
      <c r="S14" s="19">
        <v>3.2856000000000001</v>
      </c>
      <c r="T14" s="19">
        <v>3.2993000000000001</v>
      </c>
      <c r="U14" s="19">
        <v>3.3165</v>
      </c>
      <c r="V14" s="19">
        <v>3.3346</v>
      </c>
      <c r="W14" s="19">
        <v>3.3231999999999999</v>
      </c>
      <c r="X14" s="19">
        <v>3.3121</v>
      </c>
      <c r="Y14" s="19">
        <v>3.3014999999999999</v>
      </c>
      <c r="Z14" s="19">
        <v>3.2911000000000001</v>
      </c>
      <c r="AA14" s="19">
        <v>3.2814999999999999</v>
      </c>
      <c r="AB14" s="19">
        <v>3.2612999999999999</v>
      </c>
      <c r="AC14" s="19">
        <v>3.2414999999999998</v>
      </c>
      <c r="AD14" s="19">
        <v>3.2212999999999998</v>
      </c>
      <c r="AE14" s="19">
        <v>3.2017000000000002</v>
      </c>
      <c r="AF14" s="19">
        <v>3.1814</v>
      </c>
    </row>
    <row r="15" spans="1:32" x14ac:dyDescent="0.35">
      <c r="A15" s="4" t="s">
        <v>252</v>
      </c>
      <c r="B15" s="19"/>
      <c r="C15" s="19"/>
      <c r="D15" s="19">
        <v>-21.813600000000001</v>
      </c>
      <c r="E15" s="19">
        <v>-21.242100000000001</v>
      </c>
      <c r="F15" s="19">
        <v>-21.081800000000001</v>
      </c>
      <c r="G15" s="19">
        <v>-21.996500000000001</v>
      </c>
      <c r="H15" s="19">
        <v>-23.4511</v>
      </c>
      <c r="I15" s="19">
        <v>-25.442299999999999</v>
      </c>
      <c r="J15" s="19">
        <v>-27.851400000000002</v>
      </c>
      <c r="K15" s="19">
        <v>-30.134499999999999</v>
      </c>
      <c r="L15" s="19">
        <v>-31.936900000000001</v>
      </c>
      <c r="M15" s="19">
        <v>-32.866100000000003</v>
      </c>
      <c r="N15" s="19">
        <v>-33.311799999999998</v>
      </c>
      <c r="O15" s="19">
        <v>-34.049999999999997</v>
      </c>
      <c r="P15" s="19">
        <v>-34.5749</v>
      </c>
      <c r="Q15" s="19">
        <v>-35.359200000000001</v>
      </c>
      <c r="R15" s="19">
        <v>-36.600099999999998</v>
      </c>
      <c r="S15" s="19">
        <v>-38.8675</v>
      </c>
      <c r="T15" s="19">
        <v>-40.1691</v>
      </c>
      <c r="U15" s="19">
        <v>-41.562199999999997</v>
      </c>
      <c r="V15" s="19">
        <v>-42.874299999999998</v>
      </c>
      <c r="W15" s="19">
        <v>-44.1599</v>
      </c>
      <c r="X15" s="19">
        <v>-45.083599999999997</v>
      </c>
      <c r="Y15" s="19">
        <v>-45.466099999999997</v>
      </c>
      <c r="Z15" s="19">
        <v>-45.508499999999998</v>
      </c>
      <c r="AA15" s="19">
        <v>-44.831699999999998</v>
      </c>
      <c r="AB15" s="19">
        <v>-44.044899999999998</v>
      </c>
      <c r="AC15" s="19">
        <v>-43.258400000000002</v>
      </c>
      <c r="AD15" s="19">
        <v>-43.356200000000001</v>
      </c>
      <c r="AE15" s="19">
        <v>-43.46</v>
      </c>
      <c r="AF15" s="19">
        <v>-43.601700000000001</v>
      </c>
    </row>
    <row r="16" spans="1:32" x14ac:dyDescent="0.35">
      <c r="A16" s="4" t="s">
        <v>253</v>
      </c>
      <c r="B16" s="19"/>
      <c r="C16" s="19"/>
      <c r="D16" s="19">
        <v>-6.2055999999999996</v>
      </c>
      <c r="E16" s="19">
        <v>-5.6341000000000001</v>
      </c>
      <c r="F16" s="19">
        <v>-5.4737999999999998</v>
      </c>
      <c r="G16" s="19">
        <v>-6.3884999999999996</v>
      </c>
      <c r="H16" s="19">
        <v>-7.8430999999999997</v>
      </c>
      <c r="I16" s="19">
        <v>-9.8343000000000007</v>
      </c>
      <c r="J16" s="19">
        <v>-12.243399999999999</v>
      </c>
      <c r="K16" s="19">
        <v>-14.5265</v>
      </c>
      <c r="L16" s="19">
        <v>-16.328900000000001</v>
      </c>
      <c r="M16" s="19">
        <v>-17.258099999999999</v>
      </c>
      <c r="N16" s="19">
        <v>-17.703800000000001</v>
      </c>
      <c r="O16" s="19">
        <v>-18.442</v>
      </c>
      <c r="P16" s="19">
        <v>-18.966899999999999</v>
      </c>
      <c r="Q16" s="19">
        <v>-19.751200000000001</v>
      </c>
      <c r="R16" s="19">
        <v>-20.992100000000001</v>
      </c>
      <c r="S16" s="19">
        <v>-23.259499999999999</v>
      </c>
      <c r="T16" s="19">
        <v>-24.5611</v>
      </c>
      <c r="U16" s="19">
        <v>-25.9542</v>
      </c>
      <c r="V16" s="19">
        <v>-27.266300000000001</v>
      </c>
      <c r="W16" s="19">
        <v>-28.5519</v>
      </c>
      <c r="X16" s="19">
        <v>-29.4756</v>
      </c>
      <c r="Y16" s="19">
        <v>-29.8581</v>
      </c>
      <c r="Z16" s="19">
        <v>-29.900500000000001</v>
      </c>
      <c r="AA16" s="19">
        <v>-29.223700000000001</v>
      </c>
      <c r="AB16" s="19">
        <v>-28.436900000000001</v>
      </c>
      <c r="AC16" s="19">
        <v>-27.650400000000001</v>
      </c>
      <c r="AD16" s="19">
        <v>-27.748200000000001</v>
      </c>
      <c r="AE16" s="19">
        <v>-27.852</v>
      </c>
      <c r="AF16" s="19">
        <v>-27.9937</v>
      </c>
    </row>
    <row r="17" spans="1:32" x14ac:dyDescent="0.35">
      <c r="A17" s="4" t="s">
        <v>254</v>
      </c>
      <c r="B17" s="19"/>
      <c r="C17" s="19"/>
      <c r="D17" s="19">
        <v>54.415799999999997</v>
      </c>
      <c r="E17" s="19">
        <v>54.2515</v>
      </c>
      <c r="F17" s="19">
        <v>53.634700000000002</v>
      </c>
      <c r="G17" s="19">
        <v>51.945</v>
      </c>
      <c r="H17" s="19">
        <v>49.329799999999999</v>
      </c>
      <c r="I17" s="19">
        <v>45.877200000000002</v>
      </c>
      <c r="J17" s="19">
        <v>42.904400000000003</v>
      </c>
      <c r="K17" s="19">
        <v>39.9908</v>
      </c>
      <c r="L17" s="19">
        <v>37.612299999999998</v>
      </c>
      <c r="M17" s="19">
        <v>35.866599999999998</v>
      </c>
      <c r="N17" s="19">
        <v>34.915700000000001</v>
      </c>
      <c r="O17" s="19">
        <v>33.647300000000001</v>
      </c>
      <c r="P17" s="19">
        <v>32.4636</v>
      </c>
      <c r="Q17" s="19">
        <v>31.003499999999999</v>
      </c>
      <c r="R17" s="19">
        <v>29.0626</v>
      </c>
      <c r="S17" s="19">
        <v>26.019400000000001</v>
      </c>
      <c r="T17" s="19">
        <v>24.055499999999999</v>
      </c>
      <c r="U17" s="19">
        <v>22.003699999999998</v>
      </c>
      <c r="V17" s="19">
        <v>19.957699999999999</v>
      </c>
      <c r="W17" s="19">
        <v>17.987200000000001</v>
      </c>
      <c r="X17" s="19">
        <v>16.3689</v>
      </c>
      <c r="Y17" s="19">
        <v>15.293799999999999</v>
      </c>
      <c r="Z17" s="19">
        <v>14.5379</v>
      </c>
      <c r="AA17" s="19">
        <v>14.4938</v>
      </c>
      <c r="AB17" s="19">
        <v>14.5435</v>
      </c>
      <c r="AC17" s="19">
        <v>14.58</v>
      </c>
      <c r="AD17" s="19">
        <v>13.717599999999999</v>
      </c>
      <c r="AE17" s="19">
        <v>12.836</v>
      </c>
      <c r="AF17" s="19">
        <v>11.901199999999999</v>
      </c>
    </row>
    <row r="18" spans="1:32" x14ac:dyDescent="0.35">
      <c r="A18" s="4" t="s">
        <v>255</v>
      </c>
      <c r="B18" s="19"/>
      <c r="C18" s="19"/>
      <c r="D18" s="19">
        <v>70.023799999999994</v>
      </c>
      <c r="E18" s="19">
        <v>69.859499999999997</v>
      </c>
      <c r="F18" s="19">
        <v>69.242699999999999</v>
      </c>
      <c r="G18" s="19">
        <v>67.552999999999997</v>
      </c>
      <c r="H18" s="19">
        <v>64.937799999999996</v>
      </c>
      <c r="I18" s="19">
        <v>61.485199999999999</v>
      </c>
      <c r="J18" s="19">
        <v>58.5124</v>
      </c>
      <c r="K18" s="19">
        <v>55.598799999999997</v>
      </c>
      <c r="L18" s="19">
        <v>53.220300000000002</v>
      </c>
      <c r="M18" s="19">
        <v>51.474600000000002</v>
      </c>
      <c r="N18" s="19">
        <v>50.523699999999998</v>
      </c>
      <c r="O18" s="19">
        <v>49.255299999999998</v>
      </c>
      <c r="P18" s="19">
        <v>48.0715</v>
      </c>
      <c r="Q18" s="19">
        <v>46.611499999999999</v>
      </c>
      <c r="R18" s="19">
        <v>44.6706</v>
      </c>
      <c r="S18" s="19">
        <v>41.627400000000002</v>
      </c>
      <c r="T18" s="19">
        <v>39.663499999999999</v>
      </c>
      <c r="U18" s="19">
        <v>37.611699999999999</v>
      </c>
      <c r="V18" s="19">
        <v>35.5657</v>
      </c>
      <c r="W18" s="19">
        <v>33.595199999999998</v>
      </c>
      <c r="X18" s="19">
        <v>31.976900000000001</v>
      </c>
      <c r="Y18" s="19">
        <v>30.901800000000001</v>
      </c>
      <c r="Z18" s="19">
        <v>30.145900000000001</v>
      </c>
      <c r="AA18" s="19">
        <v>30.101800000000001</v>
      </c>
      <c r="AB18" s="19">
        <v>30.151499999999999</v>
      </c>
      <c r="AC18" s="19">
        <v>30.187999999999999</v>
      </c>
      <c r="AD18" s="19">
        <v>29.325600000000001</v>
      </c>
      <c r="AE18" s="19">
        <v>28.443999999999999</v>
      </c>
      <c r="AF18" s="19">
        <v>27.5092</v>
      </c>
    </row>
    <row r="19" spans="1:32" x14ac:dyDescent="0.35">
      <c r="A19" s="4" t="s">
        <v>256</v>
      </c>
      <c r="B19" s="19"/>
      <c r="C19" s="19"/>
      <c r="D19" s="19">
        <v>34.937100000000001</v>
      </c>
      <c r="E19" s="19">
        <v>34.929700000000004</v>
      </c>
      <c r="F19" s="19">
        <v>34.9101</v>
      </c>
      <c r="G19" s="19">
        <v>34.854399999999998</v>
      </c>
      <c r="H19" s="19">
        <v>34.7346</v>
      </c>
      <c r="I19" s="19">
        <v>34.6631</v>
      </c>
      <c r="J19" s="19">
        <v>34.584299999999999</v>
      </c>
      <c r="K19" s="19">
        <v>34.426499999999997</v>
      </c>
      <c r="L19" s="19">
        <v>34.241100000000003</v>
      </c>
      <c r="M19" s="19">
        <v>34.123800000000003</v>
      </c>
      <c r="N19" s="19">
        <v>33.936999999999998</v>
      </c>
      <c r="O19" s="19">
        <v>33.7515</v>
      </c>
      <c r="P19" s="19">
        <v>33.573999999999998</v>
      </c>
      <c r="Q19" s="19">
        <v>33.398000000000003</v>
      </c>
      <c r="R19" s="19">
        <v>33.226999999999997</v>
      </c>
      <c r="S19" s="19">
        <v>33.0565</v>
      </c>
      <c r="T19" s="19">
        <v>32.885300000000001</v>
      </c>
      <c r="U19" s="19">
        <v>32.713700000000003</v>
      </c>
      <c r="V19" s="19">
        <v>32.543399999999998</v>
      </c>
      <c r="W19" s="19">
        <v>32.373699999999999</v>
      </c>
      <c r="X19" s="19">
        <v>32.204000000000001</v>
      </c>
      <c r="Y19" s="19">
        <v>32.033899999999996</v>
      </c>
      <c r="Z19" s="19">
        <v>31.8643</v>
      </c>
      <c r="AA19" s="19">
        <v>31.694700000000001</v>
      </c>
      <c r="AB19" s="19">
        <v>31.526</v>
      </c>
      <c r="AC19" s="19">
        <v>31.357499999999998</v>
      </c>
      <c r="AD19" s="19">
        <v>31.189799999999998</v>
      </c>
      <c r="AE19" s="19">
        <v>31.022299999999998</v>
      </c>
      <c r="AF19" s="19">
        <v>30.855499999999999</v>
      </c>
    </row>
    <row r="20" spans="1:32" x14ac:dyDescent="0.35">
      <c r="A20" s="4" t="s">
        <v>257</v>
      </c>
      <c r="B20" s="19"/>
      <c r="C20" s="19"/>
      <c r="D20" s="19">
        <v>35.086699999999993</v>
      </c>
      <c r="E20" s="19">
        <v>34.929799999999993</v>
      </c>
      <c r="F20" s="19">
        <v>34.332599999999999</v>
      </c>
      <c r="G20" s="19">
        <v>32.698599999999999</v>
      </c>
      <c r="H20" s="19">
        <v>30.203199999999995</v>
      </c>
      <c r="I20" s="19">
        <v>26.822099999999999</v>
      </c>
      <c r="J20" s="19">
        <v>23.928100000000001</v>
      </c>
      <c r="K20" s="19">
        <v>21.1723</v>
      </c>
      <c r="L20" s="19">
        <v>18.979199999999999</v>
      </c>
      <c r="M20" s="19">
        <v>17.3508</v>
      </c>
      <c r="N20" s="19">
        <v>16.5867</v>
      </c>
      <c r="O20" s="19">
        <v>15.503799999999998</v>
      </c>
      <c r="P20" s="19">
        <v>14.497500000000002</v>
      </c>
      <c r="Q20" s="19">
        <v>13.213499999999996</v>
      </c>
      <c r="R20" s="19">
        <v>11.443600000000004</v>
      </c>
      <c r="S20" s="19">
        <v>8.5709000000000017</v>
      </c>
      <c r="T20" s="19">
        <v>6.7781999999999982</v>
      </c>
      <c r="U20" s="19">
        <v>4.8979999999999961</v>
      </c>
      <c r="V20" s="19">
        <v>3.0223000000000013</v>
      </c>
      <c r="W20" s="19">
        <v>1.2214999999999989</v>
      </c>
      <c r="X20" s="19">
        <v>-0.22710000000000008</v>
      </c>
      <c r="Y20" s="19">
        <v>-1.1320999999999941</v>
      </c>
      <c r="Z20" s="19">
        <v>-1.718399999999999</v>
      </c>
      <c r="AA20" s="19">
        <v>-1.5929000000000002</v>
      </c>
      <c r="AB20" s="19">
        <v>-1.3745000000000012</v>
      </c>
      <c r="AC20" s="19">
        <v>-1.1694999999999993</v>
      </c>
      <c r="AD20" s="19">
        <v>-1.8641999999999967</v>
      </c>
      <c r="AE20" s="19">
        <v>-2.5782999999999987</v>
      </c>
      <c r="AF20" s="19">
        <v>-3.3462999999999994</v>
      </c>
    </row>
    <row r="21" spans="1:32" x14ac:dyDescent="0.35">
      <c r="B21" s="19"/>
      <c r="C21" s="19"/>
      <c r="D21" s="19"/>
      <c r="E21" s="19"/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19"/>
      <c r="AD21" s="19"/>
      <c r="AE21" s="19"/>
      <c r="AF21" s="19"/>
    </row>
    <row r="22" spans="1:32" ht="17.5" thickBot="1" x14ac:dyDescent="0.45">
      <c r="A22" s="8" t="s">
        <v>258</v>
      </c>
      <c r="B22" s="1"/>
      <c r="C22" s="2"/>
      <c r="D22" s="1">
        <v>2022</v>
      </c>
      <c r="E22" s="2">
        <v>2023</v>
      </c>
      <c r="F22" s="1">
        <v>2024</v>
      </c>
      <c r="G22" s="2">
        <v>2025</v>
      </c>
      <c r="H22" s="1">
        <v>2026</v>
      </c>
      <c r="I22" s="2">
        <v>2027</v>
      </c>
      <c r="J22" s="1">
        <v>2028</v>
      </c>
      <c r="K22" s="2">
        <v>2029</v>
      </c>
      <c r="L22" s="1">
        <v>2030</v>
      </c>
      <c r="M22" s="2">
        <v>2031</v>
      </c>
      <c r="N22" s="1">
        <v>2032</v>
      </c>
      <c r="O22" s="2">
        <v>2033</v>
      </c>
      <c r="P22" s="1">
        <v>2034</v>
      </c>
      <c r="Q22" s="2">
        <v>2035</v>
      </c>
      <c r="R22" s="1">
        <v>2036</v>
      </c>
      <c r="S22" s="2">
        <v>2037</v>
      </c>
      <c r="T22" s="1">
        <v>2038</v>
      </c>
      <c r="U22" s="2">
        <v>2039</v>
      </c>
      <c r="V22" s="1">
        <v>2040</v>
      </c>
      <c r="W22" s="2">
        <v>2041</v>
      </c>
      <c r="X22" s="1">
        <v>2042</v>
      </c>
      <c r="Y22" s="2">
        <v>2043</v>
      </c>
      <c r="Z22" s="1">
        <v>2044</v>
      </c>
      <c r="AA22" s="2">
        <v>2045</v>
      </c>
      <c r="AB22" s="1">
        <v>2046</v>
      </c>
      <c r="AC22" s="2">
        <v>2047</v>
      </c>
      <c r="AD22" s="1">
        <v>2048</v>
      </c>
      <c r="AE22" s="2">
        <v>2049</v>
      </c>
      <c r="AF22" s="1">
        <v>2050</v>
      </c>
    </row>
    <row r="23" spans="1:32" ht="15" thickTop="1" x14ac:dyDescent="0.35">
      <c r="A23" s="4" t="s">
        <v>239</v>
      </c>
      <c r="B23" s="15"/>
      <c r="C23" s="15"/>
      <c r="D23" s="15">
        <v>3.5527136788005009E-12</v>
      </c>
      <c r="E23" s="15">
        <v>0</v>
      </c>
      <c r="F23" s="15">
        <v>0</v>
      </c>
      <c r="G23" s="15">
        <v>-0.10000000000331966</v>
      </c>
      <c r="H23" s="15">
        <v>-0.19999999999953388</v>
      </c>
      <c r="I23" s="15">
        <v>-0.39999999999906777</v>
      </c>
      <c r="J23" s="15">
        <v>-0.39999999999906777</v>
      </c>
      <c r="K23" s="15">
        <v>-0.39999999999906777</v>
      </c>
      <c r="L23" s="15">
        <v>-0.499999999995282</v>
      </c>
      <c r="M23" s="15">
        <v>-49.599999999994537</v>
      </c>
      <c r="N23" s="15">
        <v>-96.800000000001774</v>
      </c>
      <c r="O23" s="15">
        <v>-120.19999999999698</v>
      </c>
      <c r="P23" s="15">
        <v>-139.6000000000015</v>
      </c>
      <c r="Q23" s="15">
        <v>-150.1000000000019</v>
      </c>
      <c r="R23" s="15">
        <v>-174.39999999999856</v>
      </c>
      <c r="S23" s="15">
        <v>-187.7999999999993</v>
      </c>
      <c r="T23" s="15">
        <v>-197.30000000000203</v>
      </c>
      <c r="U23" s="15">
        <v>-201.70000000000243</v>
      </c>
      <c r="V23" s="15">
        <v>-201.60000000000622</v>
      </c>
      <c r="W23" s="15">
        <v>-221.29999999999939</v>
      </c>
      <c r="X23" s="15">
        <v>-240.29999999999774</v>
      </c>
      <c r="Y23" s="15">
        <v>-259.69999999999868</v>
      </c>
      <c r="Z23" s="15">
        <v>-280.39999999999668</v>
      </c>
      <c r="AA23" s="15">
        <v>-303.10000000000059</v>
      </c>
      <c r="AB23" s="15">
        <v>-335.99999999999852</v>
      </c>
      <c r="AC23" s="15">
        <v>-373.90000000000259</v>
      </c>
      <c r="AD23" s="15">
        <v>-418.69999999999766</v>
      </c>
      <c r="AE23" s="15">
        <v>-472.10000000000105</v>
      </c>
      <c r="AF23" s="15">
        <v>-536.6999999999997</v>
      </c>
    </row>
    <row r="24" spans="1:32" x14ac:dyDescent="0.35">
      <c r="A24" s="4" t="s">
        <v>240</v>
      </c>
      <c r="B24" s="15"/>
      <c r="C24" s="15"/>
      <c r="D24" s="15">
        <v>0.10000000000331966</v>
      </c>
      <c r="E24" s="15">
        <v>0</v>
      </c>
      <c r="F24" s="15">
        <v>0</v>
      </c>
      <c r="G24" s="15">
        <v>-0.10000000000331966</v>
      </c>
      <c r="H24" s="15">
        <v>-0.19999999999953388</v>
      </c>
      <c r="I24" s="15">
        <v>-0.39999999999906777</v>
      </c>
      <c r="J24" s="15">
        <v>-0.39999999999906777</v>
      </c>
      <c r="K24" s="15">
        <v>-0.39999999999906777</v>
      </c>
      <c r="L24" s="15">
        <v>-0.499999999995282</v>
      </c>
      <c r="M24" s="15">
        <v>-74.89999999999597</v>
      </c>
      <c r="N24" s="15">
        <v>-141.10000000000156</v>
      </c>
      <c r="O24" s="15">
        <v>-202.89999999999964</v>
      </c>
      <c r="P24" s="15">
        <v>-254.59999999999994</v>
      </c>
      <c r="Q24" s="15">
        <v>-299.80000000000121</v>
      </c>
      <c r="R24" s="15">
        <v>-335.69999999999925</v>
      </c>
      <c r="S24" s="15">
        <v>-367.49999999999972</v>
      </c>
      <c r="T24" s="15">
        <v>-395.60000000000173</v>
      </c>
      <c r="U24" s="15">
        <v>-421.10000000000269</v>
      </c>
      <c r="V24" s="15">
        <v>-444.40000000000521</v>
      </c>
      <c r="W24" s="15">
        <v>-462.6000000000019</v>
      </c>
      <c r="X24" s="15">
        <v>-479.69999999999754</v>
      </c>
      <c r="Y24" s="15">
        <v>-497.19999999999942</v>
      </c>
      <c r="Z24" s="15">
        <v>-515.69999999999891</v>
      </c>
      <c r="AA24" s="15">
        <v>-536.6999999999997</v>
      </c>
      <c r="AB24" s="15">
        <v>-559.79999999999916</v>
      </c>
      <c r="AC24" s="15">
        <v>-587.90000000000293</v>
      </c>
      <c r="AD24" s="15">
        <v>-622.99999999999932</v>
      </c>
      <c r="AE24" s="15">
        <v>-667.20000000000118</v>
      </c>
      <c r="AF24" s="15">
        <v>-722.6999999999997</v>
      </c>
    </row>
    <row r="25" spans="1:32" x14ac:dyDescent="0.35">
      <c r="A25" s="4" t="s">
        <v>241</v>
      </c>
      <c r="B25" s="15"/>
      <c r="C25" s="15"/>
      <c r="D25" s="15">
        <v>0</v>
      </c>
      <c r="E25" s="15">
        <v>0</v>
      </c>
      <c r="F25" s="15">
        <v>0</v>
      </c>
      <c r="G25" s="15">
        <v>-0.1000000000015433</v>
      </c>
      <c r="H25" s="15">
        <v>-9.9999999999766942E-2</v>
      </c>
      <c r="I25" s="15">
        <v>-9.9999999999766942E-2</v>
      </c>
      <c r="J25" s="15">
        <v>-9.9999999999766942E-2</v>
      </c>
      <c r="K25" s="15">
        <v>-9.9999999999766942E-2</v>
      </c>
      <c r="L25" s="15">
        <v>-9.9999999999766942E-2</v>
      </c>
      <c r="M25" s="15">
        <v>-94.999999999998863</v>
      </c>
      <c r="N25" s="15">
        <v>-186.30000000000103</v>
      </c>
      <c r="O25" s="15">
        <v>-272.99999999999966</v>
      </c>
      <c r="P25" s="15">
        <v>-353.9999999999992</v>
      </c>
      <c r="Q25" s="15">
        <v>-430.50000000000034</v>
      </c>
      <c r="R25" s="15">
        <v>-502.29999999999995</v>
      </c>
      <c r="S25" s="15">
        <v>-570.19999999999982</v>
      </c>
      <c r="T25" s="15">
        <v>-634.40000000000123</v>
      </c>
      <c r="U25" s="15">
        <v>-695.30000000000132</v>
      </c>
      <c r="V25" s="15">
        <v>-752.90000000000214</v>
      </c>
      <c r="W25" s="15">
        <v>-807.29999999999973</v>
      </c>
      <c r="X25" s="15">
        <v>-858.9000000000002</v>
      </c>
      <c r="Y25" s="15">
        <v>-908.30000000000052</v>
      </c>
      <c r="Z25" s="15">
        <v>-955.70000000000027</v>
      </c>
      <c r="AA25" s="15">
        <v>-1001.6999999999996</v>
      </c>
      <c r="AB25" s="15">
        <v>-1046.0000000000011</v>
      </c>
      <c r="AC25" s="15">
        <v>-1089.7000000000023</v>
      </c>
      <c r="AD25" s="15">
        <v>-1133.1000000000006</v>
      </c>
      <c r="AE25" s="15">
        <v>-1176.9999999999995</v>
      </c>
      <c r="AF25" s="15">
        <v>-1221.8</v>
      </c>
    </row>
    <row r="26" spans="1:32" x14ac:dyDescent="0.35">
      <c r="A26" s="4" t="s">
        <v>242</v>
      </c>
      <c r="B26" s="15"/>
      <c r="C26" s="15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-39.099999999999909</v>
      </c>
      <c r="N26" s="15">
        <v>-75.400000000000134</v>
      </c>
      <c r="O26" s="15">
        <v>-108.99999999999999</v>
      </c>
      <c r="P26" s="15">
        <v>-140.00000000000011</v>
      </c>
      <c r="Q26" s="15">
        <v>-168.69999999999985</v>
      </c>
      <c r="R26" s="15">
        <v>-195.19999999999982</v>
      </c>
      <c r="S26" s="15">
        <v>-219.50000000000003</v>
      </c>
      <c r="T26" s="15">
        <v>-242</v>
      </c>
      <c r="U26" s="15">
        <v>-262.59999999999997</v>
      </c>
      <c r="V26" s="15">
        <v>-281.50000000000028</v>
      </c>
      <c r="W26" s="15">
        <v>-298.79999999999995</v>
      </c>
      <c r="X26" s="15">
        <v>-314.59999999999997</v>
      </c>
      <c r="Y26" s="15">
        <v>-329.09999999999974</v>
      </c>
      <c r="Z26" s="15">
        <v>-342.20000000000005</v>
      </c>
      <c r="AA26" s="15">
        <v>-354.20000000000005</v>
      </c>
      <c r="AB26" s="15">
        <v>-365</v>
      </c>
      <c r="AC26" s="15">
        <v>-374.70000000000005</v>
      </c>
      <c r="AD26" s="15">
        <v>-383.4000000000002</v>
      </c>
      <c r="AE26" s="15">
        <v>-391.30000000000018</v>
      </c>
      <c r="AF26" s="15">
        <v>-398.09999999999991</v>
      </c>
    </row>
    <row r="27" spans="1:32" x14ac:dyDescent="0.35">
      <c r="A27" s="4" t="s">
        <v>243</v>
      </c>
      <c r="B27" s="15"/>
      <c r="C27" s="15"/>
      <c r="D27" s="15">
        <v>0</v>
      </c>
      <c r="E27" s="15">
        <v>0</v>
      </c>
      <c r="F27" s="15">
        <v>0</v>
      </c>
      <c r="G27" s="15">
        <v>-0.1000000000015433</v>
      </c>
      <c r="H27" s="15">
        <v>-9.9999999999766942E-2</v>
      </c>
      <c r="I27" s="15">
        <v>-9.9999999999766942E-2</v>
      </c>
      <c r="J27" s="15">
        <v>-9.9999999999766942E-2</v>
      </c>
      <c r="K27" s="15">
        <v>-9.9999999999766942E-2</v>
      </c>
      <c r="L27" s="15">
        <v>-9.9999999999766942E-2</v>
      </c>
      <c r="M27" s="15">
        <v>-55.899999999999395</v>
      </c>
      <c r="N27" s="15">
        <v>-110.90000000000089</v>
      </c>
      <c r="O27" s="15">
        <v>-163.99999999999972</v>
      </c>
      <c r="P27" s="15">
        <v>-214.0000000000004</v>
      </c>
      <c r="Q27" s="15">
        <v>-261.80000000000092</v>
      </c>
      <c r="R27" s="15">
        <v>-307.10000000000014</v>
      </c>
      <c r="S27" s="15">
        <v>-350.69999999999982</v>
      </c>
      <c r="T27" s="15">
        <v>-392.40000000000032</v>
      </c>
      <c r="U27" s="15">
        <v>-432.7000000000005</v>
      </c>
      <c r="V27" s="15">
        <v>-471.40000000000094</v>
      </c>
      <c r="W27" s="15">
        <v>-508.49999999999972</v>
      </c>
      <c r="X27" s="15">
        <v>-544.29999999999973</v>
      </c>
      <c r="Y27" s="15">
        <v>-579.20000000000107</v>
      </c>
      <c r="Z27" s="15">
        <v>-613.50000000000011</v>
      </c>
      <c r="AA27" s="15">
        <v>-647.5</v>
      </c>
      <c r="AB27" s="15">
        <v>-681</v>
      </c>
      <c r="AC27" s="15">
        <v>-715.0000000000008</v>
      </c>
      <c r="AD27" s="15">
        <v>-749.69999999999982</v>
      </c>
      <c r="AE27" s="15">
        <v>-785.69999999999936</v>
      </c>
      <c r="AF27" s="15">
        <v>-823.7000000000005</v>
      </c>
    </row>
    <row r="28" spans="1:32" x14ac:dyDescent="0.35">
      <c r="A28" s="4" t="s">
        <v>244</v>
      </c>
      <c r="B28" s="15"/>
      <c r="C28" s="15"/>
      <c r="D28" s="15">
        <v>9.9999999999766942E-2</v>
      </c>
      <c r="E28" s="15">
        <v>0</v>
      </c>
      <c r="F28" s="15">
        <v>0</v>
      </c>
      <c r="G28" s="15">
        <v>0</v>
      </c>
      <c r="H28" s="15">
        <v>-9.9999999999766942E-2</v>
      </c>
      <c r="I28" s="15">
        <v>-0.29999999999930083</v>
      </c>
      <c r="J28" s="15">
        <v>-0.29999999999930083</v>
      </c>
      <c r="K28" s="15">
        <v>-0.29999999999930083</v>
      </c>
      <c r="L28" s="15">
        <v>-0.39999999999906777</v>
      </c>
      <c r="M28" s="15">
        <v>20.100000000001117</v>
      </c>
      <c r="N28" s="15">
        <v>45.199999999999463</v>
      </c>
      <c r="O28" s="15">
        <v>70.100000000000051</v>
      </c>
      <c r="P28" s="15">
        <v>99.399999999999267</v>
      </c>
      <c r="Q28" s="15">
        <v>130.69999999999914</v>
      </c>
      <c r="R28" s="15">
        <v>166.59999999999897</v>
      </c>
      <c r="S28" s="15">
        <v>202.7000000000001</v>
      </c>
      <c r="T28" s="15">
        <v>238.79999999999944</v>
      </c>
      <c r="U28" s="15">
        <v>274.20000000000044</v>
      </c>
      <c r="V28" s="15">
        <v>308.49999999999864</v>
      </c>
      <c r="W28" s="15">
        <v>344.69999999999959</v>
      </c>
      <c r="X28" s="15">
        <v>379.20000000000084</v>
      </c>
      <c r="Y28" s="15">
        <v>411.10000000000025</v>
      </c>
      <c r="Z28" s="15">
        <v>439.99999999999949</v>
      </c>
      <c r="AA28" s="15">
        <v>464.99999999999989</v>
      </c>
      <c r="AB28" s="15">
        <v>486.20000000000016</v>
      </c>
      <c r="AC28" s="15">
        <v>501.80000000000024</v>
      </c>
      <c r="AD28" s="15">
        <v>510.10000000000042</v>
      </c>
      <c r="AE28" s="15">
        <v>509.80000000000024</v>
      </c>
      <c r="AF28" s="15">
        <v>499.09999999999945</v>
      </c>
    </row>
    <row r="29" spans="1:32" x14ac:dyDescent="0.35">
      <c r="A29" s="4" t="s">
        <v>245</v>
      </c>
      <c r="B29" s="15"/>
      <c r="C29" s="15"/>
      <c r="D29" s="15">
        <v>-9.9999999999988987E-2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25.29999999999999</v>
      </c>
      <c r="N29" s="15">
        <v>44.300000000000004</v>
      </c>
      <c r="O29" s="15">
        <v>82.700000000000102</v>
      </c>
      <c r="P29" s="15">
        <v>115.0000000000001</v>
      </c>
      <c r="Q29" s="15">
        <v>149.69999999999993</v>
      </c>
      <c r="R29" s="15">
        <v>161.30000000000001</v>
      </c>
      <c r="S29" s="15">
        <v>179.69999999999996</v>
      </c>
      <c r="T29" s="15">
        <v>198.29999999999993</v>
      </c>
      <c r="U29" s="15">
        <v>219.39999999999992</v>
      </c>
      <c r="V29" s="15">
        <v>242.8</v>
      </c>
      <c r="W29" s="15">
        <v>241.30000000000007</v>
      </c>
      <c r="X29" s="15">
        <v>239.40000000000006</v>
      </c>
      <c r="Y29" s="15">
        <v>237.49999999999994</v>
      </c>
      <c r="Z29" s="15">
        <v>235.30000000000007</v>
      </c>
      <c r="AA29" s="15">
        <v>233.60000000000002</v>
      </c>
      <c r="AB29" s="15">
        <v>223.8</v>
      </c>
      <c r="AC29" s="15">
        <v>213.99999999999986</v>
      </c>
      <c r="AD29" s="15">
        <v>204.30000000000015</v>
      </c>
      <c r="AE29" s="15">
        <v>195.10000000000005</v>
      </c>
      <c r="AF29" s="15">
        <v>185.99999999999994</v>
      </c>
    </row>
    <row r="30" spans="1:32" x14ac:dyDescent="0.35">
      <c r="A30" s="4" t="s">
        <v>246</v>
      </c>
      <c r="B30" s="15"/>
      <c r="C30" s="15"/>
      <c r="D30" s="15">
        <v>-9.9999999999766942E-2</v>
      </c>
      <c r="E30" s="15">
        <v>0</v>
      </c>
      <c r="F30" s="15">
        <v>0</v>
      </c>
      <c r="G30" s="15">
        <v>0</v>
      </c>
      <c r="H30" s="15">
        <v>9.9999999999766942E-2</v>
      </c>
      <c r="I30" s="15">
        <v>0.10000000000021103</v>
      </c>
      <c r="J30" s="15">
        <v>0.19999999999997797</v>
      </c>
      <c r="K30" s="15">
        <v>0.19999999999997797</v>
      </c>
      <c r="L30" s="15">
        <v>9.9999999999766942E-2</v>
      </c>
      <c r="M30" s="15">
        <v>15.299999999999869</v>
      </c>
      <c r="N30" s="15">
        <v>32.700000000000173</v>
      </c>
      <c r="O30" s="15">
        <v>38.100000000000023</v>
      </c>
      <c r="P30" s="15">
        <v>42.300000000000004</v>
      </c>
      <c r="Q30" s="15">
        <v>42.400000000000219</v>
      </c>
      <c r="R30" s="15">
        <v>51.099999999999923</v>
      </c>
      <c r="S30" s="15">
        <v>54.59999999999976</v>
      </c>
      <c r="T30" s="15">
        <v>55.600000000000094</v>
      </c>
      <c r="U30" s="15">
        <v>54.400000000000226</v>
      </c>
      <c r="V30" s="15">
        <v>50.100000000000037</v>
      </c>
      <c r="W30" s="15">
        <v>56.799999999999962</v>
      </c>
      <c r="X30" s="15">
        <v>63.099999999999937</v>
      </c>
      <c r="Y30" s="15">
        <v>69.599999999999881</v>
      </c>
      <c r="Z30" s="15">
        <v>76.40000000000002</v>
      </c>
      <c r="AA30" s="15">
        <v>83.800000000000097</v>
      </c>
      <c r="AB30" s="15">
        <v>95.79999999999967</v>
      </c>
      <c r="AC30" s="15">
        <v>109.70000000000013</v>
      </c>
      <c r="AD30" s="15">
        <v>125.99999999999989</v>
      </c>
      <c r="AE30" s="15">
        <v>145.39999999999998</v>
      </c>
      <c r="AF30" s="15">
        <v>169.00000000000003</v>
      </c>
    </row>
    <row r="31" spans="1:32" x14ac:dyDescent="0.35">
      <c r="A31" s="4" t="s">
        <v>247</v>
      </c>
      <c r="B31" s="15"/>
      <c r="C31" s="15"/>
      <c r="D31" s="15">
        <v>0</v>
      </c>
      <c r="E31" s="15">
        <v>0</v>
      </c>
      <c r="F31" s="15">
        <v>0</v>
      </c>
      <c r="G31" s="15">
        <v>9.9999999996214228E-2</v>
      </c>
      <c r="H31" s="15">
        <v>0.19999999999953388</v>
      </c>
      <c r="I31" s="15">
        <v>0.30000000000285354</v>
      </c>
      <c r="J31" s="15">
        <v>0.29999999999574811</v>
      </c>
      <c r="K31" s="15">
        <v>0.29999999999574811</v>
      </c>
      <c r="L31" s="15">
        <v>0.39999999999906777</v>
      </c>
      <c r="M31" s="15">
        <v>616.59999999999832</v>
      </c>
      <c r="N31" s="15">
        <v>1002.2999999999981</v>
      </c>
      <c r="O31" s="15">
        <v>1574.8999999999996</v>
      </c>
      <c r="P31" s="15">
        <v>2061.5000000000023</v>
      </c>
      <c r="Q31" s="15">
        <v>2534.1000000000022</v>
      </c>
      <c r="R31" s="15">
        <v>2727.800000000002</v>
      </c>
      <c r="S31" s="15">
        <v>2986.9999999999945</v>
      </c>
      <c r="T31" s="15">
        <v>3235.3999999999987</v>
      </c>
      <c r="U31" s="15">
        <v>3493.9000000000037</v>
      </c>
      <c r="V31" s="15">
        <v>3766.8999999999996</v>
      </c>
      <c r="W31" s="15">
        <v>3801.8</v>
      </c>
      <c r="X31" s="15">
        <v>3833.7000000000003</v>
      </c>
      <c r="Y31" s="15">
        <v>3864.6000000000031</v>
      </c>
      <c r="Z31" s="15">
        <v>3895.1999999999957</v>
      </c>
      <c r="AA31" s="15">
        <v>3929.9999999999995</v>
      </c>
      <c r="AB31" s="15">
        <v>3895.699999999998</v>
      </c>
      <c r="AC31" s="15">
        <v>3864.1999999999966</v>
      </c>
      <c r="AD31" s="15">
        <v>3837.1999999999957</v>
      </c>
      <c r="AE31" s="15">
        <v>3819.1000000000022</v>
      </c>
      <c r="AF31" s="15">
        <v>3807.2999999999979</v>
      </c>
    </row>
    <row r="32" spans="1:32" x14ac:dyDescent="0.35">
      <c r="A32" s="4" t="s">
        <v>248</v>
      </c>
      <c r="B32" s="15"/>
      <c r="C32" s="15"/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9.9999999999988987E-2</v>
      </c>
      <c r="K32" s="15">
        <v>0</v>
      </c>
      <c r="L32" s="15">
        <v>0</v>
      </c>
      <c r="M32" s="15">
        <v>1.9000000000000128</v>
      </c>
      <c r="N32" s="15">
        <v>3.7999999999999701</v>
      </c>
      <c r="O32" s="15">
        <v>5.0999999999999934</v>
      </c>
      <c r="P32" s="15">
        <v>5.9000000000000163</v>
      </c>
      <c r="Q32" s="15">
        <v>6.5999999999999943</v>
      </c>
      <c r="R32" s="15">
        <v>7.7000000000000401</v>
      </c>
      <c r="S32" s="15">
        <v>8.5000000000000071</v>
      </c>
      <c r="T32" s="15">
        <v>9.0999999999999979</v>
      </c>
      <c r="U32" s="15">
        <v>9.4000000000000199</v>
      </c>
      <c r="V32" s="15">
        <v>9.5999999999999979</v>
      </c>
      <c r="W32" s="15">
        <v>10.599999999999998</v>
      </c>
      <c r="X32" s="15">
        <v>11.6</v>
      </c>
      <c r="Y32" s="15">
        <v>12.6</v>
      </c>
      <c r="Z32" s="15">
        <v>13.799999999999979</v>
      </c>
      <c r="AA32" s="15">
        <v>14.899999999999968</v>
      </c>
      <c r="AB32" s="15">
        <v>16.600000000000005</v>
      </c>
      <c r="AC32" s="15">
        <v>18.599999999999952</v>
      </c>
      <c r="AD32" s="15">
        <v>20.999999999999964</v>
      </c>
      <c r="AE32" s="15">
        <v>23.799999999999986</v>
      </c>
      <c r="AF32" s="15">
        <v>27.200000000000003</v>
      </c>
    </row>
    <row r="33" spans="1:32" x14ac:dyDescent="0.35">
      <c r="A33" s="4" t="s">
        <v>249</v>
      </c>
      <c r="B33" s="15"/>
      <c r="C33" s="15"/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9.9999999999766942E-2</v>
      </c>
      <c r="J33" s="15">
        <v>9.9999999999766942E-2</v>
      </c>
      <c r="K33" s="15">
        <v>0</v>
      </c>
      <c r="L33" s="15">
        <v>9.9999999999766942E-2</v>
      </c>
      <c r="M33" s="15">
        <v>582.30000000000007</v>
      </c>
      <c r="N33" s="15">
        <v>938.29999999999814</v>
      </c>
      <c r="O33" s="15">
        <v>1492.9999999999986</v>
      </c>
      <c r="P33" s="15">
        <v>1964.3999999999978</v>
      </c>
      <c r="Q33" s="15">
        <v>2426.400000000001</v>
      </c>
      <c r="R33" s="15">
        <v>2604.4999999999982</v>
      </c>
      <c r="S33" s="15">
        <v>2853.8999999999996</v>
      </c>
      <c r="T33" s="15">
        <v>3093.7999999999979</v>
      </c>
      <c r="U33" s="15">
        <v>3346.4000000000028</v>
      </c>
      <c r="V33" s="15">
        <v>3615.5000000000009</v>
      </c>
      <c r="W33" s="15">
        <v>3637.2999999999997</v>
      </c>
      <c r="X33" s="15">
        <v>3656.4000000000015</v>
      </c>
      <c r="Y33" s="15">
        <v>3674.3999999999987</v>
      </c>
      <c r="Z33" s="15">
        <v>3690.9999999999991</v>
      </c>
      <c r="AA33" s="15">
        <v>3710.7999999999988</v>
      </c>
      <c r="AB33" s="15">
        <v>3655.6</v>
      </c>
      <c r="AC33" s="15">
        <v>3600.0000000000014</v>
      </c>
      <c r="AD33" s="15">
        <v>3544.3999999999996</v>
      </c>
      <c r="AE33" s="15">
        <v>3492.4</v>
      </c>
      <c r="AF33" s="15">
        <v>3439.5999999999985</v>
      </c>
    </row>
    <row r="34" spans="1:32" x14ac:dyDescent="0.35">
      <c r="A34" s="4" t="s">
        <v>250</v>
      </c>
      <c r="B34" s="15"/>
      <c r="C34" s="15"/>
      <c r="D34" s="15">
        <v>0</v>
      </c>
      <c r="E34" s="15">
        <v>0</v>
      </c>
      <c r="F34" s="15">
        <v>0</v>
      </c>
      <c r="G34" s="15">
        <v>9.9999999999766942E-2</v>
      </c>
      <c r="H34" s="15">
        <v>9.9999999999766942E-2</v>
      </c>
      <c r="I34" s="15">
        <v>0.19999999999953388</v>
      </c>
      <c r="J34" s="15">
        <v>0.20000000000042206</v>
      </c>
      <c r="K34" s="15">
        <v>0.20000000000042206</v>
      </c>
      <c r="L34" s="15">
        <v>0.300000000000189</v>
      </c>
      <c r="M34" s="15">
        <v>32.499999999999751</v>
      </c>
      <c r="N34" s="15">
        <v>60.200000000000031</v>
      </c>
      <c r="O34" s="15">
        <v>76.899999999999295</v>
      </c>
      <c r="P34" s="15">
        <v>91.199999999999733</v>
      </c>
      <c r="Q34" s="15">
        <v>101.10000000000063</v>
      </c>
      <c r="R34" s="15">
        <v>115.59999999999971</v>
      </c>
      <c r="S34" s="15">
        <v>124.49999999999939</v>
      </c>
      <c r="T34" s="15">
        <v>132.60000000000005</v>
      </c>
      <c r="U34" s="15">
        <v>137.99999999999989</v>
      </c>
      <c r="V34" s="15">
        <v>141.79999999999993</v>
      </c>
      <c r="W34" s="15">
        <v>153.80000000000038</v>
      </c>
      <c r="X34" s="15">
        <v>165.70000000000019</v>
      </c>
      <c r="Y34" s="15">
        <v>177.59999999999997</v>
      </c>
      <c r="Z34" s="15">
        <v>190.40000000000035</v>
      </c>
      <c r="AA34" s="15">
        <v>204.29999999999993</v>
      </c>
      <c r="AB34" s="15">
        <v>223.4999999999996</v>
      </c>
      <c r="AC34" s="15">
        <v>245.69999999999936</v>
      </c>
      <c r="AD34" s="15">
        <v>271.79999999999984</v>
      </c>
      <c r="AE34" s="15">
        <v>302.8999999999993</v>
      </c>
      <c r="AF34" s="15">
        <v>340.59999999999934</v>
      </c>
    </row>
    <row r="35" spans="1:32" x14ac:dyDescent="0.35">
      <c r="A35" s="4" t="s">
        <v>251</v>
      </c>
      <c r="B35" s="15"/>
      <c r="C35" s="15"/>
      <c r="D35" s="15">
        <v>0</v>
      </c>
      <c r="E35" s="15">
        <v>0</v>
      </c>
      <c r="F35" s="15">
        <v>0</v>
      </c>
      <c r="G35" s="15">
        <v>0</v>
      </c>
      <c r="H35" s="15">
        <v>-9.9999999999766942E-2</v>
      </c>
      <c r="I35" s="15">
        <v>0</v>
      </c>
      <c r="J35" s="15">
        <v>-0.10000000000021103</v>
      </c>
      <c r="K35" s="15">
        <v>-0.10000000000021103</v>
      </c>
      <c r="L35" s="15">
        <v>0</v>
      </c>
      <c r="M35" s="15">
        <v>52.400000000000006</v>
      </c>
      <c r="N35" s="15">
        <v>87.400000000000148</v>
      </c>
      <c r="O35" s="15">
        <v>145.59999999999997</v>
      </c>
      <c r="P35" s="15">
        <v>197.6</v>
      </c>
      <c r="Q35" s="15">
        <v>251.00000000000034</v>
      </c>
      <c r="R35" s="15">
        <v>271.99999999999977</v>
      </c>
      <c r="S35" s="15">
        <v>301.80000000000007</v>
      </c>
      <c r="T35" s="15">
        <v>331.19999999999993</v>
      </c>
      <c r="U35" s="15">
        <v>363.10000000000019</v>
      </c>
      <c r="V35" s="15">
        <v>397.80000000000018</v>
      </c>
      <c r="W35" s="15">
        <v>400.70000000000005</v>
      </c>
      <c r="X35" s="15">
        <v>403.2</v>
      </c>
      <c r="Y35" s="15">
        <v>405.59999999999974</v>
      </c>
      <c r="Z35" s="15">
        <v>407.90000000000015</v>
      </c>
      <c r="AA35" s="15">
        <v>410.80000000000007</v>
      </c>
      <c r="AB35" s="15">
        <v>403.4</v>
      </c>
      <c r="AC35" s="15">
        <v>396.09999999999968</v>
      </c>
      <c r="AD35" s="15">
        <v>388.79999999999984</v>
      </c>
      <c r="AE35" s="15">
        <v>382.10000000000031</v>
      </c>
      <c r="AF35" s="15">
        <v>375.2</v>
      </c>
    </row>
    <row r="36" spans="1:32" x14ac:dyDescent="0.35">
      <c r="A36" s="4" t="s">
        <v>252</v>
      </c>
      <c r="B36" s="15"/>
      <c r="C36" s="15"/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-9.9999999999766942E-2</v>
      </c>
      <c r="J36" s="15">
        <v>0</v>
      </c>
      <c r="K36" s="15">
        <v>0</v>
      </c>
      <c r="L36" s="15">
        <v>0</v>
      </c>
      <c r="M36" s="15">
        <v>0</v>
      </c>
      <c r="N36" s="15">
        <v>-9.9999999996214228E-2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-9.9999999996214228E-2</v>
      </c>
      <c r="AB36" s="15">
        <v>0</v>
      </c>
      <c r="AC36" s="15">
        <v>0</v>
      </c>
      <c r="AD36" s="15">
        <v>0</v>
      </c>
      <c r="AE36" s="15">
        <v>-0.10000000000331966</v>
      </c>
      <c r="AF36" s="15">
        <v>0</v>
      </c>
    </row>
    <row r="37" spans="1:32" x14ac:dyDescent="0.35">
      <c r="A37" s="4" t="s">
        <v>253</v>
      </c>
      <c r="B37" s="15"/>
      <c r="C37" s="15"/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-0.1000000000015433</v>
      </c>
      <c r="J37" s="15">
        <v>0</v>
      </c>
      <c r="K37" s="15">
        <v>0</v>
      </c>
      <c r="L37" s="15">
        <v>0</v>
      </c>
      <c r="M37" s="15">
        <v>0</v>
      </c>
      <c r="N37" s="15">
        <v>-9.9999999999766942E-2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-9.9999999999766942E-2</v>
      </c>
      <c r="AB37" s="15">
        <v>0</v>
      </c>
      <c r="AC37" s="15">
        <v>0</v>
      </c>
      <c r="AD37" s="15">
        <v>0</v>
      </c>
      <c r="AE37" s="15">
        <v>-9.9999999999766942E-2</v>
      </c>
      <c r="AF37" s="15">
        <v>0</v>
      </c>
    </row>
    <row r="38" spans="1:32" x14ac:dyDescent="0.35">
      <c r="A38" s="4" t="s">
        <v>254</v>
      </c>
      <c r="B38" s="15"/>
      <c r="C38" s="15"/>
      <c r="D38" s="15">
        <v>0</v>
      </c>
      <c r="E38" s="15">
        <v>0</v>
      </c>
      <c r="F38" s="15">
        <v>0</v>
      </c>
      <c r="G38" s="15">
        <v>0.10000000000331966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634.69999999999516</v>
      </c>
      <c r="N38" s="15">
        <v>1025.6000000000042</v>
      </c>
      <c r="O38" s="15">
        <v>1638.5000000000005</v>
      </c>
      <c r="P38" s="15">
        <v>2161.9999999999991</v>
      </c>
      <c r="Q38" s="15">
        <v>2677.3999999999987</v>
      </c>
      <c r="R38" s="15">
        <v>2876.4</v>
      </c>
      <c r="S38" s="15">
        <v>3155.6999999999994</v>
      </c>
      <c r="T38" s="15">
        <v>3424.8999999999974</v>
      </c>
      <c r="U38" s="15">
        <v>3709.5999999999981</v>
      </c>
      <c r="V38" s="15">
        <v>4013.3999999999992</v>
      </c>
      <c r="W38" s="15">
        <v>4038.0000000000018</v>
      </c>
      <c r="X38" s="15">
        <v>4059.5</v>
      </c>
      <c r="Y38" s="15">
        <v>4079.9999999999982</v>
      </c>
      <c r="Z38" s="15">
        <v>4098.9000000000005</v>
      </c>
      <c r="AA38" s="15">
        <v>4121.5000000000009</v>
      </c>
      <c r="AB38" s="15">
        <v>4058.9999999999991</v>
      </c>
      <c r="AC38" s="15">
        <v>3996.1000000000004</v>
      </c>
      <c r="AD38" s="15">
        <v>3933.1999999999994</v>
      </c>
      <c r="AE38" s="15">
        <v>3874.5000000000014</v>
      </c>
      <c r="AF38" s="15">
        <v>3814.8</v>
      </c>
    </row>
    <row r="39" spans="1:32" x14ac:dyDescent="0.35">
      <c r="A39" s="4" t="s">
        <v>255</v>
      </c>
      <c r="B39" s="15"/>
      <c r="C39" s="15"/>
      <c r="D39" s="15">
        <v>0</v>
      </c>
      <c r="E39" s="15">
        <v>0</v>
      </c>
      <c r="F39" s="15">
        <v>0</v>
      </c>
      <c r="G39" s="15">
        <v>0.10000000000331966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634.70000000000232</v>
      </c>
      <c r="N39" s="15">
        <v>1025.5999999999972</v>
      </c>
      <c r="O39" s="15">
        <v>1638.5000000000005</v>
      </c>
      <c r="P39" s="15">
        <v>2161.9000000000028</v>
      </c>
      <c r="Q39" s="15">
        <v>2677.3999999999987</v>
      </c>
      <c r="R39" s="15">
        <v>2876.4000000000037</v>
      </c>
      <c r="S39" s="15">
        <v>3155.700000000003</v>
      </c>
      <c r="T39" s="15">
        <v>3424.900000000001</v>
      </c>
      <c r="U39" s="15">
        <v>3709.6000000000017</v>
      </c>
      <c r="V39" s="15">
        <v>4013.4000000000005</v>
      </c>
      <c r="W39" s="15">
        <v>4037.9999999999968</v>
      </c>
      <c r="X39" s="15">
        <v>4059.5</v>
      </c>
      <c r="Y39" s="15">
        <v>4080.0000000000018</v>
      </c>
      <c r="Z39" s="15">
        <v>4098.9000000000005</v>
      </c>
      <c r="AA39" s="15">
        <v>4121.5000000000009</v>
      </c>
      <c r="AB39" s="15">
        <v>4058.9999999999973</v>
      </c>
      <c r="AC39" s="15">
        <v>3996.0999999999985</v>
      </c>
      <c r="AD39" s="15">
        <v>3933.200000000003</v>
      </c>
      <c r="AE39" s="15">
        <v>3874.4999999999977</v>
      </c>
      <c r="AF39" s="15">
        <v>3814.7999999999984</v>
      </c>
    </row>
    <row r="40" spans="1:32" x14ac:dyDescent="0.35">
      <c r="A40" s="4" t="s">
        <v>256</v>
      </c>
      <c r="B40" s="15"/>
      <c r="C40" s="15"/>
      <c r="D40" s="15">
        <v>0</v>
      </c>
      <c r="E40" s="15">
        <v>0</v>
      </c>
      <c r="F40" s="15">
        <v>0</v>
      </c>
      <c r="G40" s="15">
        <v>0</v>
      </c>
      <c r="H40" s="15">
        <v>-9.9999999996214228E-2</v>
      </c>
      <c r="I40" s="15">
        <v>0.10000000000331966</v>
      </c>
      <c r="J40" s="15">
        <v>0</v>
      </c>
      <c r="K40" s="15">
        <v>-0.10000000000331966</v>
      </c>
      <c r="L40" s="15">
        <v>0.10000000000331966</v>
      </c>
      <c r="M40" s="15">
        <v>634.70000000000232</v>
      </c>
      <c r="N40" s="15">
        <v>1025.6999999999935</v>
      </c>
      <c r="O40" s="15">
        <v>1638.5999999999967</v>
      </c>
      <c r="P40" s="15">
        <v>2161.9999999999955</v>
      </c>
      <c r="Q40" s="15">
        <v>2677.400000000006</v>
      </c>
      <c r="R40" s="15">
        <v>2876.4999999999964</v>
      </c>
      <c r="S40" s="15">
        <v>3155.6999999999994</v>
      </c>
      <c r="T40" s="15">
        <v>3425.0000000000009</v>
      </c>
      <c r="U40" s="15">
        <v>3709.5000000000055</v>
      </c>
      <c r="V40" s="15">
        <v>4013.3000000000011</v>
      </c>
      <c r="W40" s="15">
        <v>4038.0000000000005</v>
      </c>
      <c r="X40" s="15">
        <v>4059.6000000000031</v>
      </c>
      <c r="Y40" s="15">
        <v>4079.9999999999945</v>
      </c>
      <c r="Z40" s="15">
        <v>4098.9000000000005</v>
      </c>
      <c r="AA40" s="15">
        <v>4121.6000000000004</v>
      </c>
      <c r="AB40" s="15">
        <v>4058.9999999999973</v>
      </c>
      <c r="AC40" s="15">
        <v>3996.0999999999985</v>
      </c>
      <c r="AD40" s="15">
        <v>3933.1999999999994</v>
      </c>
      <c r="AE40" s="15">
        <v>3874.4999999999977</v>
      </c>
      <c r="AF40" s="15">
        <v>3814.7999999999984</v>
      </c>
    </row>
    <row r="41" spans="1:32" x14ac:dyDescent="0.35">
      <c r="A41" s="4" t="s">
        <v>257</v>
      </c>
      <c r="B41" s="15"/>
      <c r="C41" s="15"/>
      <c r="D41" s="15">
        <v>0</v>
      </c>
      <c r="E41" s="15">
        <v>0</v>
      </c>
      <c r="F41" s="15">
        <v>0</v>
      </c>
      <c r="G41" s="15">
        <v>0.10000000000331966</v>
      </c>
      <c r="H41" s="15">
        <v>9.9999999996214228E-2</v>
      </c>
      <c r="I41" s="15">
        <v>-0.10000000000331966</v>
      </c>
      <c r="J41" s="15">
        <v>0</v>
      </c>
      <c r="K41" s="15">
        <v>0.10000000000331966</v>
      </c>
      <c r="L41" s="15">
        <v>-0.10000000000331966</v>
      </c>
      <c r="M41" s="15">
        <v>0</v>
      </c>
      <c r="N41" s="15">
        <v>-9.9999999996214228E-2</v>
      </c>
      <c r="O41" s="15">
        <v>-9.9999999996214228E-2</v>
      </c>
      <c r="P41" s="15">
        <v>-9.9999999992661515E-2</v>
      </c>
      <c r="Q41" s="15">
        <v>-7.1054273576010019E-12</v>
      </c>
      <c r="R41" s="15">
        <v>-9.9999999992661515E-2</v>
      </c>
      <c r="S41" s="15">
        <v>3.5527136788005009E-12</v>
      </c>
      <c r="T41" s="15">
        <v>-9.9999999999766942E-2</v>
      </c>
      <c r="U41" s="15">
        <v>9.9999999996214228E-2</v>
      </c>
      <c r="V41" s="15">
        <v>9.9999999999766942E-2</v>
      </c>
      <c r="W41" s="15">
        <v>-3.5527136788005009E-12</v>
      </c>
      <c r="X41" s="15">
        <v>-0.10000000000331966</v>
      </c>
      <c r="Y41" s="15">
        <v>7.1054273576010019E-12</v>
      </c>
      <c r="Z41" s="15">
        <v>0</v>
      </c>
      <c r="AA41" s="15">
        <v>-9.9999999999766942E-2</v>
      </c>
      <c r="AB41" s="15">
        <v>0</v>
      </c>
      <c r="AC41" s="15">
        <v>0</v>
      </c>
      <c r="AD41" s="15">
        <v>3.5527136788005009E-12</v>
      </c>
      <c r="AE41" s="15">
        <v>0</v>
      </c>
      <c r="AF41" s="15">
        <v>0</v>
      </c>
    </row>
    <row r="42" spans="1:32" x14ac:dyDescent="0.35">
      <c r="M42" s="18"/>
    </row>
    <row r="43" spans="1:32" ht="17.5" thickBot="1" x14ac:dyDescent="0.45">
      <c r="A43" s="8" t="s">
        <v>259</v>
      </c>
      <c r="B43" s="1"/>
      <c r="C43" s="2"/>
      <c r="D43" s="1">
        <v>2022</v>
      </c>
      <c r="E43" s="2">
        <v>2023</v>
      </c>
      <c r="F43" s="1">
        <v>2024</v>
      </c>
      <c r="G43" s="2">
        <v>2025</v>
      </c>
      <c r="H43" s="1">
        <v>2026</v>
      </c>
      <c r="I43" s="2">
        <v>2027</v>
      </c>
      <c r="J43" s="1">
        <v>2028</v>
      </c>
      <c r="K43" s="2">
        <v>2029</v>
      </c>
      <c r="L43" s="1">
        <v>2030</v>
      </c>
      <c r="M43" s="2">
        <v>2031</v>
      </c>
      <c r="N43" s="1">
        <v>2032</v>
      </c>
      <c r="O43" s="2">
        <v>2033</v>
      </c>
      <c r="P43" s="1">
        <v>2034</v>
      </c>
      <c r="Q43" s="2">
        <v>2035</v>
      </c>
      <c r="R43" s="1">
        <v>2036</v>
      </c>
      <c r="S43" s="2">
        <v>2037</v>
      </c>
      <c r="T43" s="1">
        <v>2038</v>
      </c>
      <c r="U43" s="2">
        <v>2039</v>
      </c>
      <c r="V43" s="1">
        <v>2040</v>
      </c>
      <c r="W43" s="2">
        <v>2041</v>
      </c>
      <c r="X43" s="1">
        <v>2042</v>
      </c>
      <c r="Y43" s="2">
        <v>2043</v>
      </c>
      <c r="Z43" s="1">
        <v>2044</v>
      </c>
      <c r="AA43" s="2">
        <v>2045</v>
      </c>
      <c r="AB43" s="1">
        <v>2046</v>
      </c>
      <c r="AC43" s="2">
        <v>2047</v>
      </c>
      <c r="AD43" s="1">
        <v>2048</v>
      </c>
      <c r="AE43" s="2">
        <v>2049</v>
      </c>
      <c r="AF43" s="1">
        <v>2050</v>
      </c>
    </row>
    <row r="44" spans="1:32" ht="15" thickTop="1" x14ac:dyDescent="0.35">
      <c r="A44" s="4" t="s">
        <v>239</v>
      </c>
      <c r="B44" s="9"/>
      <c r="C44" s="9"/>
      <c r="D44" s="9">
        <v>1.2288917217978967E-14</v>
      </c>
      <c r="E44" s="9">
        <v>0</v>
      </c>
      <c r="F44" s="9">
        <v>0</v>
      </c>
      <c r="G44" s="9">
        <v>-3.6980197105678181E-4</v>
      </c>
      <c r="H44" s="9">
        <v>-7.6056327315832985E-4</v>
      </c>
      <c r="I44" s="9">
        <v>-1.556050898421261E-3</v>
      </c>
      <c r="J44" s="9">
        <v>-1.5845663240005063E-3</v>
      </c>
      <c r="K44" s="9">
        <v>-1.6141138111610634E-3</v>
      </c>
      <c r="L44" s="9">
        <v>-2.0411162456331626E-3</v>
      </c>
      <c r="M44" s="9">
        <v>-0.20589285269526425</v>
      </c>
      <c r="N44" s="9">
        <v>-0.406297613001531</v>
      </c>
      <c r="O44" s="9">
        <v>-0.51009582332520087</v>
      </c>
      <c r="P44" s="9">
        <v>-0.60277379574777412</v>
      </c>
      <c r="Q44" s="9">
        <v>-0.65992815971933005</v>
      </c>
      <c r="R44" s="9">
        <v>-0.78146003978993139</v>
      </c>
      <c r="S44" s="9">
        <v>-0.85840048633552257</v>
      </c>
      <c r="T44" s="9">
        <v>-0.92052161336226934</v>
      </c>
      <c r="U44" s="9">
        <v>-0.96137347238376025</v>
      </c>
      <c r="V44" s="9">
        <v>-0.98269558859374218</v>
      </c>
      <c r="W44" s="9">
        <v>-1.1040324873906788</v>
      </c>
      <c r="X44" s="9">
        <v>-1.2282450356512957</v>
      </c>
      <c r="Y44" s="9">
        <v>-1.3614750273920111</v>
      </c>
      <c r="Z44" s="9">
        <v>-1.5096858948819099</v>
      </c>
      <c r="AA44" s="9">
        <v>-1.6782388182009489</v>
      </c>
      <c r="AB44" s="9">
        <v>-1.9162004482540254</v>
      </c>
      <c r="AC44" s="9">
        <v>-2.2001235693901116</v>
      </c>
      <c r="AD44" s="9">
        <v>-2.5471313594636706</v>
      </c>
      <c r="AE44" s="9">
        <v>-2.9755451909744175</v>
      </c>
      <c r="AF44" s="9">
        <v>-3.5131702974444892</v>
      </c>
    </row>
    <row r="45" spans="1:32" x14ac:dyDescent="0.35">
      <c r="A45" s="4" t="s">
        <v>240</v>
      </c>
      <c r="B45" s="9"/>
      <c r="C45" s="9"/>
      <c r="D45" s="9">
        <v>3.6119990610001504E-4</v>
      </c>
      <c r="E45" s="9">
        <v>0</v>
      </c>
      <c r="F45" s="9">
        <v>0</v>
      </c>
      <c r="G45" s="9">
        <v>-3.831520385731405E-4</v>
      </c>
      <c r="H45" s="9">
        <v>-7.8511115210953039E-4</v>
      </c>
      <c r="I45" s="9">
        <v>-1.6051042314522894E-3</v>
      </c>
      <c r="J45" s="9">
        <v>-1.6355570093801966E-3</v>
      </c>
      <c r="K45" s="9">
        <v>-1.6670973334739299E-3</v>
      </c>
      <c r="L45" s="9">
        <v>-2.1122536055969737E-3</v>
      </c>
      <c r="M45" s="9">
        <v>-0.32177547890414177</v>
      </c>
      <c r="N45" s="9">
        <v>-0.61433298502264688</v>
      </c>
      <c r="O45" s="9">
        <v>-0.89543017277521408</v>
      </c>
      <c r="P45" s="9">
        <v>-1.14419766846131</v>
      </c>
      <c r="Q45" s="9">
        <v>-1.3731067111850084</v>
      </c>
      <c r="R45" s="9">
        <v>-1.5682665445813715</v>
      </c>
      <c r="S45" s="9">
        <v>-1.7527877672107053</v>
      </c>
      <c r="T45" s="9">
        <v>-1.9276403946887646</v>
      </c>
      <c r="U45" s="9">
        <v>-2.0981773610100882</v>
      </c>
      <c r="V45" s="9">
        <v>-2.2666183828667581</v>
      </c>
      <c r="W45" s="9">
        <v>-2.4172562626062155</v>
      </c>
      <c r="X45" s="9">
        <v>-2.570891102905303</v>
      </c>
      <c r="Y45" s="9">
        <v>-2.7362129975620597</v>
      </c>
      <c r="Z45" s="9">
        <v>-2.9181756450882692</v>
      </c>
      <c r="AA45" s="9">
        <v>-3.1272761174462023</v>
      </c>
      <c r="AB45" s="9">
        <v>-3.3643242203698427</v>
      </c>
      <c r="AC45" s="9">
        <v>-3.6509178527958053</v>
      </c>
      <c r="AD45" s="9">
        <v>-4.0062762851594114</v>
      </c>
      <c r="AE45" s="9">
        <v>-4.4529873458273341</v>
      </c>
      <c r="AF45" s="9">
        <v>-5.0189939788739704</v>
      </c>
    </row>
    <row r="46" spans="1:32" x14ac:dyDescent="0.35">
      <c r="A46" s="4" t="s">
        <v>241</v>
      </c>
      <c r="B46" s="9"/>
      <c r="C46" s="9"/>
      <c r="D46" s="9">
        <v>0</v>
      </c>
      <c r="E46" s="9">
        <v>0</v>
      </c>
      <c r="F46" s="9">
        <v>0</v>
      </c>
      <c r="G46" s="9">
        <v>-7.2036767567277508E-4</v>
      </c>
      <c r="H46" s="9">
        <v>-7.3694139841828021E-4</v>
      </c>
      <c r="I46" s="9">
        <v>-7.5282497571963999E-4</v>
      </c>
      <c r="J46" s="9">
        <v>-7.6713001319284849E-4</v>
      </c>
      <c r="K46" s="9">
        <v>-7.8179359085432014E-4</v>
      </c>
      <c r="L46" s="9">
        <v>-7.9214822677434811E-4</v>
      </c>
      <c r="M46" s="9">
        <v>-0.76404024481457034</v>
      </c>
      <c r="N46" s="9">
        <v>-1.5175582219398436</v>
      </c>
      <c r="O46" s="9">
        <v>-2.252215090666092</v>
      </c>
      <c r="P46" s="9">
        <v>-2.9654201849617947</v>
      </c>
      <c r="Q46" s="9">
        <v>-3.6628634147586623</v>
      </c>
      <c r="R46" s="9">
        <v>-4.3423009094367018</v>
      </c>
      <c r="S46" s="9">
        <v>-5.0103246781775832</v>
      </c>
      <c r="T46" s="9">
        <v>-5.6675242995997817</v>
      </c>
      <c r="U46" s="9">
        <v>-6.3175780043250045</v>
      </c>
      <c r="V46" s="9">
        <v>-6.9609193701981509</v>
      </c>
      <c r="W46" s="9">
        <v>-7.5968306545714572</v>
      </c>
      <c r="X46" s="9">
        <v>-8.2301648141050219</v>
      </c>
      <c r="Y46" s="9">
        <v>-8.8667402063667211</v>
      </c>
      <c r="Z46" s="9">
        <v>-9.5095473586801873</v>
      </c>
      <c r="AA46" s="9">
        <v>-10.165311900630192</v>
      </c>
      <c r="AB46" s="9">
        <v>-10.832642916321468</v>
      </c>
      <c r="AC46" s="9">
        <v>-11.524753312956777</v>
      </c>
      <c r="AD46" s="9">
        <v>-12.247875997146384</v>
      </c>
      <c r="AE46" s="9">
        <v>-13.013577462297109</v>
      </c>
      <c r="AF46" s="9">
        <v>-13.830810853643353</v>
      </c>
    </row>
    <row r="47" spans="1:32" x14ac:dyDescent="0.35">
      <c r="A47" s="4" t="s">
        <v>242</v>
      </c>
      <c r="B47" s="9"/>
      <c r="C47" s="9"/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-1.3499050578284106</v>
      </c>
      <c r="N47" s="9">
        <v>-2.6709174636911137</v>
      </c>
      <c r="O47" s="9">
        <v>-3.9611876294654209</v>
      </c>
      <c r="P47" s="9">
        <v>-5.219012115563844</v>
      </c>
      <c r="Q47" s="9">
        <v>-6.4500095584018293</v>
      </c>
      <c r="R47" s="9">
        <v>-7.6537013801756526</v>
      </c>
      <c r="S47" s="9">
        <v>-8.8251849469282728</v>
      </c>
      <c r="T47" s="9">
        <v>-9.9756791293952762</v>
      </c>
      <c r="U47" s="9">
        <v>-11.097025016903311</v>
      </c>
      <c r="V47" s="9">
        <v>-12.193537208697924</v>
      </c>
      <c r="W47" s="9">
        <v>-13.265260821309655</v>
      </c>
      <c r="X47" s="9">
        <v>-14.313011828935396</v>
      </c>
      <c r="Y47" s="9">
        <v>-15.341942100601361</v>
      </c>
      <c r="Z47" s="9">
        <v>-16.344270907961985</v>
      </c>
      <c r="AA47" s="9">
        <v>-17.330462863293867</v>
      </c>
      <c r="AB47" s="9">
        <v>-18.292988523029116</v>
      </c>
      <c r="AC47" s="9">
        <v>-19.233138281490611</v>
      </c>
      <c r="AD47" s="9">
        <v>-20.153490328006736</v>
      </c>
      <c r="AE47" s="9">
        <v>-21.061413423758019</v>
      </c>
      <c r="AF47" s="9">
        <v>-21.938719276975636</v>
      </c>
    </row>
    <row r="48" spans="1:32" x14ac:dyDescent="0.35">
      <c r="A48" s="4" t="s">
        <v>243</v>
      </c>
      <c r="B48" s="9"/>
      <c r="C48" s="9"/>
      <c r="D48" s="9">
        <v>0</v>
      </c>
      <c r="E48" s="9">
        <v>0</v>
      </c>
      <c r="F48" s="9">
        <v>0</v>
      </c>
      <c r="G48" s="9">
        <v>-9.667253146840093E-4</v>
      </c>
      <c r="H48" s="9">
        <v>-9.8262715195117259E-4</v>
      </c>
      <c r="I48" s="9">
        <v>-9.9810360315168113E-4</v>
      </c>
      <c r="J48" s="9">
        <v>-1.0116337885661805E-3</v>
      </c>
      <c r="K48" s="9">
        <v>-1.0266308030282213E-3</v>
      </c>
      <c r="L48" s="9">
        <v>-1.0360976418393524E-3</v>
      </c>
      <c r="M48" s="9">
        <v>-0.58611361587014699</v>
      </c>
      <c r="N48" s="9">
        <v>-1.1731353072472139</v>
      </c>
      <c r="O48" s="9">
        <v>-1.750322849184069</v>
      </c>
      <c r="P48" s="9">
        <v>-2.3122386576050005</v>
      </c>
      <c r="Q48" s="9">
        <v>-2.8650849238312128</v>
      </c>
      <c r="R48" s="9">
        <v>-3.4057135252628323</v>
      </c>
      <c r="S48" s="9">
        <v>-3.9434180787784037</v>
      </c>
      <c r="T48" s="9">
        <v>-4.4755180948253281</v>
      </c>
      <c r="U48" s="9">
        <v>-5.0084496608560842</v>
      </c>
      <c r="V48" s="9">
        <v>-5.5409932412577243</v>
      </c>
      <c r="W48" s="9">
        <v>-6.072149313972508</v>
      </c>
      <c r="X48" s="9">
        <v>-6.607186210245203</v>
      </c>
      <c r="Y48" s="9">
        <v>-7.151676791623462</v>
      </c>
      <c r="Z48" s="9">
        <v>-7.7109675473215873</v>
      </c>
      <c r="AA48" s="9">
        <v>-8.2903345582115922</v>
      </c>
      <c r="AB48" s="9">
        <v>-8.8895270667171413</v>
      </c>
      <c r="AC48" s="9">
        <v>-9.524316979925679</v>
      </c>
      <c r="AD48" s="9">
        <v>-10.201387943937949</v>
      </c>
      <c r="AE48" s="9">
        <v>-10.932999373825915</v>
      </c>
      <c r="AF48" s="9">
        <v>-11.734788369210614</v>
      </c>
    </row>
    <row r="49" spans="1:32" x14ac:dyDescent="0.35">
      <c r="A49" s="4" t="s">
        <v>244</v>
      </c>
      <c r="B49" s="9"/>
      <c r="C49" s="9"/>
      <c r="D49" s="9">
        <v>7.75831303239615E-4</v>
      </c>
      <c r="E49" s="9">
        <v>0</v>
      </c>
      <c r="F49" s="9">
        <v>0</v>
      </c>
      <c r="G49" s="9">
        <v>0</v>
      </c>
      <c r="H49" s="9">
        <v>-8.4001848040461116E-4</v>
      </c>
      <c r="I49" s="9">
        <v>-2.5779397105772936E-3</v>
      </c>
      <c r="J49" s="9">
        <v>-2.6267632148018181E-3</v>
      </c>
      <c r="K49" s="9">
        <v>-2.6779258571531937E-3</v>
      </c>
      <c r="L49" s="9">
        <v>-3.6207286716367303E-3</v>
      </c>
      <c r="M49" s="9">
        <v>0.18536963258079828</v>
      </c>
      <c r="N49" s="9">
        <v>0.42275784019379015</v>
      </c>
      <c r="O49" s="9">
        <v>0.66520530266366851</v>
      </c>
      <c r="P49" s="9">
        <v>0.96375729604994531</v>
      </c>
      <c r="Q49" s="9">
        <v>1.2965498085431337</v>
      </c>
      <c r="R49" s="9">
        <v>1.6933991990404644</v>
      </c>
      <c r="S49" s="9">
        <v>2.114519982057355</v>
      </c>
      <c r="T49" s="9">
        <v>2.5597873275520096</v>
      </c>
      <c r="U49" s="9">
        <v>3.0251544571932971</v>
      </c>
      <c r="V49" s="9">
        <v>3.5095902254783584</v>
      </c>
      <c r="W49" s="9">
        <v>4.050243226094512</v>
      </c>
      <c r="X49" s="9">
        <v>4.6115117537608494</v>
      </c>
      <c r="Y49" s="9">
        <v>5.1859420728630576</v>
      </c>
      <c r="Z49" s="9">
        <v>5.7726873171435633</v>
      </c>
      <c r="AA49" s="9">
        <v>6.3630641232655494</v>
      </c>
      <c r="AB49" s="9">
        <v>6.9623244025031177</v>
      </c>
      <c r="AC49" s="9">
        <v>7.5487025197442676</v>
      </c>
      <c r="AD49" s="9">
        <v>8.0978536957073999</v>
      </c>
      <c r="AE49" s="9">
        <v>8.5842257695157311</v>
      </c>
      <c r="AF49" s="9">
        <v>8.9679088654903403</v>
      </c>
    </row>
    <row r="50" spans="1:32" x14ac:dyDescent="0.35">
      <c r="A50" s="4" t="s">
        <v>245</v>
      </c>
      <c r="B50" s="9"/>
      <c r="C50" s="9"/>
      <c r="D50" s="9">
        <v>-8.1672655994763955E-3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3.11154839503136</v>
      </c>
      <c r="N50" s="9">
        <v>5.1697981094643488</v>
      </c>
      <c r="O50" s="9">
        <v>9.141151763015376</v>
      </c>
      <c r="P50" s="9">
        <v>12.66240916097777</v>
      </c>
      <c r="Q50" s="9">
        <v>16.428884986830546</v>
      </c>
      <c r="R50" s="9">
        <v>17.698046960719772</v>
      </c>
      <c r="S50" s="9">
        <v>19.719082629211016</v>
      </c>
      <c r="T50" s="9">
        <v>21.767288693743129</v>
      </c>
      <c r="U50" s="9">
        <v>24.094003953437287</v>
      </c>
      <c r="V50" s="9">
        <v>26.71948938043359</v>
      </c>
      <c r="W50" s="9">
        <v>26.595392924060405</v>
      </c>
      <c r="X50" s="9">
        <v>26.435512367491171</v>
      </c>
      <c r="Y50" s="9">
        <v>26.277937596813445</v>
      </c>
      <c r="Z50" s="9">
        <v>26.103838473485698</v>
      </c>
      <c r="AA50" s="9">
        <v>25.993101146099924</v>
      </c>
      <c r="AB50" s="9">
        <v>24.994415903506813</v>
      </c>
      <c r="AC50" s="9">
        <v>23.999102837277093</v>
      </c>
      <c r="AD50" s="9">
        <v>23.019718309859172</v>
      </c>
      <c r="AE50" s="9">
        <v>22.100135931128232</v>
      </c>
      <c r="AF50" s="9">
        <v>21.196581196581192</v>
      </c>
    </row>
    <row r="51" spans="1:32" x14ac:dyDescent="0.35">
      <c r="A51" s="4" t="s">
        <v>246</v>
      </c>
      <c r="B51" s="9"/>
      <c r="C51" s="9"/>
      <c r="D51" s="9">
        <v>-2.2370363742062311E-3</v>
      </c>
      <c r="E51" s="9">
        <v>0</v>
      </c>
      <c r="F51" s="9">
        <v>0</v>
      </c>
      <c r="G51" s="9">
        <v>0</v>
      </c>
      <c r="H51" s="9">
        <v>2.4910943377367645E-3</v>
      </c>
      <c r="I51" s="9">
        <v>3.1075201988878505E-3</v>
      </c>
      <c r="J51" s="9">
        <v>6.2936622820812501E-3</v>
      </c>
      <c r="K51" s="9">
        <v>6.336734047271338E-3</v>
      </c>
      <c r="L51" s="9">
        <v>3.251609546718051E-3</v>
      </c>
      <c r="M51" s="9">
        <v>0.53871342558360158</v>
      </c>
      <c r="N51" s="9">
        <v>1.1637424819388653</v>
      </c>
      <c r="O51" s="9">
        <v>1.3804347826086967</v>
      </c>
      <c r="P51" s="9">
        <v>1.5591021340901554</v>
      </c>
      <c r="Q51" s="9">
        <v>1.596085074345952</v>
      </c>
      <c r="R51" s="9">
        <v>1.9512008858681096</v>
      </c>
      <c r="S51" s="9">
        <v>2.1126760563380187</v>
      </c>
      <c r="T51" s="9">
        <v>2.1851910077031951</v>
      </c>
      <c r="U51" s="9">
        <v>2.1607880521131326</v>
      </c>
      <c r="V51" s="9">
        <v>2.0664906781059247</v>
      </c>
      <c r="W51" s="9">
        <v>2.3848511567367829</v>
      </c>
      <c r="X51" s="9">
        <v>2.6948537262438581</v>
      </c>
      <c r="Y51" s="9">
        <v>3.0075187969924762</v>
      </c>
      <c r="Z51" s="9">
        <v>3.3527888708474136</v>
      </c>
      <c r="AA51" s="9">
        <v>3.730745258659073</v>
      </c>
      <c r="AB51" s="9">
        <v>4.3354301488889737</v>
      </c>
      <c r="AC51" s="9">
        <v>5.0434462783320368</v>
      </c>
      <c r="AD51" s="9">
        <v>5.8829022317676669</v>
      </c>
      <c r="AE51" s="9">
        <v>6.8919751623453553</v>
      </c>
      <c r="AF51" s="9">
        <v>8.1289081289081313</v>
      </c>
    </row>
    <row r="52" spans="1:32" x14ac:dyDescent="0.35">
      <c r="A52" s="4" t="s">
        <v>247</v>
      </c>
      <c r="B52" s="9"/>
      <c r="C52" s="9"/>
      <c r="D52" s="9">
        <v>0</v>
      </c>
      <c r="E52" s="9">
        <v>0</v>
      </c>
      <c r="F52" s="9">
        <v>0</v>
      </c>
      <c r="G52" s="9">
        <v>2.5481277630295767E-4</v>
      </c>
      <c r="H52" s="9">
        <v>5.1013641047497249E-4</v>
      </c>
      <c r="I52" s="9">
        <v>7.6597439603647455E-4</v>
      </c>
      <c r="J52" s="9">
        <v>7.6674180735292121E-4</v>
      </c>
      <c r="K52" s="9">
        <v>7.6924654863624918E-4</v>
      </c>
      <c r="L52" s="9">
        <v>1.0307737503132723E-3</v>
      </c>
      <c r="M52" s="9">
        <v>1.6181518532903598</v>
      </c>
      <c r="N52" s="9">
        <v>2.6717455510891654</v>
      </c>
      <c r="O52" s="9">
        <v>4.2920759159735313</v>
      </c>
      <c r="P52" s="9">
        <v>5.7303364540016517</v>
      </c>
      <c r="Q52" s="9">
        <v>7.1852874710430799</v>
      </c>
      <c r="R52" s="9">
        <v>7.8272372245703803</v>
      </c>
      <c r="S52" s="9">
        <v>8.712214016543566</v>
      </c>
      <c r="T52" s="9">
        <v>9.5569773555701243</v>
      </c>
      <c r="U52" s="9">
        <v>10.459244003125301</v>
      </c>
      <c r="V52" s="9">
        <v>11.43477271002504</v>
      </c>
      <c r="W52" s="9">
        <v>11.604970680797678</v>
      </c>
      <c r="X52" s="9">
        <v>11.767757382282522</v>
      </c>
      <c r="Y52" s="9">
        <v>11.92965559393609</v>
      </c>
      <c r="Z52" s="9">
        <v>12.092312850410698</v>
      </c>
      <c r="AA52" s="9">
        <v>12.271126320785351</v>
      </c>
      <c r="AB52" s="9">
        <v>12.201821644240642</v>
      </c>
      <c r="AC52" s="9">
        <v>12.141149264939209</v>
      </c>
      <c r="AD52" s="9">
        <v>12.093973184737854</v>
      </c>
      <c r="AE52" s="9">
        <v>12.075747323421728</v>
      </c>
      <c r="AF52" s="9">
        <v>12.076660290996976</v>
      </c>
    </row>
    <row r="53" spans="1:32" x14ac:dyDescent="0.35">
      <c r="A53" s="4" t="s">
        <v>248</v>
      </c>
      <c r="B53" s="9"/>
      <c r="C53" s="9"/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2.9188558085227374E-2</v>
      </c>
      <c r="K53" s="9">
        <v>0</v>
      </c>
      <c r="L53" s="9">
        <v>0</v>
      </c>
      <c r="M53" s="9">
        <v>0.53146853146853512</v>
      </c>
      <c r="N53" s="9">
        <v>1.035986913849501</v>
      </c>
      <c r="O53" s="9">
        <v>1.3535031847133741</v>
      </c>
      <c r="P53" s="9">
        <v>1.5546772068511241</v>
      </c>
      <c r="Q53" s="9">
        <v>1.7282010997643347</v>
      </c>
      <c r="R53" s="9">
        <v>2.0036429872495551</v>
      </c>
      <c r="S53" s="9">
        <v>2.2003624126326708</v>
      </c>
      <c r="T53" s="9">
        <v>2.3435488024723146</v>
      </c>
      <c r="U53" s="9">
        <v>2.4090210148641771</v>
      </c>
      <c r="V53" s="9">
        <v>2.449604490941566</v>
      </c>
      <c r="W53" s="9">
        <v>2.6917216861350934</v>
      </c>
      <c r="X53" s="9">
        <v>2.93299620733249</v>
      </c>
      <c r="Y53" s="9">
        <v>3.1722054380664653</v>
      </c>
      <c r="Z53" s="9">
        <v>3.4621174109382786</v>
      </c>
      <c r="AA53" s="9">
        <v>3.7249999999999921</v>
      </c>
      <c r="AB53" s="9">
        <v>4.1365561923747833</v>
      </c>
      <c r="AC53" s="9">
        <v>4.6211180124223477</v>
      </c>
      <c r="AD53" s="9">
        <v>5.204460966542741</v>
      </c>
      <c r="AE53" s="9">
        <v>5.883807169344867</v>
      </c>
      <c r="AF53" s="9">
        <v>6.7110782136688876</v>
      </c>
    </row>
    <row r="54" spans="1:32" x14ac:dyDescent="0.35">
      <c r="A54" s="4" t="s">
        <v>249</v>
      </c>
      <c r="B54" s="9"/>
      <c r="C54" s="9"/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3.1813192931034388E-4</v>
      </c>
      <c r="J54" s="9">
        <v>3.1870986247595158E-4</v>
      </c>
      <c r="K54" s="9">
        <v>0</v>
      </c>
      <c r="L54" s="9">
        <v>3.2186009385365324E-4</v>
      </c>
      <c r="M54" s="9">
        <v>1.9137859635976415</v>
      </c>
      <c r="N54" s="9">
        <v>3.1424255921980171</v>
      </c>
      <c r="O54" s="9">
        <v>5.135631582930297</v>
      </c>
      <c r="P54" s="9">
        <v>6.9209467505654629</v>
      </c>
      <c r="Q54" s="9">
        <v>8.7581439838293456</v>
      </c>
      <c r="R54" s="9">
        <v>9.522677830387007</v>
      </c>
      <c r="S54" s="9">
        <v>10.60259315674109</v>
      </c>
      <c r="T54" s="9">
        <v>11.678154324669141</v>
      </c>
      <c r="U54" s="9">
        <v>12.845670766348837</v>
      </c>
      <c r="V54" s="9">
        <v>14.126744108809731</v>
      </c>
      <c r="W54" s="9">
        <v>14.312640674924841</v>
      </c>
      <c r="X54" s="9">
        <v>14.489112559687749</v>
      </c>
      <c r="Y54" s="9">
        <v>14.66358049325564</v>
      </c>
      <c r="Z54" s="9">
        <v>14.833897324191586</v>
      </c>
      <c r="AA54" s="9">
        <v>15.02202215169376</v>
      </c>
      <c r="AB54" s="9">
        <v>14.854667582317107</v>
      </c>
      <c r="AC54" s="9">
        <v>14.684287812041122</v>
      </c>
      <c r="AD54" s="9">
        <v>14.511896037110885</v>
      </c>
      <c r="AE54" s="9">
        <v>14.355357157537345</v>
      </c>
      <c r="AF54" s="9">
        <v>14.192989333388345</v>
      </c>
    </row>
    <row r="55" spans="1:32" x14ac:dyDescent="0.35">
      <c r="A55" s="4" t="s">
        <v>250</v>
      </c>
      <c r="B55" s="9"/>
      <c r="C55" s="9"/>
      <c r="D55" s="9">
        <v>0</v>
      </c>
      <c r="E55" s="9">
        <v>0</v>
      </c>
      <c r="F55" s="9">
        <v>0</v>
      </c>
      <c r="G55" s="9">
        <v>1.3479087196183659E-3</v>
      </c>
      <c r="H55" s="9">
        <v>1.3527223537337428E-3</v>
      </c>
      <c r="I55" s="9">
        <v>2.7054447074674856E-3</v>
      </c>
      <c r="J55" s="9">
        <v>2.6999662504275674E-3</v>
      </c>
      <c r="K55" s="9">
        <v>2.6969443620435025E-3</v>
      </c>
      <c r="L55" s="9">
        <v>4.0638292108069272E-3</v>
      </c>
      <c r="M55" s="9">
        <v>0.44392236139377622</v>
      </c>
      <c r="N55" s="9">
        <v>0.82591337513205054</v>
      </c>
      <c r="O55" s="9">
        <v>1.0614363207221535</v>
      </c>
      <c r="P55" s="9">
        <v>1.2645064681169631</v>
      </c>
      <c r="Q55" s="9">
        <v>1.4077838891596552</v>
      </c>
      <c r="R55" s="9">
        <v>1.6246679690244923</v>
      </c>
      <c r="S55" s="9">
        <v>1.7831822283332528</v>
      </c>
      <c r="T55" s="9">
        <v>1.9015659955257278</v>
      </c>
      <c r="U55" s="9">
        <v>1.9816482143626402</v>
      </c>
      <c r="V55" s="9">
        <v>2.0381176876419342</v>
      </c>
      <c r="W55" s="9">
        <v>2.2119311971466429</v>
      </c>
      <c r="X55" s="9">
        <v>2.3852022455736317</v>
      </c>
      <c r="Y55" s="9">
        <v>2.5591884375405272</v>
      </c>
      <c r="Z55" s="9">
        <v>2.7469198141789586</v>
      </c>
      <c r="AA55" s="9">
        <v>2.9505639722129939</v>
      </c>
      <c r="AB55" s="9">
        <v>3.2312630117973566</v>
      </c>
      <c r="AC55" s="9">
        <v>3.5563339509031864</v>
      </c>
      <c r="AD55" s="9">
        <v>3.938787931484216</v>
      </c>
      <c r="AE55" s="9">
        <v>4.3939943424965442</v>
      </c>
      <c r="AF55" s="9">
        <v>4.9460523067539794</v>
      </c>
    </row>
    <row r="56" spans="1:32" x14ac:dyDescent="0.35">
      <c r="A56" s="4" t="s">
        <v>251</v>
      </c>
      <c r="B56" s="9"/>
      <c r="C56" s="9"/>
      <c r="D56" s="9">
        <v>0</v>
      </c>
      <c r="E56" s="9">
        <v>0</v>
      </c>
      <c r="F56" s="9">
        <v>0</v>
      </c>
      <c r="G56" s="9">
        <v>0</v>
      </c>
      <c r="H56" s="9">
        <v>-3.0626933325094774E-3</v>
      </c>
      <c r="I56" s="9">
        <v>0</v>
      </c>
      <c r="J56" s="9">
        <v>-3.1174013342543496E-3</v>
      </c>
      <c r="K56" s="9">
        <v>-3.1361726149473444E-3</v>
      </c>
      <c r="L56" s="9">
        <v>0</v>
      </c>
      <c r="M56" s="9">
        <v>1.7110204081632654</v>
      </c>
      <c r="N56" s="9">
        <v>2.8635082891029469</v>
      </c>
      <c r="O56" s="9">
        <v>4.7871116225546588</v>
      </c>
      <c r="P56" s="9">
        <v>6.5244667503136755</v>
      </c>
      <c r="Q56" s="9">
        <v>8.3220052385531105</v>
      </c>
      <c r="R56" s="9">
        <v>9.0666666666666611</v>
      </c>
      <c r="S56" s="9">
        <v>10.114618942288359</v>
      </c>
      <c r="T56" s="9">
        <v>11.158653684175057</v>
      </c>
      <c r="U56" s="9">
        <v>12.29430486896459</v>
      </c>
      <c r="V56" s="9">
        <v>13.545355488967589</v>
      </c>
      <c r="W56" s="9">
        <v>13.710863986313091</v>
      </c>
      <c r="X56" s="9">
        <v>13.860909622193956</v>
      </c>
      <c r="Y56" s="9">
        <v>14.006008494768457</v>
      </c>
      <c r="Z56" s="9">
        <v>14.147475027746953</v>
      </c>
      <c r="AA56" s="9">
        <v>14.310098582227335</v>
      </c>
      <c r="AB56" s="9">
        <v>14.115259456244095</v>
      </c>
      <c r="AC56" s="9">
        <v>13.920714135095231</v>
      </c>
      <c r="AD56" s="9">
        <v>13.726390114739623</v>
      </c>
      <c r="AE56" s="9">
        <v>13.551567598240899</v>
      </c>
      <c r="AF56" s="9">
        <v>13.370394127289572</v>
      </c>
    </row>
    <row r="57" spans="1:32" x14ac:dyDescent="0.35">
      <c r="A57" s="4" t="s">
        <v>252</v>
      </c>
      <c r="B57" s="9"/>
      <c r="C57" s="9"/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3.9304777102517447E-4</v>
      </c>
      <c r="J57" s="9">
        <v>0</v>
      </c>
      <c r="K57" s="9">
        <v>0</v>
      </c>
      <c r="L57" s="9">
        <v>0</v>
      </c>
      <c r="M57" s="9">
        <v>0</v>
      </c>
      <c r="N57" s="9">
        <v>3.0019482643099638E-4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2.2305695089225953E-4</v>
      </c>
      <c r="AB57" s="9">
        <v>0</v>
      </c>
      <c r="AC57" s="9">
        <v>0</v>
      </c>
      <c r="AD57" s="9">
        <v>0</v>
      </c>
      <c r="AE57" s="9">
        <v>2.3009717004254419E-4</v>
      </c>
      <c r="AF57" s="9">
        <v>0</v>
      </c>
    </row>
    <row r="58" spans="1:32" x14ac:dyDescent="0.35">
      <c r="A58" s="4" t="s">
        <v>253</v>
      </c>
      <c r="B58" s="9"/>
      <c r="C58" s="9"/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1.0168595310400775E-3</v>
      </c>
      <c r="J58" s="9">
        <v>0</v>
      </c>
      <c r="K58" s="9">
        <v>0</v>
      </c>
      <c r="L58" s="9">
        <v>0</v>
      </c>
      <c r="M58" s="9">
        <v>0</v>
      </c>
      <c r="N58" s="9">
        <v>5.6485367465426402E-4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3.4218918955832592E-4</v>
      </c>
      <c r="AB58" s="9">
        <v>0</v>
      </c>
      <c r="AC58" s="9">
        <v>0</v>
      </c>
      <c r="AD58" s="9">
        <v>0</v>
      </c>
      <c r="AE58" s="9">
        <v>3.5904193250646077E-4</v>
      </c>
      <c r="AF58" s="9">
        <v>0</v>
      </c>
    </row>
    <row r="59" spans="1:32" x14ac:dyDescent="0.35">
      <c r="A59" s="4" t="s">
        <v>254</v>
      </c>
      <c r="B59" s="9"/>
      <c r="C59" s="9"/>
      <c r="D59" s="9">
        <v>0</v>
      </c>
      <c r="E59" s="9">
        <v>0</v>
      </c>
      <c r="F59" s="9">
        <v>0</v>
      </c>
      <c r="G59" s="9">
        <v>1.9251168065261394E-4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1.8014923975147383</v>
      </c>
      <c r="N59" s="9">
        <v>3.0262525044187076</v>
      </c>
      <c r="O59" s="9">
        <v>5.1189048011796769</v>
      </c>
      <c r="P59" s="9">
        <v>7.1349367690154946</v>
      </c>
      <c r="Q59" s="9">
        <v>9.4520601141703189</v>
      </c>
      <c r="R59" s="9">
        <v>10.984411636663587</v>
      </c>
      <c r="S59" s="9">
        <v>13.802227985846557</v>
      </c>
      <c r="T59" s="9">
        <v>16.601068315996613</v>
      </c>
      <c r="U59" s="9">
        <v>20.277575830458989</v>
      </c>
      <c r="V59" s="9">
        <v>25.171377859172239</v>
      </c>
      <c r="W59" s="9">
        <v>28.947896653571544</v>
      </c>
      <c r="X59" s="9">
        <v>32.978861682941492</v>
      </c>
      <c r="Y59" s="9">
        <v>36.383741461413599</v>
      </c>
      <c r="Z59" s="9">
        <v>39.265255292652554</v>
      </c>
      <c r="AA59" s="9">
        <v>39.735642046604909</v>
      </c>
      <c r="AB59" s="9">
        <v>38.714292527063748</v>
      </c>
      <c r="AC59" s="9">
        <v>37.75640359413827</v>
      </c>
      <c r="AD59" s="9">
        <v>40.198683618821789</v>
      </c>
      <c r="AE59" s="9">
        <v>43.234949506221071</v>
      </c>
      <c r="AF59" s="9">
        <v>47.175504550850818</v>
      </c>
    </row>
    <row r="60" spans="1:32" x14ac:dyDescent="0.35">
      <c r="A60" s="4" t="s">
        <v>255</v>
      </c>
      <c r="B60" s="9"/>
      <c r="C60" s="9"/>
      <c r="D60" s="9">
        <v>0</v>
      </c>
      <c r="E60" s="9">
        <v>0</v>
      </c>
      <c r="F60" s="9">
        <v>0</v>
      </c>
      <c r="G60" s="9">
        <v>1.4803213482074E-4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1.2484288914809083</v>
      </c>
      <c r="N60" s="9">
        <v>2.0719987231833086</v>
      </c>
      <c r="O60" s="9">
        <v>3.4410124157860262</v>
      </c>
      <c r="P60" s="9">
        <v>4.70903688988796</v>
      </c>
      <c r="Q60" s="9">
        <v>6.094127340721669</v>
      </c>
      <c r="R60" s="9">
        <v>6.8822946724665242</v>
      </c>
      <c r="S60" s="9">
        <v>8.2026528591146288</v>
      </c>
      <c r="T60" s="9">
        <v>9.4509721677989802</v>
      </c>
      <c r="U60" s="9">
        <v>10.942095032461122</v>
      </c>
      <c r="V60" s="9">
        <v>12.719833419433769</v>
      </c>
      <c r="W60" s="9">
        <v>13.661645893386371</v>
      </c>
      <c r="X60" s="9">
        <v>14.541110561871808</v>
      </c>
      <c r="Y60" s="9">
        <v>15.211507057691884</v>
      </c>
      <c r="Z60" s="9">
        <v>15.73655315391408</v>
      </c>
      <c r="AA60" s="9">
        <v>15.86394306455276</v>
      </c>
      <c r="AB60" s="9">
        <v>15.556194308709388</v>
      </c>
      <c r="AC60" s="9">
        <v>15.257006937259224</v>
      </c>
      <c r="AD60" s="9">
        <v>15.489674075707704</v>
      </c>
      <c r="AE60" s="9">
        <v>15.769551679928355</v>
      </c>
      <c r="AF60" s="9">
        <v>16.100006752650405</v>
      </c>
    </row>
    <row r="61" spans="1:32" x14ac:dyDescent="0.35">
      <c r="A61" s="4" t="s">
        <v>256</v>
      </c>
      <c r="B61" s="9"/>
      <c r="C61" s="9"/>
      <c r="D61" s="9">
        <v>0</v>
      </c>
      <c r="E61" s="9">
        <v>0</v>
      </c>
      <c r="F61" s="9">
        <v>0</v>
      </c>
      <c r="G61" s="9">
        <v>0</v>
      </c>
      <c r="H61" s="9">
        <v>-2.878965414879479E-4</v>
      </c>
      <c r="I61" s="9">
        <v>2.8849205205354317E-4</v>
      </c>
      <c r="J61" s="9">
        <v>0</v>
      </c>
      <c r="K61" s="9">
        <v>-2.9047306444237783E-4</v>
      </c>
      <c r="L61" s="9">
        <v>2.9204754535007638E-4</v>
      </c>
      <c r="M61" s="9">
        <v>1.8952435269983434</v>
      </c>
      <c r="N61" s="9">
        <v>3.1165587503380094</v>
      </c>
      <c r="O61" s="9">
        <v>5.1026223106601911</v>
      </c>
      <c r="P61" s="9">
        <v>6.8827199796256053</v>
      </c>
      <c r="Q61" s="9">
        <v>8.7153245704836682</v>
      </c>
      <c r="R61" s="9">
        <v>9.4776033343766866</v>
      </c>
      <c r="S61" s="9">
        <v>10.553898223458901</v>
      </c>
      <c r="T61" s="9">
        <v>11.625815079955061</v>
      </c>
      <c r="U61" s="9">
        <v>12.789527034015784</v>
      </c>
      <c r="V61" s="9">
        <v>14.066897767620869</v>
      </c>
      <c r="W61" s="9">
        <v>14.250574363788438</v>
      </c>
      <c r="X61" s="9">
        <v>14.42418385184976</v>
      </c>
      <c r="Y61" s="9">
        <v>14.595458952060337</v>
      </c>
      <c r="Z61" s="9">
        <v>14.762618222680027</v>
      </c>
      <c r="AA61" s="9">
        <v>14.947902121995716</v>
      </c>
      <c r="AB61" s="9">
        <v>14.777733279935912</v>
      </c>
      <c r="AC61" s="9">
        <v>14.604881329171747</v>
      </c>
      <c r="AD61" s="9">
        <v>14.430266430882794</v>
      </c>
      <c r="AE61" s="9">
        <v>14.271874700712388</v>
      </c>
      <c r="AF61" s="9">
        <v>14.107622953547791</v>
      </c>
    </row>
    <row r="62" spans="1:32" x14ac:dyDescent="0.35">
      <c r="A62" s="4" t="s">
        <v>257</v>
      </c>
      <c r="B62" s="9"/>
      <c r="C62" s="9"/>
      <c r="D62" s="9">
        <v>0</v>
      </c>
      <c r="E62" s="9">
        <v>0</v>
      </c>
      <c r="F62" s="9">
        <v>0</v>
      </c>
      <c r="G62" s="9">
        <v>3.0582442620707273E-4</v>
      </c>
      <c r="H62" s="9">
        <v>3.310918415533976E-4</v>
      </c>
      <c r="I62" s="9">
        <v>-3.7282549531104697E-4</v>
      </c>
      <c r="J62" s="9">
        <v>0</v>
      </c>
      <c r="K62" s="9">
        <v>4.7231747292827232E-4</v>
      </c>
      <c r="L62" s="9">
        <v>-5.2688982208679794E-4</v>
      </c>
      <c r="M62" s="9">
        <v>0</v>
      </c>
      <c r="N62" s="9">
        <v>-6.0288904427746311E-4</v>
      </c>
      <c r="O62" s="9">
        <v>-6.4499900022713162E-4</v>
      </c>
      <c r="P62" s="9">
        <v>-6.8976934108170695E-4</v>
      </c>
      <c r="Q62" s="9">
        <v>-5.3773998998002043E-14</v>
      </c>
      <c r="R62" s="9">
        <v>-8.7384324993368878E-4</v>
      </c>
      <c r="S62" s="9">
        <v>4.145088239041993E-14</v>
      </c>
      <c r="T62" s="9">
        <v>-1.4752961657018275E-3</v>
      </c>
      <c r="U62" s="9">
        <v>2.041691337026363E-3</v>
      </c>
      <c r="V62" s="9">
        <v>3.308847859167722E-3</v>
      </c>
      <c r="W62" s="9">
        <v>-2.9084843870654882E-13</v>
      </c>
      <c r="X62" s="9">
        <v>4.4052863437586381E-2</v>
      </c>
      <c r="Y62" s="9">
        <v>-6.2763248455092254E-13</v>
      </c>
      <c r="Z62" s="9">
        <v>0</v>
      </c>
      <c r="AA62" s="9">
        <v>6.2782521345910924E-3</v>
      </c>
      <c r="AB62" s="9">
        <v>0</v>
      </c>
      <c r="AC62" s="9">
        <v>0</v>
      </c>
      <c r="AD62" s="9">
        <v>-1.9057577935846477E-13</v>
      </c>
      <c r="AE62" s="9">
        <v>0</v>
      </c>
      <c r="AF62" s="9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AC36B-8FA4-4616-8FAE-506BF6E54E8F}">
  <sheetPr codeName="Sheet23">
    <tabColor theme="8" tint="0.59999389629810485"/>
  </sheetPr>
  <dimension ref="A1:BH141"/>
  <sheetViews>
    <sheetView showGridLines="0" topLeftCell="A178" workbookViewId="0"/>
  </sheetViews>
  <sheetFormatPr defaultRowHeight="14.5" x14ac:dyDescent="0.35"/>
  <cols>
    <col min="1" max="1" width="83.26953125" bestFit="1" customWidth="1"/>
    <col min="2" max="30" width="9.453125" bestFit="1" customWidth="1"/>
  </cols>
  <sheetData>
    <row r="1" spans="1:60" ht="20" thickBot="1" x14ac:dyDescent="0.5">
      <c r="A1" s="3" t="s">
        <v>114</v>
      </c>
    </row>
    <row r="2" spans="1:60" ht="15" thickTop="1" x14ac:dyDescent="0.35">
      <c r="B2" s="1">
        <v>2022</v>
      </c>
      <c r="C2" s="2">
        <v>2023</v>
      </c>
      <c r="D2" s="1">
        <v>2024</v>
      </c>
      <c r="E2" s="2">
        <v>2025</v>
      </c>
      <c r="F2" s="1">
        <v>2026</v>
      </c>
      <c r="G2" s="2">
        <v>2027</v>
      </c>
      <c r="H2" s="1">
        <v>2028</v>
      </c>
      <c r="I2" s="2">
        <v>2029</v>
      </c>
      <c r="J2" s="1">
        <v>2030</v>
      </c>
      <c r="K2" s="2">
        <v>2031</v>
      </c>
      <c r="L2" s="1">
        <v>2032</v>
      </c>
      <c r="M2" s="2">
        <v>2033</v>
      </c>
      <c r="N2" s="1">
        <v>2034</v>
      </c>
      <c r="O2" s="2">
        <v>2035</v>
      </c>
      <c r="P2" s="1">
        <v>2036</v>
      </c>
      <c r="Q2" s="2">
        <v>2037</v>
      </c>
      <c r="R2" s="1">
        <v>2038</v>
      </c>
      <c r="S2" s="2">
        <v>2039</v>
      </c>
      <c r="T2" s="1">
        <v>2040</v>
      </c>
      <c r="U2" s="2">
        <v>2041</v>
      </c>
      <c r="V2" s="1">
        <v>2042</v>
      </c>
      <c r="W2" s="2">
        <v>2043</v>
      </c>
      <c r="X2" s="1">
        <v>2044</v>
      </c>
      <c r="Y2" s="2">
        <v>2045</v>
      </c>
      <c r="Z2" s="1">
        <v>2046</v>
      </c>
      <c r="AA2" s="2">
        <v>2047</v>
      </c>
      <c r="AB2" s="1">
        <v>2048</v>
      </c>
      <c r="AC2" s="2">
        <v>2049</v>
      </c>
      <c r="AD2" s="1">
        <v>2050</v>
      </c>
    </row>
    <row r="3" spans="1:60" x14ac:dyDescent="0.35">
      <c r="A3" s="4" t="s">
        <v>115</v>
      </c>
      <c r="B3" s="15">
        <v>193552.29689999999</v>
      </c>
      <c r="C3" s="15">
        <v>197911.96561152404</v>
      </c>
      <c r="D3" s="15">
        <v>202354.39654762312</v>
      </c>
      <c r="E3" s="15">
        <v>206798.09909580892</v>
      </c>
      <c r="F3" s="15">
        <v>211215.78212812333</v>
      </c>
      <c r="G3" s="15">
        <v>215589.84976021465</v>
      </c>
      <c r="H3" s="15">
        <v>219992.3022872431</v>
      </c>
      <c r="I3" s="15">
        <v>224478.51731086595</v>
      </c>
      <c r="J3" s="15">
        <v>228946.26834520069</v>
      </c>
      <c r="K3" s="15">
        <v>233474.16158889057</v>
      </c>
      <c r="L3" s="15">
        <v>238141.24003680403</v>
      </c>
      <c r="M3" s="15">
        <v>242842.4100704946</v>
      </c>
      <c r="N3" s="15">
        <v>247637.60058398763</v>
      </c>
      <c r="O3" s="15">
        <v>252442.36436555837</v>
      </c>
      <c r="P3" s="15">
        <v>257165.05611810923</v>
      </c>
      <c r="Q3" s="15">
        <v>261915.02328713879</v>
      </c>
      <c r="R3" s="15">
        <v>266745.28633810248</v>
      </c>
      <c r="S3" s="15">
        <v>271617.76243646879</v>
      </c>
      <c r="T3" s="15">
        <v>276522.44585811283</v>
      </c>
      <c r="U3" s="15">
        <v>281467.55206188263</v>
      </c>
      <c r="V3" s="15">
        <v>286450.87877762783</v>
      </c>
      <c r="W3" s="15">
        <v>291476.57351051766</v>
      </c>
      <c r="X3" s="15">
        <v>296538.79290096159</v>
      </c>
      <c r="Y3" s="15">
        <v>301647.91907161084</v>
      </c>
      <c r="Z3" s="15">
        <v>306794.57553722686</v>
      </c>
      <c r="AA3" s="15">
        <v>311981.70482312253</v>
      </c>
      <c r="AB3" s="15">
        <v>317198.38210764044</v>
      </c>
      <c r="AC3" s="15">
        <v>322466.4128376841</v>
      </c>
      <c r="AD3" s="15">
        <v>327791.88115241588</v>
      </c>
    </row>
    <row r="4" spans="1:60" x14ac:dyDescent="0.35">
      <c r="A4" s="4" t="s">
        <v>117</v>
      </c>
      <c r="B4" s="15">
        <v>62075.722699999998</v>
      </c>
      <c r="C4" s="15">
        <v>63473.947315956153</v>
      </c>
      <c r="D4" s="15">
        <v>64898.715274383765</v>
      </c>
      <c r="E4" s="15">
        <v>66323.891061809234</v>
      </c>
      <c r="F4" s="15">
        <v>67740.721919838921</v>
      </c>
      <c r="G4" s="15">
        <v>69143.564530076867</v>
      </c>
      <c r="H4" s="15">
        <v>70555.510689563293</v>
      </c>
      <c r="I4" s="15">
        <v>71994.320996851282</v>
      </c>
      <c r="J4" s="15">
        <v>73427.209568787424</v>
      </c>
      <c r="K4" s="15">
        <v>74879.38683515029</v>
      </c>
      <c r="L4" s="15">
        <v>76376.203314168888</v>
      </c>
      <c r="M4" s="15">
        <v>77883.953581414229</v>
      </c>
      <c r="N4" s="15">
        <v>79421.857917228204</v>
      </c>
      <c r="O4" s="15">
        <v>80962.832573281426</v>
      </c>
      <c r="P4" s="15">
        <v>82477.485245062373</v>
      </c>
      <c r="Q4" s="15">
        <v>84000.885636281309</v>
      </c>
      <c r="R4" s="15">
        <v>85550.03836927416</v>
      </c>
      <c r="S4" s="15">
        <v>87112.729590142655</v>
      </c>
      <c r="T4" s="15">
        <v>88685.750282170731</v>
      </c>
      <c r="U4" s="15">
        <v>90271.735291616846</v>
      </c>
      <c r="V4" s="15">
        <v>91869.978310607854</v>
      </c>
      <c r="W4" s="15">
        <v>93481.80951907397</v>
      </c>
      <c r="X4" s="15">
        <v>95105.35484589648</v>
      </c>
      <c r="Y4" s="15">
        <v>96743.944025607401</v>
      </c>
      <c r="Z4" s="15">
        <v>98394.569849783511</v>
      </c>
      <c r="AA4" s="15">
        <v>100058.17603951873</v>
      </c>
      <c r="AB4" s="15">
        <v>101731.25880689314</v>
      </c>
      <c r="AC4" s="15">
        <v>103420.81155315801</v>
      </c>
      <c r="AD4" s="15">
        <v>105128.78557179611</v>
      </c>
    </row>
    <row r="5" spans="1:60" x14ac:dyDescent="0.35">
      <c r="A5" s="4" t="s">
        <v>119</v>
      </c>
      <c r="B5" s="15">
        <v>80409.804699999993</v>
      </c>
      <c r="C5" s="15">
        <v>81326.822235740197</v>
      </c>
      <c r="D5" s="15">
        <v>82173.645904952064</v>
      </c>
      <c r="E5" s="15">
        <v>83168.505801194129</v>
      </c>
      <c r="F5" s="15">
        <v>84250.860735690876</v>
      </c>
      <c r="G5" s="15">
        <v>85618.108978967895</v>
      </c>
      <c r="H5" s="15">
        <v>87223.568387676118</v>
      </c>
      <c r="I5" s="15">
        <v>88856.576757387025</v>
      </c>
      <c r="J5" s="15">
        <v>90644.797593314099</v>
      </c>
      <c r="K5" s="15">
        <v>92314.918924491154</v>
      </c>
      <c r="L5" s="15">
        <v>93824.332469349843</v>
      </c>
      <c r="M5" s="15">
        <v>95349.578347704592</v>
      </c>
      <c r="N5" s="15">
        <v>96807.015722664932</v>
      </c>
      <c r="O5" s="15">
        <v>98297.805041987696</v>
      </c>
      <c r="P5" s="15">
        <v>100076.8380367596</v>
      </c>
      <c r="Q5" s="15">
        <v>101844.31508869442</v>
      </c>
      <c r="R5" s="15">
        <v>103582.46146101864</v>
      </c>
      <c r="S5" s="15">
        <v>105304.37486736203</v>
      </c>
      <c r="T5" s="15">
        <v>107024.78509175754</v>
      </c>
      <c r="U5" s="15">
        <v>108727.46380273934</v>
      </c>
      <c r="V5" s="15">
        <v>110424.99307685236</v>
      </c>
      <c r="W5" s="15">
        <v>112118.01802820736</v>
      </c>
      <c r="X5" s="15">
        <v>113812.07643340636</v>
      </c>
      <c r="Y5" s="15">
        <v>115506.80653874563</v>
      </c>
      <c r="Z5" s="15">
        <v>117205.40343298182</v>
      </c>
      <c r="AA5" s="15">
        <v>118910.64828860897</v>
      </c>
      <c r="AB5" s="15">
        <v>120627.72994096132</v>
      </c>
      <c r="AC5" s="15">
        <v>122356.69925697811</v>
      </c>
      <c r="AD5" s="15">
        <v>124097.10094720937</v>
      </c>
    </row>
    <row r="6" spans="1:60" x14ac:dyDescent="0.35">
      <c r="A6" s="4" t="s">
        <v>121</v>
      </c>
      <c r="B6" s="15">
        <v>92163.695300000007</v>
      </c>
      <c r="C6" s="15">
        <v>93866.161512320657</v>
      </c>
      <c r="D6" s="15">
        <v>95417.112098988742</v>
      </c>
      <c r="E6" s="15">
        <v>96944.864105939283</v>
      </c>
      <c r="F6" s="15">
        <v>98428.324110974776</v>
      </c>
      <c r="G6" s="15">
        <v>100002.2126991741</v>
      </c>
      <c r="H6" s="15">
        <v>101621.33852476516</v>
      </c>
      <c r="I6" s="15">
        <v>103233.34765564965</v>
      </c>
      <c r="J6" s="15">
        <v>104986.10537215587</v>
      </c>
      <c r="K6" s="15">
        <v>106638.59716932413</v>
      </c>
      <c r="L6" s="15">
        <v>108196.52309080967</v>
      </c>
      <c r="M6" s="15">
        <v>109747.81237992877</v>
      </c>
      <c r="N6" s="15">
        <v>111244.83838947843</v>
      </c>
      <c r="O6" s="15">
        <v>112741.10371478461</v>
      </c>
      <c r="P6" s="15">
        <v>114514.19432701741</v>
      </c>
      <c r="Q6" s="15">
        <v>116278.59467894978</v>
      </c>
      <c r="R6" s="15">
        <v>118046.98280254619</v>
      </c>
      <c r="S6" s="15">
        <v>119809.04650544324</v>
      </c>
      <c r="T6" s="15">
        <v>121585.71881788177</v>
      </c>
      <c r="U6" s="15">
        <v>123354.51137952867</v>
      </c>
      <c r="V6" s="15">
        <v>125123.55076267364</v>
      </c>
      <c r="W6" s="15">
        <v>126892.18466505912</v>
      </c>
      <c r="X6" s="15">
        <v>128661.79769396108</v>
      </c>
      <c r="Y6" s="15">
        <v>130432.99459955544</v>
      </c>
      <c r="Z6" s="15">
        <v>132200.8573217589</v>
      </c>
      <c r="AA6" s="15">
        <v>133962.7113673717</v>
      </c>
      <c r="AB6" s="15">
        <v>135710.38889987042</v>
      </c>
      <c r="AC6" s="15">
        <v>137452.89672230586</v>
      </c>
      <c r="AD6" s="15">
        <v>139186.49389163661</v>
      </c>
    </row>
    <row r="7" spans="1:60" x14ac:dyDescent="0.35">
      <c r="A7" s="4" t="s">
        <v>123</v>
      </c>
      <c r="B7" s="15">
        <v>93808.671900000001</v>
      </c>
      <c r="C7" s="15">
        <v>95127.912633796892</v>
      </c>
      <c r="D7" s="15">
        <v>96386.055380708975</v>
      </c>
      <c r="E7" s="15">
        <v>97685.252659791091</v>
      </c>
      <c r="F7" s="15">
        <v>98985.873187804624</v>
      </c>
      <c r="G7" s="15">
        <v>100410.49767189815</v>
      </c>
      <c r="H7" s="15">
        <v>101904.0234963695</v>
      </c>
      <c r="I7" s="15">
        <v>103406.8530828822</v>
      </c>
      <c r="J7" s="15">
        <v>105062.68633992776</v>
      </c>
      <c r="K7" s="15">
        <v>106625.37823027921</v>
      </c>
      <c r="L7" s="15">
        <v>108098.13060454711</v>
      </c>
      <c r="M7" s="15">
        <v>109567.4328251633</v>
      </c>
      <c r="N7" s="15">
        <v>110983.6795483748</v>
      </c>
      <c r="O7" s="15">
        <v>112400.04216840322</v>
      </c>
      <c r="P7" s="15">
        <v>114093.74220381779</v>
      </c>
      <c r="Q7" s="15">
        <v>115778.29066996026</v>
      </c>
      <c r="R7" s="15">
        <v>117465.52769989359</v>
      </c>
      <c r="S7" s="15">
        <v>119145.37871842422</v>
      </c>
      <c r="T7" s="15">
        <v>120838.83964430068</v>
      </c>
      <c r="U7" s="15">
        <v>122523.40557224602</v>
      </c>
      <c r="V7" s="15">
        <v>124207.45302481487</v>
      </c>
      <c r="W7" s="15">
        <v>125890.62548299004</v>
      </c>
      <c r="X7" s="15">
        <v>127574.4000097625</v>
      </c>
      <c r="Y7" s="15">
        <v>129260.1298591715</v>
      </c>
      <c r="Z7" s="15">
        <v>130943.58793843139</v>
      </c>
      <c r="AA7" s="15">
        <v>132622.71684964228</v>
      </c>
      <c r="AB7" s="15">
        <v>134290.301629038</v>
      </c>
      <c r="AC7" s="15">
        <v>135955.76994984134</v>
      </c>
      <c r="AD7" s="15">
        <v>137616.26574612374</v>
      </c>
    </row>
    <row r="8" spans="1:60" x14ac:dyDescent="0.35">
      <c r="A8" s="4" t="s">
        <v>125</v>
      </c>
      <c r="B8" s="15">
        <v>334392.84769999998</v>
      </c>
      <c r="C8" s="15">
        <v>341450.98404174414</v>
      </c>
      <c r="D8" s="15">
        <v>348457.81444523868</v>
      </c>
      <c r="E8" s="15">
        <v>355550.10740496049</v>
      </c>
      <c r="F8" s="15">
        <v>362649.81570682325</v>
      </c>
      <c r="G8" s="15">
        <v>369943.23829653527</v>
      </c>
      <c r="H8" s="15">
        <v>377488.69639287825</v>
      </c>
      <c r="I8" s="15">
        <v>385155.90963787172</v>
      </c>
      <c r="J8" s="15">
        <v>392941.69453953026</v>
      </c>
      <c r="K8" s="15">
        <v>400681.68628757691</v>
      </c>
      <c r="L8" s="15">
        <v>408440.16830658528</v>
      </c>
      <c r="M8" s="15">
        <v>416256.3215543789</v>
      </c>
      <c r="N8" s="15">
        <v>424127.6330649844</v>
      </c>
      <c r="O8" s="15">
        <v>432044.06352720881</v>
      </c>
      <c r="P8" s="15">
        <v>440139.83152313076</v>
      </c>
      <c r="Q8" s="15">
        <v>448260.52802110411</v>
      </c>
      <c r="R8" s="15">
        <v>456459.24127104797</v>
      </c>
      <c r="S8" s="15">
        <v>464698.53468099248</v>
      </c>
      <c r="T8" s="15">
        <v>472979.86040562211</v>
      </c>
      <c r="U8" s="15">
        <v>481297.85696352139</v>
      </c>
      <c r="V8" s="15">
        <v>489661.94790294685</v>
      </c>
      <c r="W8" s="15">
        <v>498077.96023986803</v>
      </c>
      <c r="X8" s="15">
        <v>506543.62186446297</v>
      </c>
      <c r="Y8" s="15">
        <v>515071.53437634773</v>
      </c>
      <c r="Z8" s="15">
        <v>523651.81820331968</v>
      </c>
      <c r="AA8" s="15">
        <v>532290.52366897976</v>
      </c>
      <c r="AB8" s="15">
        <v>540977.45812632726</v>
      </c>
      <c r="AC8" s="15">
        <v>549741.05042028474</v>
      </c>
      <c r="AD8" s="15">
        <v>558587.99581693427</v>
      </c>
    </row>
    <row r="9" spans="1:60" x14ac:dyDescent="0.3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60" x14ac:dyDescent="0.35">
      <c r="A10" s="4" t="s">
        <v>126</v>
      </c>
      <c r="B10" s="5">
        <v>100</v>
      </c>
      <c r="C10" s="5">
        <v>101.25778000000001</v>
      </c>
      <c r="D10" s="5">
        <v>102.41087322130601</v>
      </c>
      <c r="E10" s="5">
        <v>103.48912658219118</v>
      </c>
      <c r="F10" s="5">
        <v>104.49946712251399</v>
      </c>
      <c r="G10" s="5">
        <v>105.50932802789788</v>
      </c>
      <c r="H10" s="5">
        <v>106.56228368919101</v>
      </c>
      <c r="I10" s="5">
        <v>107.65899074423506</v>
      </c>
      <c r="J10" s="5">
        <v>108.82726304819521</v>
      </c>
      <c r="K10" s="5">
        <v>110.02578857887129</v>
      </c>
      <c r="L10" s="5">
        <v>111.22937168271443</v>
      </c>
      <c r="M10" s="5">
        <v>112.43850169052855</v>
      </c>
      <c r="N10" s="5">
        <v>113.63992956879218</v>
      </c>
      <c r="O10" s="5">
        <v>114.83734214266559</v>
      </c>
      <c r="P10" s="5">
        <v>116.09429427108815</v>
      </c>
      <c r="Q10" s="5">
        <v>117.39766169401079</v>
      </c>
      <c r="R10" s="5">
        <v>118.74101965724302</v>
      </c>
      <c r="S10" s="5">
        <v>120.11640876203482</v>
      </c>
      <c r="T10" s="5">
        <v>121.52034135928636</v>
      </c>
      <c r="U10" s="5">
        <v>122.94667421395684</v>
      </c>
      <c r="V10" s="5">
        <v>124.39274840672655</v>
      </c>
      <c r="W10" s="5">
        <v>125.85687593402341</v>
      </c>
      <c r="X10" s="5">
        <v>127.33819877807927</v>
      </c>
      <c r="Y10" s="5">
        <v>128.83696937769727</v>
      </c>
      <c r="Z10" s="5">
        <v>130.35264613654732</v>
      </c>
      <c r="AA10" s="5">
        <v>131.88556718458389</v>
      </c>
      <c r="AB10" s="5">
        <v>133.43506433632211</v>
      </c>
      <c r="AC10" s="5">
        <v>135.00462096759097</v>
      </c>
      <c r="AD10" s="5">
        <v>136.5978104996295</v>
      </c>
    </row>
    <row r="11" spans="1:60" x14ac:dyDescent="0.35">
      <c r="A11" s="4" t="s">
        <v>128</v>
      </c>
      <c r="B11" s="14">
        <v>2891.4</v>
      </c>
      <c r="C11" s="14">
        <v>2915.5677379859999</v>
      </c>
      <c r="D11" s="14">
        <v>2937.1175154964212</v>
      </c>
      <c r="E11" s="14">
        <v>2959.2316900652718</v>
      </c>
      <c r="F11" s="14">
        <v>2980.749980038117</v>
      </c>
      <c r="G11" s="14">
        <v>3005.3071868236593</v>
      </c>
      <c r="H11" s="14">
        <v>3031.5786506056434</v>
      </c>
      <c r="I11" s="14">
        <v>3057.1351011565407</v>
      </c>
      <c r="J11" s="14">
        <v>3083.5949111705604</v>
      </c>
      <c r="K11" s="14">
        <v>3107.0153387320361</v>
      </c>
      <c r="L11" s="14">
        <v>3128.3998689233135</v>
      </c>
      <c r="M11" s="14">
        <v>3149.2690490409163</v>
      </c>
      <c r="N11" s="14">
        <v>3168.8691233287414</v>
      </c>
      <c r="O11" s="14">
        <v>3188.190352147501</v>
      </c>
      <c r="P11" s="14">
        <v>3210.5959337214808</v>
      </c>
      <c r="Q11" s="14">
        <v>3231.7388958655324</v>
      </c>
      <c r="R11" s="14">
        <v>3252.019059276146</v>
      </c>
      <c r="S11" s="14">
        <v>3271.3716295767545</v>
      </c>
      <c r="T11" s="14">
        <v>3290.0644106367372</v>
      </c>
      <c r="U11" s="14">
        <v>3307.9666052136909</v>
      </c>
      <c r="V11" s="14">
        <v>3325.2854974549537</v>
      </c>
      <c r="W11" s="14">
        <v>3342.0857376151803</v>
      </c>
      <c r="X11" s="14">
        <v>3358.4145335328781</v>
      </c>
      <c r="Y11" s="14">
        <v>3374.3596812234759</v>
      </c>
      <c r="Z11" s="14">
        <v>3389.8744133965956</v>
      </c>
      <c r="AA11" s="14">
        <v>3405.0112535134799</v>
      </c>
      <c r="AB11" s="14">
        <v>3419.7250902924998</v>
      </c>
      <c r="AC11" s="14">
        <v>3434.2367279104069</v>
      </c>
      <c r="AD11" s="14">
        <v>3448.5515881786214</v>
      </c>
    </row>
    <row r="12" spans="1:60" x14ac:dyDescent="0.3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60" x14ac:dyDescent="0.35">
      <c r="A13" s="4" t="s">
        <v>130</v>
      </c>
      <c r="B13" s="6">
        <v>79</v>
      </c>
      <c r="C13" s="6">
        <v>63</v>
      </c>
      <c r="D13" s="6">
        <v>62</v>
      </c>
      <c r="E13" s="6">
        <v>64.36</v>
      </c>
      <c r="F13" s="6">
        <v>66.81</v>
      </c>
      <c r="G13" s="6">
        <v>69.350000000000009</v>
      </c>
      <c r="H13" s="6">
        <v>71.98</v>
      </c>
      <c r="I13" s="6">
        <v>74.72</v>
      </c>
      <c r="J13" s="6">
        <v>77.56</v>
      </c>
      <c r="K13" s="6">
        <v>79.766469999999998</v>
      </c>
      <c r="L13" s="6">
        <v>85.670850000000002</v>
      </c>
      <c r="M13" s="6">
        <v>91.994209999999995</v>
      </c>
      <c r="N13" s="6">
        <v>97.968760000000003</v>
      </c>
      <c r="O13" s="6">
        <v>104.25059999999999</v>
      </c>
      <c r="P13" s="6">
        <v>100.22529999999999</v>
      </c>
      <c r="Q13" s="6">
        <v>95.944429999999983</v>
      </c>
      <c r="R13" s="6">
        <v>92.542309999999986</v>
      </c>
      <c r="S13" s="6">
        <v>89.264689999999973</v>
      </c>
      <c r="T13" s="6">
        <v>85.736109999999982</v>
      </c>
      <c r="U13" s="6">
        <v>82.253689999999978</v>
      </c>
      <c r="V13" s="6">
        <v>78.782429999999991</v>
      </c>
      <c r="W13" s="6">
        <v>75.364019999999982</v>
      </c>
      <c r="X13" s="6">
        <v>71.872279999999989</v>
      </c>
      <c r="Y13" s="6">
        <v>68.377109999999988</v>
      </c>
      <c r="Z13" s="6">
        <v>64.748369999999994</v>
      </c>
      <c r="AA13" s="6">
        <v>61.076069999999987</v>
      </c>
      <c r="AB13" s="6">
        <v>57.332449999999987</v>
      </c>
      <c r="AC13" s="6">
        <v>53.53258499999999</v>
      </c>
      <c r="AD13" s="6">
        <v>49.656179999999985</v>
      </c>
      <c r="AF13" s="6">
        <v>79</v>
      </c>
      <c r="AG13" s="6">
        <v>63</v>
      </c>
      <c r="AH13" s="6">
        <v>62</v>
      </c>
      <c r="AI13" s="6">
        <v>64.36</v>
      </c>
      <c r="AJ13" s="6">
        <v>66.81</v>
      </c>
      <c r="AK13" s="6">
        <v>69.350000000000009</v>
      </c>
      <c r="AL13" s="6">
        <v>71.98</v>
      </c>
      <c r="AM13" s="6">
        <v>74.72</v>
      </c>
      <c r="AN13" s="6">
        <v>77.56</v>
      </c>
      <c r="AO13" s="6">
        <v>76.09</v>
      </c>
      <c r="AP13" s="6">
        <v>74.64</v>
      </c>
      <c r="AQ13" s="6">
        <v>73.22</v>
      </c>
      <c r="AR13" s="6">
        <v>71.83</v>
      </c>
      <c r="AS13" s="6">
        <v>70.47</v>
      </c>
      <c r="AT13" s="6">
        <v>69.13</v>
      </c>
      <c r="AU13" s="6">
        <v>67.819999999999993</v>
      </c>
      <c r="AV13" s="6">
        <v>66.529999999999987</v>
      </c>
      <c r="AW13" s="6">
        <v>65.269999999999982</v>
      </c>
      <c r="AX13" s="6">
        <v>64.029999999999987</v>
      </c>
      <c r="AY13" s="6">
        <v>62.809999999999988</v>
      </c>
      <c r="AZ13" s="6">
        <v>61.61999999999999</v>
      </c>
      <c r="BA13" s="6">
        <v>60.449999999999989</v>
      </c>
      <c r="BB13" s="6">
        <v>59.29999999999999</v>
      </c>
      <c r="BC13" s="6">
        <v>58.169999999999987</v>
      </c>
      <c r="BD13" s="6">
        <v>57.059999999999988</v>
      </c>
      <c r="BE13" s="6">
        <v>55.97999999999999</v>
      </c>
      <c r="BF13" s="6">
        <v>54.919999999999987</v>
      </c>
      <c r="BG13" s="6">
        <v>53.879999999999988</v>
      </c>
      <c r="BH13" s="6">
        <v>52.859999999999985</v>
      </c>
    </row>
    <row r="14" spans="1:60" x14ac:dyDescent="0.35">
      <c r="A14" s="4" t="s">
        <v>132</v>
      </c>
      <c r="B14" s="6">
        <v>79</v>
      </c>
      <c r="C14" s="6">
        <v>63</v>
      </c>
      <c r="D14" s="6">
        <v>62</v>
      </c>
      <c r="E14" s="6">
        <v>64.36</v>
      </c>
      <c r="F14" s="6">
        <v>66.81</v>
      </c>
      <c r="G14" s="6">
        <v>69.350000000000009</v>
      </c>
      <c r="H14" s="6">
        <v>71.98</v>
      </c>
      <c r="I14" s="6">
        <v>74.72</v>
      </c>
      <c r="J14" s="6">
        <v>77.56</v>
      </c>
      <c r="K14" s="6">
        <v>74.531800000000004</v>
      </c>
      <c r="L14" s="6">
        <v>71.909819999999996</v>
      </c>
      <c r="M14" s="6">
        <v>68.763649999999998</v>
      </c>
      <c r="N14" s="6">
        <v>65.803060000000016</v>
      </c>
      <c r="O14" s="6">
        <v>62.860499999999988</v>
      </c>
      <c r="P14" s="6">
        <v>61.095699999999994</v>
      </c>
      <c r="Q14" s="6">
        <v>59.130529999999986</v>
      </c>
      <c r="R14" s="6">
        <v>57.185809999999989</v>
      </c>
      <c r="S14" s="6">
        <v>55.209289999999974</v>
      </c>
      <c r="T14" s="6">
        <v>53.188809999999982</v>
      </c>
      <c r="U14" s="6">
        <v>51.913489999999982</v>
      </c>
      <c r="V14" s="6">
        <v>50.67425999999999</v>
      </c>
      <c r="W14" s="6">
        <v>49.452419999999982</v>
      </c>
      <c r="X14" s="6">
        <v>48.250759999999985</v>
      </c>
      <c r="Y14" s="6">
        <v>47.052569999999989</v>
      </c>
      <c r="Z14" s="6">
        <v>46.108319999999992</v>
      </c>
      <c r="AA14" s="6">
        <v>45.193739999999991</v>
      </c>
      <c r="AB14" s="6">
        <v>44.297239999999988</v>
      </c>
      <c r="AC14" s="6">
        <v>43.405184999999989</v>
      </c>
      <c r="AD14" s="6">
        <v>42.531809999999986</v>
      </c>
      <c r="AF14" s="6">
        <v>79</v>
      </c>
      <c r="AG14" s="6">
        <v>63</v>
      </c>
      <c r="AH14" s="6">
        <v>62</v>
      </c>
      <c r="AI14" s="6">
        <v>64.36</v>
      </c>
      <c r="AJ14" s="6">
        <v>66.81</v>
      </c>
      <c r="AK14" s="6">
        <v>69.350000000000009</v>
      </c>
      <c r="AL14" s="6">
        <v>71.98</v>
      </c>
      <c r="AM14" s="6">
        <v>74.72</v>
      </c>
      <c r="AN14" s="6">
        <v>77.56</v>
      </c>
      <c r="AO14" s="6">
        <v>76.09</v>
      </c>
      <c r="AP14" s="6">
        <v>74.64</v>
      </c>
      <c r="AQ14" s="6">
        <v>73.22</v>
      </c>
      <c r="AR14" s="6">
        <v>71.83</v>
      </c>
      <c r="AS14" s="6">
        <v>70.47</v>
      </c>
      <c r="AT14" s="6">
        <v>69.13</v>
      </c>
      <c r="AU14" s="6">
        <v>67.819999999999993</v>
      </c>
      <c r="AV14" s="6">
        <v>66.529999999999987</v>
      </c>
      <c r="AW14" s="6">
        <v>65.269999999999982</v>
      </c>
      <c r="AX14" s="6">
        <v>64.029999999999987</v>
      </c>
      <c r="AY14" s="6">
        <v>62.809999999999988</v>
      </c>
      <c r="AZ14" s="6">
        <v>61.61999999999999</v>
      </c>
      <c r="BA14" s="6">
        <v>60.449999999999989</v>
      </c>
      <c r="BB14" s="6">
        <v>59.29999999999999</v>
      </c>
      <c r="BC14" s="6">
        <v>58.169999999999987</v>
      </c>
      <c r="BD14" s="6">
        <v>57.059999999999988</v>
      </c>
      <c r="BE14" s="6">
        <v>55.97999999999999</v>
      </c>
      <c r="BF14" s="6">
        <v>54.919999999999987</v>
      </c>
      <c r="BG14" s="6">
        <v>53.879999999999988</v>
      </c>
      <c r="BH14" s="6">
        <v>52.859999999999985</v>
      </c>
    </row>
    <row r="15" spans="1:60" x14ac:dyDescent="0.35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60" ht="20" thickBot="1" x14ac:dyDescent="0.5">
      <c r="A16" s="3" t="s">
        <v>134</v>
      </c>
    </row>
    <row r="17" spans="1:41" ht="15" thickTop="1" x14ac:dyDescent="0.35">
      <c r="B17" s="1">
        <v>2022</v>
      </c>
      <c r="C17" s="2">
        <v>2023</v>
      </c>
      <c r="D17" s="1">
        <v>2024</v>
      </c>
      <c r="E17" s="2">
        <v>2025</v>
      </c>
      <c r="F17" s="1">
        <v>2026</v>
      </c>
      <c r="G17" s="2">
        <v>2027</v>
      </c>
      <c r="H17" s="1">
        <v>2028</v>
      </c>
      <c r="I17" s="2">
        <v>2029</v>
      </c>
      <c r="J17" s="1">
        <v>2030</v>
      </c>
      <c r="K17" s="2">
        <v>2031</v>
      </c>
      <c r="L17" s="1">
        <v>2032</v>
      </c>
      <c r="M17" s="2">
        <v>2033</v>
      </c>
      <c r="N17" s="1">
        <v>2034</v>
      </c>
      <c r="O17" s="2">
        <v>2035</v>
      </c>
      <c r="P17" s="1">
        <v>2036</v>
      </c>
      <c r="Q17" s="2">
        <v>2037</v>
      </c>
      <c r="R17" s="1">
        <v>2038</v>
      </c>
      <c r="S17" s="2">
        <v>2039</v>
      </c>
      <c r="T17" s="1">
        <v>2040</v>
      </c>
      <c r="U17" s="2">
        <v>2041</v>
      </c>
      <c r="V17" s="1">
        <v>2042</v>
      </c>
      <c r="W17" s="2">
        <v>2043</v>
      </c>
      <c r="X17" s="1">
        <v>2044</v>
      </c>
      <c r="Y17" s="2">
        <v>2045</v>
      </c>
      <c r="Z17" s="1">
        <v>2046</v>
      </c>
      <c r="AA17" s="2">
        <v>2047</v>
      </c>
      <c r="AB17" s="1">
        <v>2048</v>
      </c>
      <c r="AC17" s="2">
        <v>2049</v>
      </c>
      <c r="AD17" s="1">
        <v>2050</v>
      </c>
      <c r="AG17" t="s">
        <v>260</v>
      </c>
      <c r="AH17" t="s">
        <v>260</v>
      </c>
      <c r="AO17" s="16"/>
    </row>
    <row r="18" spans="1:41" x14ac:dyDescent="0.35">
      <c r="A18" t="s">
        <v>135</v>
      </c>
      <c r="B18" s="14">
        <v>1761.425293</v>
      </c>
      <c r="C18" s="14">
        <v>1784.3958641034837</v>
      </c>
      <c r="D18" s="14">
        <v>1804.775984586169</v>
      </c>
      <c r="E18" s="14">
        <v>1823.6781253831336</v>
      </c>
      <c r="F18" s="14">
        <v>1840.0516911698235</v>
      </c>
      <c r="G18" s="14">
        <v>1855.7275515398219</v>
      </c>
      <c r="H18" s="14">
        <v>1871.9920014361908</v>
      </c>
      <c r="I18" s="14">
        <v>1887.6379421049144</v>
      </c>
      <c r="J18" s="14">
        <v>1903.7678083202009</v>
      </c>
      <c r="K18" s="14">
        <v>1919.0286395238325</v>
      </c>
      <c r="L18" s="14">
        <v>1930.7417570600346</v>
      </c>
      <c r="M18" s="14">
        <v>1943.2392939941437</v>
      </c>
      <c r="N18" s="14">
        <v>1956.4633483080611</v>
      </c>
      <c r="O18" s="14">
        <v>1969.2145981806589</v>
      </c>
      <c r="P18" s="14">
        <v>1990.8607958082403</v>
      </c>
      <c r="Q18" s="14">
        <v>2011.2298898683932</v>
      </c>
      <c r="R18" s="14">
        <v>2031.2916063353471</v>
      </c>
      <c r="S18" s="14">
        <v>2050.6006580868493</v>
      </c>
      <c r="T18" s="14">
        <v>2069.5445375923937</v>
      </c>
      <c r="U18" s="14">
        <v>2087.8302880905267</v>
      </c>
      <c r="V18" s="14">
        <v>2105.3221302441489</v>
      </c>
      <c r="W18" s="14">
        <v>2122.0064291683502</v>
      </c>
      <c r="X18" s="14">
        <v>2138.0287235920432</v>
      </c>
      <c r="Y18" s="14">
        <v>2153.3292695889832</v>
      </c>
      <c r="Z18" s="14">
        <v>2168.0614871198031</v>
      </c>
      <c r="AA18" s="14">
        <v>2182.1349812899143</v>
      </c>
      <c r="AB18" s="14">
        <v>2195.6842283516903</v>
      </c>
      <c r="AC18" s="14">
        <v>2208.6002529975999</v>
      </c>
      <c r="AD18" s="14">
        <v>2220.8679893608823</v>
      </c>
      <c r="AG18" t="s">
        <v>261</v>
      </c>
      <c r="AH18">
        <v>1761.425293</v>
      </c>
    </row>
    <row r="19" spans="1:41" x14ac:dyDescent="0.35">
      <c r="A19" t="s">
        <v>136</v>
      </c>
      <c r="B19" s="14">
        <v>1755.041504</v>
      </c>
      <c r="C19" s="14">
        <v>1777.2515542331203</v>
      </c>
      <c r="D19" s="14">
        <v>1796.7250772380078</v>
      </c>
      <c r="E19" s="14">
        <v>1814.6077920955038</v>
      </c>
      <c r="F19" s="14">
        <v>1829.7684409847473</v>
      </c>
      <c r="G19" s="14">
        <v>1844.1588378657159</v>
      </c>
      <c r="H19" s="14">
        <v>1859.2662423902771</v>
      </c>
      <c r="I19" s="14">
        <v>1873.6808546775924</v>
      </c>
      <c r="J19" s="14">
        <v>1888.6975823082571</v>
      </c>
      <c r="K19" s="14">
        <v>1902.747490301193</v>
      </c>
      <c r="L19" s="14">
        <v>1912.7633247604397</v>
      </c>
      <c r="M19" s="14">
        <v>1923.6644689903815</v>
      </c>
      <c r="N19" s="14">
        <v>1935.2516042094107</v>
      </c>
      <c r="O19" s="14">
        <v>1946.2112630368215</v>
      </c>
      <c r="P19" s="14">
        <v>1967.0339719611788</v>
      </c>
      <c r="Q19" s="14">
        <v>1986.2984535613562</v>
      </c>
      <c r="R19" s="14">
        <v>2005.3608803682466</v>
      </c>
      <c r="S19" s="14">
        <v>2023.5961281936552</v>
      </c>
      <c r="T19" s="14">
        <v>2041.4777365602449</v>
      </c>
      <c r="U19" s="14">
        <v>2058.6718990634276</v>
      </c>
      <c r="V19" s="14">
        <v>2075.0449284110587</v>
      </c>
      <c r="W19" s="14">
        <v>2090.6029720203569</v>
      </c>
      <c r="X19" s="14">
        <v>2105.4912428976595</v>
      </c>
      <c r="Y19" s="14">
        <v>2119.664925681861</v>
      </c>
      <c r="Z19" s="14">
        <v>2133.2599477956023</v>
      </c>
      <c r="AA19" s="14">
        <v>2146.1778180790807</v>
      </c>
      <c r="AB19" s="14">
        <v>2158.5304664377077</v>
      </c>
      <c r="AC19" s="14">
        <v>2170.2614535489615</v>
      </c>
      <c r="AD19" s="14">
        <v>2181.3469971353879</v>
      </c>
      <c r="AG19" t="s">
        <v>262</v>
      </c>
      <c r="AH19">
        <v>1755.041504</v>
      </c>
    </row>
    <row r="20" spans="1:41" x14ac:dyDescent="0.35">
      <c r="A20" t="s">
        <v>137</v>
      </c>
      <c r="B20" s="14">
        <v>7655.3994140000004</v>
      </c>
      <c r="C20" s="14">
        <v>7750.9770756837906</v>
      </c>
      <c r="D20" s="14">
        <v>7830.2680209726213</v>
      </c>
      <c r="E20" s="14">
        <v>7897.7607812713541</v>
      </c>
      <c r="F20" s="14">
        <v>7950.5208244393434</v>
      </c>
      <c r="G20" s="14">
        <v>7996.2488810027726</v>
      </c>
      <c r="H20" s="14">
        <v>8046.6501172871094</v>
      </c>
      <c r="I20" s="14">
        <v>8099.7042564384201</v>
      </c>
      <c r="J20" s="14">
        <v>8156.1513383926676</v>
      </c>
      <c r="K20" s="14">
        <v>8205.5051888794424</v>
      </c>
      <c r="L20" s="14">
        <v>8237.6687998986054</v>
      </c>
      <c r="M20" s="14">
        <v>8271.0550830243374</v>
      </c>
      <c r="N20" s="14">
        <v>8304.7437520619023</v>
      </c>
      <c r="O20" s="14">
        <v>8332.2168409629739</v>
      </c>
      <c r="P20" s="14">
        <v>8397.1959672858975</v>
      </c>
      <c r="Q20" s="14">
        <v>8455.7912648577785</v>
      </c>
      <c r="R20" s="14">
        <v>8514.2307603316367</v>
      </c>
      <c r="S20" s="14">
        <v>8569.4551678931475</v>
      </c>
      <c r="T20" s="14">
        <v>8623.6833657519892</v>
      </c>
      <c r="U20" s="14">
        <v>8675.507563412144</v>
      </c>
      <c r="V20" s="14">
        <v>8724.6687151014285</v>
      </c>
      <c r="W20" s="14">
        <v>8771.1975478524382</v>
      </c>
      <c r="X20" s="14">
        <v>8815.619891817365</v>
      </c>
      <c r="Y20" s="14">
        <v>8857.7254963256564</v>
      </c>
      <c r="Z20" s="14">
        <v>8897.8767688052067</v>
      </c>
      <c r="AA20" s="14">
        <v>8935.8095741946036</v>
      </c>
      <c r="AB20" s="14">
        <v>8971.9890587147929</v>
      </c>
      <c r="AC20" s="14">
        <v>9006.2796420176383</v>
      </c>
      <c r="AD20" s="14">
        <v>9038.2928232563772</v>
      </c>
      <c r="AG20" t="s">
        <v>263</v>
      </c>
      <c r="AH20">
        <v>7655.3994140000004</v>
      </c>
    </row>
    <row r="21" spans="1:41" x14ac:dyDescent="0.35">
      <c r="A21" t="s">
        <v>138</v>
      </c>
      <c r="B21" s="14">
        <v>516.20983899999999</v>
      </c>
      <c r="C21" s="14">
        <v>523.19560350921915</v>
      </c>
      <c r="D21" s="14">
        <v>529.52077675784392</v>
      </c>
      <c r="E21" s="14">
        <v>535.86205281990749</v>
      </c>
      <c r="F21" s="14">
        <v>541.59888478498681</v>
      </c>
      <c r="G21" s="14">
        <v>547.99576337307076</v>
      </c>
      <c r="H21" s="14">
        <v>554.60524987426606</v>
      </c>
      <c r="I21" s="14">
        <v>560.91721222308513</v>
      </c>
      <c r="J21" s="14">
        <v>567.07698068083414</v>
      </c>
      <c r="K21" s="14">
        <v>571.37246972332559</v>
      </c>
      <c r="L21" s="14">
        <v>573.99930894308102</v>
      </c>
      <c r="M21" s="14">
        <v>576.56129745861756</v>
      </c>
      <c r="N21" s="14">
        <v>579.0271751748794</v>
      </c>
      <c r="O21" s="14">
        <v>581.2507727038012</v>
      </c>
      <c r="P21" s="14">
        <v>588.52530049942106</v>
      </c>
      <c r="Q21" s="14">
        <v>595.39021271962667</v>
      </c>
      <c r="R21" s="14">
        <v>602.2571457380285</v>
      </c>
      <c r="S21" s="14">
        <v>608.88950255546854</v>
      </c>
      <c r="T21" s="14">
        <v>615.47068474383934</v>
      </c>
      <c r="U21" s="14">
        <v>621.79403055889748</v>
      </c>
      <c r="V21" s="14">
        <v>627.88225841177155</v>
      </c>
      <c r="W21" s="14">
        <v>633.7171807968374</v>
      </c>
      <c r="X21" s="14">
        <v>639.37459587082401</v>
      </c>
      <c r="Y21" s="14">
        <v>644.8101047289548</v>
      </c>
      <c r="Z21" s="14">
        <v>650.09876627883023</v>
      </c>
      <c r="AA21" s="14">
        <v>655.20118996473525</v>
      </c>
      <c r="AB21" s="14">
        <v>660.16641596649026</v>
      </c>
      <c r="AC21" s="14">
        <v>664.90600152995171</v>
      </c>
      <c r="AD21" s="14">
        <v>669.42237554534393</v>
      </c>
      <c r="AG21" t="s">
        <v>264</v>
      </c>
      <c r="AH21">
        <v>516.20983899999999</v>
      </c>
    </row>
    <row r="22" spans="1:41" x14ac:dyDescent="0.35">
      <c r="A22" t="s">
        <v>139</v>
      </c>
      <c r="B22" s="14">
        <v>435.99707000000001</v>
      </c>
      <c r="C22" s="14">
        <v>441.27668931975103</v>
      </c>
      <c r="D22" s="14">
        <v>446.079677189314</v>
      </c>
      <c r="E22" s="14">
        <v>450.7712309782172</v>
      </c>
      <c r="F22" s="14">
        <v>454.94220816303408</v>
      </c>
      <c r="G22" s="14">
        <v>459.00251277782417</v>
      </c>
      <c r="H22" s="14">
        <v>462.91845599538715</v>
      </c>
      <c r="I22" s="14">
        <v>466.61061953345342</v>
      </c>
      <c r="J22" s="14">
        <v>470.06193297746984</v>
      </c>
      <c r="K22" s="14">
        <v>472.19034990689516</v>
      </c>
      <c r="L22" s="14">
        <v>473.12114096843862</v>
      </c>
      <c r="M22" s="14">
        <v>473.80398724877551</v>
      </c>
      <c r="N22" s="14">
        <v>474.44197379368575</v>
      </c>
      <c r="O22" s="14">
        <v>474.80408769231542</v>
      </c>
      <c r="P22" s="14">
        <v>478.44727370130124</v>
      </c>
      <c r="Q22" s="14">
        <v>481.76768342737</v>
      </c>
      <c r="R22" s="14">
        <v>485.10408361844009</v>
      </c>
      <c r="S22" s="14">
        <v>488.25350545635268</v>
      </c>
      <c r="T22" s="14">
        <v>491.3406884285377</v>
      </c>
      <c r="U22" s="14">
        <v>494.25179356615286</v>
      </c>
      <c r="V22" s="14">
        <v>497.0016869826066</v>
      </c>
      <c r="W22" s="14">
        <v>499.57584758013053</v>
      </c>
      <c r="X22" s="14">
        <v>502.01490176197865</v>
      </c>
      <c r="Y22" s="14">
        <v>504.29660467182794</v>
      </c>
      <c r="Z22" s="14">
        <v>506.45958828189191</v>
      </c>
      <c r="AA22" s="14">
        <v>508.48428710094578</v>
      </c>
      <c r="AB22" s="14">
        <v>510.39340661139488</v>
      </c>
      <c r="AC22" s="14">
        <v>512.15572358934708</v>
      </c>
      <c r="AD22" s="14">
        <v>513.76562364776339</v>
      </c>
      <c r="AG22" t="s">
        <v>265</v>
      </c>
      <c r="AH22">
        <v>435.99707000000001</v>
      </c>
    </row>
    <row r="23" spans="1:41" x14ac:dyDescent="0.35">
      <c r="A23" t="s">
        <v>140</v>
      </c>
      <c r="B23" s="14">
        <v>2506.5527339999999</v>
      </c>
      <c r="C23" s="14">
        <v>2539.802406671783</v>
      </c>
      <c r="D23" s="14">
        <v>2570.8837465839106</v>
      </c>
      <c r="E23" s="14">
        <v>2602.5295258857359</v>
      </c>
      <c r="F23" s="14">
        <v>2632.0913985173197</v>
      </c>
      <c r="G23" s="14">
        <v>2663.6222742167179</v>
      </c>
      <c r="H23" s="14">
        <v>2695.6795010113706</v>
      </c>
      <c r="I23" s="14">
        <v>2727.2006205525968</v>
      </c>
      <c r="J23" s="14">
        <v>2757.3784590193213</v>
      </c>
      <c r="K23" s="14">
        <v>2778.5279654067685</v>
      </c>
      <c r="L23" s="14">
        <v>2792.8900653188375</v>
      </c>
      <c r="M23" s="14">
        <v>2806.215614114089</v>
      </c>
      <c r="N23" s="14">
        <v>2818.8708046690595</v>
      </c>
      <c r="O23" s="14">
        <v>2830.2045821359761</v>
      </c>
      <c r="P23" s="14">
        <v>2859.9251264939026</v>
      </c>
      <c r="Q23" s="14">
        <v>2887.8816095866619</v>
      </c>
      <c r="R23" s="14">
        <v>2915.2815703890756</v>
      </c>
      <c r="S23" s="14">
        <v>2941.5088427314495</v>
      </c>
      <c r="T23" s="14">
        <v>2967.2329846930816</v>
      </c>
      <c r="U23" s="14">
        <v>2991.8413160390155</v>
      </c>
      <c r="V23" s="14">
        <v>3015.4170256094035</v>
      </c>
      <c r="W23" s="14">
        <v>3037.88263630445</v>
      </c>
      <c r="X23" s="14">
        <v>3059.5696551414585</v>
      </c>
      <c r="Y23" s="14">
        <v>3080.2517340962836</v>
      </c>
      <c r="Z23" s="14">
        <v>3100.3513623418166</v>
      </c>
      <c r="AA23" s="14">
        <v>3119.7630342636021</v>
      </c>
      <c r="AB23" s="14">
        <v>3138.8340209015341</v>
      </c>
      <c r="AC23" s="14">
        <v>3157.0204252186377</v>
      </c>
      <c r="AD23" s="14">
        <v>3174.3068799781481</v>
      </c>
      <c r="AG23" t="s">
        <v>266</v>
      </c>
      <c r="AH23">
        <v>2506.5527339999999</v>
      </c>
    </row>
    <row r="24" spans="1:41" x14ac:dyDescent="0.35">
      <c r="A24" t="s">
        <v>141</v>
      </c>
      <c r="B24" s="14">
        <v>3336.7739259999998</v>
      </c>
      <c r="C24" s="14">
        <v>3389.6350985356917</v>
      </c>
      <c r="D24" s="14">
        <v>3438.8295506477593</v>
      </c>
      <c r="E24" s="14">
        <v>3486.2475713216413</v>
      </c>
      <c r="F24" s="14">
        <v>3536.6580139534381</v>
      </c>
      <c r="G24" s="14">
        <v>3586.3890842824458</v>
      </c>
      <c r="H24" s="14">
        <v>3633.9051532601043</v>
      </c>
      <c r="I24" s="14">
        <v>3679.7951977070188</v>
      </c>
      <c r="J24" s="14">
        <v>3727.2071509523548</v>
      </c>
      <c r="K24" s="14">
        <v>3781.8919888296973</v>
      </c>
      <c r="L24" s="14">
        <v>3835.0453461651018</v>
      </c>
      <c r="M24" s="14">
        <v>3880.2402050560536</v>
      </c>
      <c r="N24" s="14">
        <v>3922.8518389159181</v>
      </c>
      <c r="O24" s="14">
        <v>3961.0172252282123</v>
      </c>
      <c r="P24" s="14">
        <v>4008.1628366497689</v>
      </c>
      <c r="Q24" s="14">
        <v>4049.1274632891809</v>
      </c>
      <c r="R24" s="14">
        <v>4095.8507500008213</v>
      </c>
      <c r="S24" s="14">
        <v>4141.0431384211051</v>
      </c>
      <c r="T24" s="14">
        <v>4186.5333255052883</v>
      </c>
      <c r="U24" s="14">
        <v>4231.4807845945779</v>
      </c>
      <c r="V24" s="14">
        <v>4277.45793905959</v>
      </c>
      <c r="W24" s="14">
        <v>4324.9582539812591</v>
      </c>
      <c r="X24" s="14">
        <v>4372.685465801419</v>
      </c>
      <c r="Y24" s="14">
        <v>4422.6565153045976</v>
      </c>
      <c r="Z24" s="14">
        <v>4471.2181683739454</v>
      </c>
      <c r="AA24" s="14">
        <v>4518.0805588748553</v>
      </c>
      <c r="AB24" s="14">
        <v>4558.3538705413594</v>
      </c>
      <c r="AC24" s="14">
        <v>4598.6584707963766</v>
      </c>
      <c r="AD24" s="14">
        <v>4638.537117323428</v>
      </c>
      <c r="AG24" t="s">
        <v>267</v>
      </c>
      <c r="AH24">
        <v>3336.7739259999998</v>
      </c>
    </row>
    <row r="25" spans="1:41" x14ac:dyDescent="0.35">
      <c r="A25" t="s">
        <v>142</v>
      </c>
      <c r="B25" s="14">
        <v>365.82318099999998</v>
      </c>
      <c r="C25" s="14">
        <v>375.12840576118839</v>
      </c>
      <c r="D25" s="14">
        <v>384.3801226067954</v>
      </c>
      <c r="E25" s="14">
        <v>393.74331488939879</v>
      </c>
      <c r="F25" s="14">
        <v>403.04270512612516</v>
      </c>
      <c r="G25" s="14">
        <v>412.91962935367548</v>
      </c>
      <c r="H25" s="14">
        <v>423.31281642450745</v>
      </c>
      <c r="I25" s="14">
        <v>434.10746256845897</v>
      </c>
      <c r="J25" s="14">
        <v>445.33239628182292</v>
      </c>
      <c r="K25" s="14">
        <v>456.42424574277464</v>
      </c>
      <c r="L25" s="14">
        <v>467.56505951468546</v>
      </c>
      <c r="M25" s="14">
        <v>478.87251264447076</v>
      </c>
      <c r="N25" s="14">
        <v>490.14416595984505</v>
      </c>
      <c r="O25" s="14">
        <v>501.56579940154097</v>
      </c>
      <c r="P25" s="14">
        <v>513.29356139288757</v>
      </c>
      <c r="Q25" s="14">
        <v>525.30452807076881</v>
      </c>
      <c r="R25" s="14">
        <v>537.4321811798859</v>
      </c>
      <c r="S25" s="14">
        <v>549.73545487398269</v>
      </c>
      <c r="T25" s="14">
        <v>562.19966181588597</v>
      </c>
      <c r="U25" s="14">
        <v>574.79788159758584</v>
      </c>
      <c r="V25" s="14">
        <v>587.51528472793245</v>
      </c>
      <c r="W25" s="14">
        <v>600.32652552365289</v>
      </c>
      <c r="X25" s="14">
        <v>613.23024402652106</v>
      </c>
      <c r="Y25" s="14">
        <v>626.18878025119182</v>
      </c>
      <c r="Z25" s="14">
        <v>639.22095852690154</v>
      </c>
      <c r="AA25" s="14">
        <v>652.32409326736115</v>
      </c>
      <c r="AB25" s="14">
        <v>665.54441950356409</v>
      </c>
      <c r="AC25" s="14">
        <v>678.81091608085444</v>
      </c>
      <c r="AD25" s="14">
        <v>692.0993864551449</v>
      </c>
      <c r="AG25" t="s">
        <v>268</v>
      </c>
      <c r="AH25">
        <v>365.82318099999998</v>
      </c>
    </row>
    <row r="26" spans="1:41" x14ac:dyDescent="0.35">
      <c r="A26" t="s">
        <v>143</v>
      </c>
      <c r="B26" s="14">
        <v>1850.0629879999999</v>
      </c>
      <c r="C26" s="14">
        <v>1883.810726989303</v>
      </c>
      <c r="D26" s="14">
        <v>1916.4339960160858</v>
      </c>
      <c r="E26" s="14">
        <v>1948.018553061027</v>
      </c>
      <c r="F26" s="14">
        <v>1995.0659283434252</v>
      </c>
      <c r="G26" s="14">
        <v>2041.6231858604328</v>
      </c>
      <c r="H26" s="14">
        <v>2079.5479698363392</v>
      </c>
      <c r="I26" s="14">
        <v>2114.1620457942649</v>
      </c>
      <c r="J26" s="14">
        <v>2148.5560796200643</v>
      </c>
      <c r="K26" s="14">
        <v>2210.8766675543079</v>
      </c>
      <c r="L26" s="14">
        <v>2280.495405114259</v>
      </c>
      <c r="M26" s="14">
        <v>2329.0562742707621</v>
      </c>
      <c r="N26" s="14">
        <v>2370.9198962726418</v>
      </c>
      <c r="O26" s="14">
        <v>2403.8628798633918</v>
      </c>
      <c r="P26" s="14">
        <v>2428.6522350394071</v>
      </c>
      <c r="Q26" s="14">
        <v>2441.026776766947</v>
      </c>
      <c r="R26" s="14">
        <v>2468.4392633673624</v>
      </c>
      <c r="S26" s="14">
        <v>2493.7555764524582</v>
      </c>
      <c r="T26" s="14">
        <v>2520.3838984978174</v>
      </c>
      <c r="U26" s="14">
        <v>2547.2055719072414</v>
      </c>
      <c r="V26" s="14">
        <v>2578.3459241854794</v>
      </c>
      <c r="W26" s="14">
        <v>2615.1115900568097</v>
      </c>
      <c r="X26" s="14">
        <v>2653.7375727754256</v>
      </c>
      <c r="Y26" s="14">
        <v>2699.6140610647803</v>
      </c>
      <c r="Z26" s="14">
        <v>2742.9407070536213</v>
      </c>
      <c r="AA26" s="14">
        <v>2783.1991221051185</v>
      </c>
      <c r="AB26" s="14">
        <v>2807.4933610900707</v>
      </c>
      <c r="AC26" s="14">
        <v>2833.2157556390462</v>
      </c>
      <c r="AD26" s="14">
        <v>2859.3000398149125</v>
      </c>
      <c r="AG26" t="s">
        <v>269</v>
      </c>
      <c r="AH26">
        <v>1850.0629879999999</v>
      </c>
    </row>
    <row r="27" spans="1:41" x14ac:dyDescent="0.35">
      <c r="A27" t="s">
        <v>144</v>
      </c>
      <c r="B27" s="14">
        <v>172.309662</v>
      </c>
      <c r="C27" s="14">
        <v>173.53179240108767</v>
      </c>
      <c r="D27" s="14">
        <v>173.2939393145152</v>
      </c>
      <c r="E27" s="14">
        <v>172.66569159750011</v>
      </c>
      <c r="F27" s="14">
        <v>170.73606616105226</v>
      </c>
      <c r="G27" s="14">
        <v>170.70190095223867</v>
      </c>
      <c r="H27" s="14">
        <v>171.89919384340362</v>
      </c>
      <c r="I27" s="14">
        <v>173.16920571542198</v>
      </c>
      <c r="J27" s="14">
        <v>175.58510662127841</v>
      </c>
      <c r="K27" s="14">
        <v>177.11098509409396</v>
      </c>
      <c r="L27" s="14">
        <v>179.59824321326289</v>
      </c>
      <c r="M27" s="14">
        <v>182.39624016393094</v>
      </c>
      <c r="N27" s="14">
        <v>184.06710280950145</v>
      </c>
      <c r="O27" s="14">
        <v>185.7946296301705</v>
      </c>
      <c r="P27" s="14">
        <v>187.35248601453245</v>
      </c>
      <c r="Q27" s="14">
        <v>189.07610453004295</v>
      </c>
      <c r="R27" s="14">
        <v>190.7874834026926</v>
      </c>
      <c r="S27" s="14">
        <v>192.56156279035889</v>
      </c>
      <c r="T27" s="14">
        <v>194.37682908908982</v>
      </c>
      <c r="U27" s="14">
        <v>195.93990258513659</v>
      </c>
      <c r="V27" s="14">
        <v>197.4958045289934</v>
      </c>
      <c r="W27" s="14">
        <v>199.04538228578247</v>
      </c>
      <c r="X27" s="14">
        <v>200.58410460399654</v>
      </c>
      <c r="Y27" s="14">
        <v>202.11099092506311</v>
      </c>
      <c r="Z27" s="14">
        <v>203.52827201671613</v>
      </c>
      <c r="AA27" s="14">
        <v>204.9228314543129</v>
      </c>
      <c r="AB27" s="14">
        <v>206.30716510069104</v>
      </c>
      <c r="AC27" s="14">
        <v>207.66438979545234</v>
      </c>
      <c r="AD27" s="14">
        <v>208.9854634242873</v>
      </c>
      <c r="AG27" t="s">
        <v>270</v>
      </c>
      <c r="AH27">
        <v>172.309662</v>
      </c>
    </row>
    <row r="28" spans="1:41" x14ac:dyDescent="0.35">
      <c r="A28" t="s">
        <v>145</v>
      </c>
      <c r="B28" s="14">
        <v>456.812592</v>
      </c>
      <c r="C28" s="14">
        <v>463.91630189315521</v>
      </c>
      <c r="D28" s="14">
        <v>469.89687889901086</v>
      </c>
      <c r="E28" s="14">
        <v>475.20868719746107</v>
      </c>
      <c r="F28" s="14">
        <v>478.77464368201714</v>
      </c>
      <c r="G28" s="14">
        <v>483.8677047091133</v>
      </c>
      <c r="H28" s="14">
        <v>490.0004859324489</v>
      </c>
      <c r="I28" s="14">
        <v>496.04282892462771</v>
      </c>
      <c r="J28" s="14">
        <v>503.09774845472532</v>
      </c>
      <c r="K28" s="14">
        <v>509.52653272357918</v>
      </c>
      <c r="L28" s="14">
        <v>517.17416931118714</v>
      </c>
      <c r="M28" s="14">
        <v>525.01008202008859</v>
      </c>
      <c r="N28" s="14">
        <v>531.66442730666859</v>
      </c>
      <c r="O28" s="14">
        <v>538.21235322693474</v>
      </c>
      <c r="P28" s="14">
        <v>544.08489585546442</v>
      </c>
      <c r="Q28" s="14">
        <v>549.89702834695083</v>
      </c>
      <c r="R28" s="14">
        <v>555.55172946884818</v>
      </c>
      <c r="S28" s="14">
        <v>561.08666912747708</v>
      </c>
      <c r="T28" s="14">
        <v>566.47967708686303</v>
      </c>
      <c r="U28" s="14">
        <v>571.44494509888739</v>
      </c>
      <c r="V28" s="14">
        <v>576.23317372506222</v>
      </c>
      <c r="W28" s="14">
        <v>580.85237409227705</v>
      </c>
      <c r="X28" s="14">
        <v>585.29548815742112</v>
      </c>
      <c r="Y28" s="14">
        <v>589.57297390874749</v>
      </c>
      <c r="Z28" s="14">
        <v>593.57362744634054</v>
      </c>
      <c r="AA28" s="14">
        <v>597.39214594906559</v>
      </c>
      <c r="AB28" s="14">
        <v>601.03439209762382</v>
      </c>
      <c r="AC28" s="14">
        <v>604.50314789508082</v>
      </c>
      <c r="AD28" s="14">
        <v>607.79100424629326</v>
      </c>
      <c r="AG28" t="s">
        <v>271</v>
      </c>
      <c r="AH28">
        <v>456.812592</v>
      </c>
    </row>
    <row r="29" spans="1:41" x14ac:dyDescent="0.35">
      <c r="A29" t="s">
        <v>146</v>
      </c>
      <c r="B29" s="14">
        <v>626.30883800000004</v>
      </c>
      <c r="C29" s="14">
        <v>622.8155378251713</v>
      </c>
      <c r="D29" s="14">
        <v>619.01321782597176</v>
      </c>
      <c r="E29" s="14">
        <v>615.37949262482198</v>
      </c>
      <c r="F29" s="14">
        <v>611.12750955914601</v>
      </c>
      <c r="G29" s="14">
        <v>606.06353589923629</v>
      </c>
      <c r="H29" s="14">
        <v>601.33134938648755</v>
      </c>
      <c r="I29" s="14">
        <v>595.70965293391066</v>
      </c>
      <c r="J29" s="14">
        <v>594.58851545289599</v>
      </c>
      <c r="K29" s="14">
        <v>587.18392629340644</v>
      </c>
      <c r="L29" s="14">
        <v>579.98587341454606</v>
      </c>
      <c r="M29" s="14">
        <v>572.93568113449351</v>
      </c>
      <c r="N29" s="14">
        <v>565.55271736025827</v>
      </c>
      <c r="O29" s="14">
        <v>558.23333409218185</v>
      </c>
      <c r="P29" s="14">
        <v>551.94422152696598</v>
      </c>
      <c r="Q29" s="14">
        <v>545.70537521335814</v>
      </c>
      <c r="R29" s="14">
        <v>539.45623010910242</v>
      </c>
      <c r="S29" s="14">
        <v>533.25976612195427</v>
      </c>
      <c r="T29" s="14">
        <v>527.10786815606491</v>
      </c>
      <c r="U29" s="14">
        <v>520.9640569771982</v>
      </c>
      <c r="V29" s="14">
        <v>514.85814984380261</v>
      </c>
      <c r="W29" s="14">
        <v>508.79281192375271</v>
      </c>
      <c r="X29" s="14">
        <v>502.76967173691816</v>
      </c>
      <c r="Y29" s="14">
        <v>496.79128784726163</v>
      </c>
      <c r="Z29" s="14">
        <v>490.85135313498705</v>
      </c>
      <c r="AA29" s="14">
        <v>484.96442560143322</v>
      </c>
      <c r="AB29" s="14">
        <v>479.1369475740787</v>
      </c>
      <c r="AC29" s="14">
        <v>473.37120520175131</v>
      </c>
      <c r="AD29" s="14">
        <v>467.6743720956303</v>
      </c>
      <c r="AG29" t="s">
        <v>272</v>
      </c>
      <c r="AH29">
        <v>626.30883800000004</v>
      </c>
    </row>
    <row r="30" spans="1:41" x14ac:dyDescent="0.35">
      <c r="A30" t="s">
        <v>147</v>
      </c>
      <c r="B30" s="14">
        <v>163.597061</v>
      </c>
      <c r="C30" s="14">
        <v>166.36190041001831</v>
      </c>
      <c r="D30" s="14">
        <v>169.03220854587957</v>
      </c>
      <c r="E30" s="14">
        <v>171.7293371751002</v>
      </c>
      <c r="F30" s="14">
        <v>174.39364914963699</v>
      </c>
      <c r="G30" s="14">
        <v>177.30084359905615</v>
      </c>
      <c r="H30" s="14">
        <v>180.26946254377259</v>
      </c>
      <c r="I30" s="14">
        <v>183.24713549912437</v>
      </c>
      <c r="J30" s="14">
        <v>186.13628313625776</v>
      </c>
      <c r="K30" s="14">
        <v>188.81554740934939</v>
      </c>
      <c r="L30" s="14">
        <v>191.41465006410331</v>
      </c>
      <c r="M30" s="14">
        <v>194.01029014336757</v>
      </c>
      <c r="N30" s="14">
        <v>196.52056988650358</v>
      </c>
      <c r="O30" s="14">
        <v>199.0440315682452</v>
      </c>
      <c r="P30" s="14">
        <v>201.57079602698829</v>
      </c>
      <c r="Q30" s="14">
        <v>204.10659695516699</v>
      </c>
      <c r="R30" s="14">
        <v>206.56157069268406</v>
      </c>
      <c r="S30" s="14">
        <v>208.98602516021822</v>
      </c>
      <c r="T30" s="14">
        <v>211.37448464456932</v>
      </c>
      <c r="U30" s="14">
        <v>213.72160805951108</v>
      </c>
      <c r="V30" s="14">
        <v>216.02834811961898</v>
      </c>
      <c r="W30" s="14">
        <v>218.29025133577065</v>
      </c>
      <c r="X30" s="14">
        <v>220.51517472251049</v>
      </c>
      <c r="Y30" s="14">
        <v>222.68985127258892</v>
      </c>
      <c r="Z30" s="14">
        <v>224.83221003707618</v>
      </c>
      <c r="AA30" s="14">
        <v>226.94344294569893</v>
      </c>
      <c r="AB30" s="14">
        <v>229.04824125447095</v>
      </c>
      <c r="AC30" s="14">
        <v>231.10950363958025</v>
      </c>
      <c r="AD30" s="14">
        <v>233.12484553307345</v>
      </c>
      <c r="AG30" t="s">
        <v>273</v>
      </c>
      <c r="AH30">
        <v>163.597061</v>
      </c>
    </row>
    <row r="31" spans="1:41" x14ac:dyDescent="0.35">
      <c r="A31" t="s">
        <v>148</v>
      </c>
      <c r="B31" s="14">
        <v>1142.709961</v>
      </c>
      <c r="C31" s="14">
        <v>1160.9215581904491</v>
      </c>
      <c r="D31" s="14">
        <v>1177.3085464450862</v>
      </c>
      <c r="E31" s="14">
        <v>1193.8384293605939</v>
      </c>
      <c r="F31" s="14">
        <v>1209.0876857703456</v>
      </c>
      <c r="G31" s="14">
        <v>1227.0976513937378</v>
      </c>
      <c r="H31" s="14">
        <v>1247.47287163654</v>
      </c>
      <c r="I31" s="14">
        <v>1267.9581226508324</v>
      </c>
      <c r="J31" s="14">
        <v>1289.7640860567446</v>
      </c>
      <c r="K31" s="14">
        <v>1308.1450299527737</v>
      </c>
      <c r="L31" s="14">
        <v>1326.3559785437521</v>
      </c>
      <c r="M31" s="14">
        <v>1344.7037260661436</v>
      </c>
      <c r="N31" s="14">
        <v>1361.9525097011394</v>
      </c>
      <c r="O31" s="14">
        <v>1379.4260880101031</v>
      </c>
      <c r="P31" s="14">
        <v>1399.4098337471053</v>
      </c>
      <c r="Q31" s="14">
        <v>1419.6563552807752</v>
      </c>
      <c r="R31" s="14">
        <v>1439.4161261930219</v>
      </c>
      <c r="S31" s="14">
        <v>1459.1354074138033</v>
      </c>
      <c r="T31" s="14">
        <v>1478.8079087171782</v>
      </c>
      <c r="U31" s="14">
        <v>1498.3435527144954</v>
      </c>
      <c r="V31" s="14">
        <v>1517.7593881392802</v>
      </c>
      <c r="W31" s="14">
        <v>1537.023397397299</v>
      </c>
      <c r="X31" s="14">
        <v>1556.1641034674276</v>
      </c>
      <c r="Y31" s="14">
        <v>1575.1077559481676</v>
      </c>
      <c r="Z31" s="14">
        <v>1593.9202129421101</v>
      </c>
      <c r="AA31" s="14">
        <v>1612.6000014856638</v>
      </c>
      <c r="AB31" s="14">
        <v>1631.2434313628398</v>
      </c>
      <c r="AC31" s="14">
        <v>1649.6601697029264</v>
      </c>
      <c r="AD31" s="14">
        <v>1667.8283720499155</v>
      </c>
      <c r="AG31" t="s">
        <v>274</v>
      </c>
      <c r="AH31">
        <v>1142.709961</v>
      </c>
    </row>
    <row r="32" spans="1:41" x14ac:dyDescent="0.35">
      <c r="A32" t="s">
        <v>149</v>
      </c>
      <c r="B32" s="14">
        <v>3008.857422</v>
      </c>
      <c r="C32" s="14">
        <v>3047.0374155992426</v>
      </c>
      <c r="D32" s="14">
        <v>3080.5008946085782</v>
      </c>
      <c r="E32" s="14">
        <v>3110.9847613364013</v>
      </c>
      <c r="F32" s="14">
        <v>3136.6324663452015</v>
      </c>
      <c r="G32" s="14">
        <v>3160.3636316254006</v>
      </c>
      <c r="H32" s="14">
        <v>3184.8676374577531</v>
      </c>
      <c r="I32" s="14">
        <v>3208.0310523902781</v>
      </c>
      <c r="J32" s="14">
        <v>3232.2382131054046</v>
      </c>
      <c r="K32" s="14">
        <v>3255.4616507322739</v>
      </c>
      <c r="L32" s="14">
        <v>3270.9840499837474</v>
      </c>
      <c r="M32" s="14">
        <v>3288.0839041412096</v>
      </c>
      <c r="N32" s="14">
        <v>3307.0168227846107</v>
      </c>
      <c r="O32" s="14">
        <v>3324.7737173338801</v>
      </c>
      <c r="P32" s="14">
        <v>3361.4792191732458</v>
      </c>
      <c r="Q32" s="14">
        <v>3395.0599595804883</v>
      </c>
      <c r="R32" s="14">
        <v>3428.3410194016642</v>
      </c>
      <c r="S32" s="14">
        <v>3460.0030514854261</v>
      </c>
      <c r="T32" s="14">
        <v>3491.0101110315268</v>
      </c>
      <c r="U32" s="14">
        <v>3520.7461511461811</v>
      </c>
      <c r="V32" s="14">
        <v>3548.9484544556299</v>
      </c>
      <c r="W32" s="14">
        <v>3575.6303006838566</v>
      </c>
      <c r="X32" s="14">
        <v>3601.0595040125631</v>
      </c>
      <c r="Y32" s="14">
        <v>3625.1912120456122</v>
      </c>
      <c r="Z32" s="14">
        <v>3648.2420628712284</v>
      </c>
      <c r="AA32" s="14">
        <v>3670.0157565278014</v>
      </c>
      <c r="AB32" s="14">
        <v>3690.6586409541737</v>
      </c>
      <c r="AC32" s="14">
        <v>3710.1927804485344</v>
      </c>
      <c r="AD32" s="14">
        <v>3728.5773051026463</v>
      </c>
      <c r="AG32" t="s">
        <v>275</v>
      </c>
      <c r="AH32">
        <v>3008.857422</v>
      </c>
    </row>
    <row r="33" spans="1:34" x14ac:dyDescent="0.35">
      <c r="A33" t="s">
        <v>150</v>
      </c>
      <c r="B33" s="14">
        <v>3564.9916990000002</v>
      </c>
      <c r="C33" s="14">
        <v>3607.4154567172704</v>
      </c>
      <c r="D33" s="14">
        <v>3643.0509856390609</v>
      </c>
      <c r="E33" s="14">
        <v>3672.8940578421993</v>
      </c>
      <c r="F33" s="14">
        <v>3696.5135580336087</v>
      </c>
      <c r="G33" s="14">
        <v>3717.5950705761588</v>
      </c>
      <c r="H33" s="14">
        <v>3741.0109379433939</v>
      </c>
      <c r="I33" s="14">
        <v>3767.4010391726001</v>
      </c>
      <c r="J33" s="14">
        <v>3790.8760917877885</v>
      </c>
      <c r="K33" s="14">
        <v>3811.7415666108805</v>
      </c>
      <c r="L33" s="14">
        <v>3823.5906702100156</v>
      </c>
      <c r="M33" s="14">
        <v>3835.9310414467714</v>
      </c>
      <c r="N33" s="14">
        <v>3849.1856024894551</v>
      </c>
      <c r="O33" s="14">
        <v>3859.1587269099368</v>
      </c>
      <c r="P33" s="14">
        <v>3886.4180103522267</v>
      </c>
      <c r="Q33" s="14">
        <v>3910.1190585390991</v>
      </c>
      <c r="R33" s="14">
        <v>3933.8306070279391</v>
      </c>
      <c r="S33" s="14">
        <v>3955.7671806866642</v>
      </c>
      <c r="T33" s="14">
        <v>3977.1002770730615</v>
      </c>
      <c r="U33" s="14">
        <v>3997.1855084343415</v>
      </c>
      <c r="V33" s="14">
        <v>4015.8574411843256</v>
      </c>
      <c r="W33" s="14">
        <v>4033.1500445946608</v>
      </c>
      <c r="X33" s="14">
        <v>4049.3257994785167</v>
      </c>
      <c r="Y33" s="14">
        <v>4064.3097626938752</v>
      </c>
      <c r="Z33" s="14">
        <v>4078.278714062059</v>
      </c>
      <c r="AA33" s="14">
        <v>4091.0958060562516</v>
      </c>
      <c r="AB33" s="14">
        <v>4102.9772892290739</v>
      </c>
      <c r="AC33" s="14">
        <v>4113.936998044971</v>
      </c>
      <c r="AD33" s="14">
        <v>4123.7816081419223</v>
      </c>
      <c r="AG33" t="s">
        <v>276</v>
      </c>
      <c r="AH33">
        <v>3564.9916990000002</v>
      </c>
    </row>
    <row r="34" spans="1:34" x14ac:dyDescent="0.35">
      <c r="A34" t="s">
        <v>151</v>
      </c>
      <c r="B34" s="14">
        <v>3782.001953</v>
      </c>
      <c r="C34" s="14">
        <v>3861.8108928127913</v>
      </c>
      <c r="D34" s="14">
        <v>3939.0544481097436</v>
      </c>
      <c r="E34" s="14">
        <v>4016.6077338004629</v>
      </c>
      <c r="F34" s="14">
        <v>4091.6644758788989</v>
      </c>
      <c r="G34" s="14">
        <v>4169.6008641496492</v>
      </c>
      <c r="H34" s="14">
        <v>4257.5068913281702</v>
      </c>
      <c r="I34" s="14">
        <v>4347.482487465365</v>
      </c>
      <c r="J34" s="14">
        <v>4438.1953180558221</v>
      </c>
      <c r="K34" s="14">
        <v>4521.3360309489626</v>
      </c>
      <c r="L34" s="14">
        <v>4603.4321899309189</v>
      </c>
      <c r="M34" s="14">
        <v>4686.4693601161116</v>
      </c>
      <c r="N34" s="14">
        <v>4769.1405542163029</v>
      </c>
      <c r="O34" s="14">
        <v>4852.8771240672322</v>
      </c>
      <c r="P34" s="14">
        <v>4942.7072766477031</v>
      </c>
      <c r="Q34" s="14">
        <v>5033.3535624770557</v>
      </c>
      <c r="R34" s="14">
        <v>5122.5138841474181</v>
      </c>
      <c r="S34" s="14">
        <v>5211.6891670995983</v>
      </c>
      <c r="T34" s="14">
        <v>5300.4296408856371</v>
      </c>
      <c r="U34" s="14">
        <v>5389.3395777248161</v>
      </c>
      <c r="V34" s="14">
        <v>5478.0060703254603</v>
      </c>
      <c r="W34" s="14">
        <v>5566.3290577985317</v>
      </c>
      <c r="X34" s="14">
        <v>5654.3661181766738</v>
      </c>
      <c r="Y34" s="14">
        <v>5741.8442509543729</v>
      </c>
      <c r="Z34" s="14">
        <v>5829.1840180400641</v>
      </c>
      <c r="AA34" s="14">
        <v>5916.451566137338</v>
      </c>
      <c r="AB34" s="14">
        <v>6004.309688604164</v>
      </c>
      <c r="AC34" s="14">
        <v>6091.9125669608993</v>
      </c>
      <c r="AD34" s="14">
        <v>6179.1231688869984</v>
      </c>
      <c r="AG34" t="s">
        <v>277</v>
      </c>
      <c r="AH34">
        <v>3782.001953</v>
      </c>
    </row>
    <row r="35" spans="1:34" x14ac:dyDescent="0.35">
      <c r="A35" t="s">
        <v>152</v>
      </c>
      <c r="B35" s="14">
        <v>1901.3889160000001</v>
      </c>
      <c r="C35" s="14">
        <v>1945.514068295829</v>
      </c>
      <c r="D35" s="14">
        <v>1989.2155671577377</v>
      </c>
      <c r="E35" s="14">
        <v>2033.182800995512</v>
      </c>
      <c r="F35" s="14">
        <v>2076.100443468606</v>
      </c>
      <c r="G35" s="14">
        <v>2119.5588312216009</v>
      </c>
      <c r="H35" s="14">
        <v>2167.5278388662755</v>
      </c>
      <c r="I35" s="14">
        <v>2216.5850629377683</v>
      </c>
      <c r="J35" s="14">
        <v>2265.6833087158648</v>
      </c>
      <c r="K35" s="14">
        <v>2311.6257020083508</v>
      </c>
      <c r="L35" s="14">
        <v>2357.6460088090735</v>
      </c>
      <c r="M35" s="14">
        <v>2404.3707804700548</v>
      </c>
      <c r="N35" s="14">
        <v>2451.3456937193328</v>
      </c>
      <c r="O35" s="14">
        <v>2499.0123558682744</v>
      </c>
      <c r="P35" s="14">
        <v>2549.095812195937</v>
      </c>
      <c r="Q35" s="14">
        <v>2599.7578169154253</v>
      </c>
      <c r="R35" s="14">
        <v>2649.8634692723995</v>
      </c>
      <c r="S35" s="14">
        <v>2700.2124651066565</v>
      </c>
      <c r="T35" s="14">
        <v>2750.5255239689886</v>
      </c>
      <c r="U35" s="14">
        <v>2801.1816774913732</v>
      </c>
      <c r="V35" s="14">
        <v>2851.9516948050659</v>
      </c>
      <c r="W35" s="14">
        <v>2902.7988563765762</v>
      </c>
      <c r="X35" s="14">
        <v>2953.7441374255277</v>
      </c>
      <c r="Y35" s="14">
        <v>3004.6545760037802</v>
      </c>
      <c r="Z35" s="14">
        <v>3055.751731723301</v>
      </c>
      <c r="AA35" s="14">
        <v>3107.0590255996281</v>
      </c>
      <c r="AB35" s="14">
        <v>3158.9012375594657</v>
      </c>
      <c r="AC35" s="14">
        <v>3210.8095662555379</v>
      </c>
      <c r="AD35" s="14">
        <v>3262.7331731562394</v>
      </c>
      <c r="AG35" t="s">
        <v>278</v>
      </c>
      <c r="AH35">
        <v>1901.3889160000001</v>
      </c>
    </row>
    <row r="36" spans="1:34" x14ac:dyDescent="0.35">
      <c r="A36" t="s">
        <v>153</v>
      </c>
      <c r="B36" s="14">
        <v>1177.8149410000001</v>
      </c>
      <c r="C36" s="14">
        <v>1200.5474760502648</v>
      </c>
      <c r="D36" s="14">
        <v>1222.8188322784731</v>
      </c>
      <c r="E36" s="14">
        <v>1245.1368656320371</v>
      </c>
      <c r="F36" s="14">
        <v>1267.4833369595353</v>
      </c>
      <c r="G36" s="14">
        <v>1290.9126396948986</v>
      </c>
      <c r="H36" s="14">
        <v>1314.3183058564707</v>
      </c>
      <c r="I36" s="14">
        <v>1337.6761079244907</v>
      </c>
      <c r="J36" s="14">
        <v>1360.8700739597934</v>
      </c>
      <c r="K36" s="14">
        <v>1383.7985573138976</v>
      </c>
      <c r="L36" s="14">
        <v>1405.9505429992344</v>
      </c>
      <c r="M36" s="14">
        <v>1428.4592488124349</v>
      </c>
      <c r="N36" s="14">
        <v>1450.8110649082275</v>
      </c>
      <c r="O36" s="14">
        <v>1473.3218493913437</v>
      </c>
      <c r="P36" s="14">
        <v>1496.4061507919771</v>
      </c>
      <c r="Q36" s="14">
        <v>1519.2999677741739</v>
      </c>
      <c r="R36" s="14">
        <v>1542.0063615825491</v>
      </c>
      <c r="S36" s="14">
        <v>1564.5168788502035</v>
      </c>
      <c r="T36" s="14">
        <v>1586.8969798987798</v>
      </c>
      <c r="U36" s="14">
        <v>1609.0141978664212</v>
      </c>
      <c r="V36" s="14">
        <v>1630.839188249121</v>
      </c>
      <c r="W36" s="14">
        <v>1652.3419660301045</v>
      </c>
      <c r="X36" s="14">
        <v>1673.5471314169554</v>
      </c>
      <c r="Y36" s="14">
        <v>1694.383629976662</v>
      </c>
      <c r="Z36" s="14">
        <v>1714.9117654072813</v>
      </c>
      <c r="AA36" s="14">
        <v>1735.1144549508383</v>
      </c>
      <c r="AB36" s="14">
        <v>1755.1015853803078</v>
      </c>
      <c r="AC36" s="14">
        <v>1774.734853755006</v>
      </c>
      <c r="AD36" s="14">
        <v>1793.9559421151141</v>
      </c>
      <c r="AG36" t="s">
        <v>279</v>
      </c>
      <c r="AH36">
        <v>1177.8149410000001</v>
      </c>
    </row>
    <row r="37" spans="1:34" x14ac:dyDescent="0.35">
      <c r="A37" t="s">
        <v>108</v>
      </c>
      <c r="B37" s="14">
        <v>2056.029297</v>
      </c>
      <c r="C37" s="14">
        <v>2096.2211745065451</v>
      </c>
      <c r="D37" s="14">
        <v>2135.0693934230876</v>
      </c>
      <c r="E37" s="14">
        <v>2174.5250487996673</v>
      </c>
      <c r="F37" s="14">
        <v>2215.0610225918567</v>
      </c>
      <c r="G37" s="14">
        <v>2259.5496372062048</v>
      </c>
      <c r="H37" s="14">
        <v>2305.9085911578009</v>
      </c>
      <c r="I37" s="14">
        <v>2352.9472816905468</v>
      </c>
      <c r="J37" s="14">
        <v>2400.8019940950257</v>
      </c>
      <c r="K37" s="14">
        <v>2448.9911318007003</v>
      </c>
      <c r="L37" s="14">
        <v>2498.1134857205852</v>
      </c>
      <c r="M37" s="14">
        <v>2546.5806345137935</v>
      </c>
      <c r="N37" s="14">
        <v>2593.7336308585782</v>
      </c>
      <c r="O37" s="14">
        <v>2640.6215911970608</v>
      </c>
      <c r="P37" s="14">
        <v>2688.0328956183671</v>
      </c>
      <c r="Q37" s="14">
        <v>2734.7121996705173</v>
      </c>
      <c r="R37" s="14">
        <v>2781.8706707265155</v>
      </c>
      <c r="S37" s="14">
        <v>2828.9399224752083</v>
      </c>
      <c r="T37" s="14">
        <v>2876.1173048803507</v>
      </c>
      <c r="U37" s="14">
        <v>2923.2114248539224</v>
      </c>
      <c r="V37" s="14">
        <v>2970.654269315874</v>
      </c>
      <c r="W37" s="14">
        <v>3018.6199384753832</v>
      </c>
      <c r="X37" s="14">
        <v>3066.9314412807125</v>
      </c>
      <c r="Y37" s="14">
        <v>3115.9587939147377</v>
      </c>
      <c r="Z37" s="14">
        <v>3165.0507247128644</v>
      </c>
      <c r="AA37" s="14">
        <v>3214.0523565379417</v>
      </c>
      <c r="AB37" s="14">
        <v>3261.8748843613412</v>
      </c>
      <c r="AC37" s="14">
        <v>3309.4088823011853</v>
      </c>
      <c r="AD37" s="14">
        <v>3356.6176000072114</v>
      </c>
      <c r="AG37" t="s">
        <v>280</v>
      </c>
      <c r="AH37">
        <v>2056.029297</v>
      </c>
    </row>
    <row r="38" spans="1:34" x14ac:dyDescent="0.35">
      <c r="A38" t="s">
        <v>154</v>
      </c>
      <c r="B38" s="14">
        <v>816.71167000000003</v>
      </c>
      <c r="C38" s="14">
        <v>835.28418340280211</v>
      </c>
      <c r="D38" s="14">
        <v>853.57523645095671</v>
      </c>
      <c r="E38" s="14">
        <v>872.40169186611911</v>
      </c>
      <c r="F38" s="14">
        <v>891.43566473908493</v>
      </c>
      <c r="G38" s="14">
        <v>912.68490582303696</v>
      </c>
      <c r="H38" s="14">
        <v>934.62877155072135</v>
      </c>
      <c r="I38" s="14">
        <v>956.81265275786336</v>
      </c>
      <c r="J38" s="14">
        <v>978.93052540154474</v>
      </c>
      <c r="K38" s="14">
        <v>1000.258974223731</v>
      </c>
      <c r="L38" s="14">
        <v>1021.9127805495211</v>
      </c>
      <c r="M38" s="14">
        <v>1043.7560640424892</v>
      </c>
      <c r="N38" s="14">
        <v>1065.1233163075351</v>
      </c>
      <c r="O38" s="14">
        <v>1086.8156177674546</v>
      </c>
      <c r="P38" s="14">
        <v>1108.6698496173315</v>
      </c>
      <c r="Q38" s="14">
        <v>1130.6941305149046</v>
      </c>
      <c r="R38" s="14">
        <v>1152.5788284804337</v>
      </c>
      <c r="S38" s="14">
        <v>1174.5464046618565</v>
      </c>
      <c r="T38" s="14">
        <v>1196.5919359495167</v>
      </c>
      <c r="U38" s="14">
        <v>1218.639621006161</v>
      </c>
      <c r="V38" s="14">
        <v>1240.7805968243736</v>
      </c>
      <c r="W38" s="14">
        <v>1263.0196037734954</v>
      </c>
      <c r="X38" s="14">
        <v>1285.3658307171788</v>
      </c>
      <c r="Y38" s="14">
        <v>1307.8078039751686</v>
      </c>
      <c r="Z38" s="14">
        <v>1330.3240693746482</v>
      </c>
      <c r="AA38" s="14">
        <v>1352.8926181143681</v>
      </c>
      <c r="AB38" s="14">
        <v>1375.4537259925669</v>
      </c>
      <c r="AC38" s="14">
        <v>1397.9414315949371</v>
      </c>
      <c r="AD38" s="14">
        <v>1420.3349155935132</v>
      </c>
      <c r="AG38" t="s">
        <v>281</v>
      </c>
      <c r="AH38">
        <v>816.71167000000003</v>
      </c>
    </row>
    <row r="39" spans="1:34" x14ac:dyDescent="0.35">
      <c r="A39" t="s">
        <v>155</v>
      </c>
      <c r="B39" s="14">
        <v>1194.0349120000001</v>
      </c>
      <c r="C39" s="14">
        <v>1176.4377030809089</v>
      </c>
      <c r="D39" s="14">
        <v>1152.7074252407531</v>
      </c>
      <c r="E39" s="14">
        <v>1127.088848527005</v>
      </c>
      <c r="F39" s="14">
        <v>1096.1166723872525</v>
      </c>
      <c r="G39" s="14">
        <v>1070.6589242243897</v>
      </c>
      <c r="H39" s="14">
        <v>1050.4679029019042</v>
      </c>
      <c r="I39" s="14">
        <v>1030.0990151242654</v>
      </c>
      <c r="J39" s="14">
        <v>1015.9740914090785</v>
      </c>
      <c r="K39" s="14">
        <v>990.64433334911303</v>
      </c>
      <c r="L39" s="14">
        <v>962.82050221606983</v>
      </c>
      <c r="M39" s="14">
        <v>933.83517612505591</v>
      </c>
      <c r="N39" s="14">
        <v>899.43707726193668</v>
      </c>
      <c r="O39" s="14">
        <v>864.43296497647202</v>
      </c>
      <c r="P39" s="14">
        <v>849.33668056271586</v>
      </c>
      <c r="Q39" s="14">
        <v>834.71025358674524</v>
      </c>
      <c r="R39" s="14">
        <v>818.17347486883682</v>
      </c>
      <c r="S39" s="14">
        <v>800.88391481525605</v>
      </c>
      <c r="T39" s="14">
        <v>784.67530579365894</v>
      </c>
      <c r="U39" s="14">
        <v>767.67617843647577</v>
      </c>
      <c r="V39" s="14">
        <v>749.71317000200497</v>
      </c>
      <c r="W39" s="14">
        <v>730.55327531548278</v>
      </c>
      <c r="X39" s="14">
        <v>710.21269963685643</v>
      </c>
      <c r="Y39" s="14">
        <v>688.41804741675037</v>
      </c>
      <c r="Z39" s="14">
        <v>665.14387238607537</v>
      </c>
      <c r="AA39" s="14">
        <v>639.98088106422495</v>
      </c>
      <c r="AB39" s="14">
        <v>612.6049948977336</v>
      </c>
      <c r="AC39" s="14">
        <v>582.72218450712171</v>
      </c>
      <c r="AD39" s="14">
        <v>549.94377026750385</v>
      </c>
      <c r="AG39" t="s">
        <v>282</v>
      </c>
      <c r="AH39">
        <v>1194.0349120000001</v>
      </c>
    </row>
    <row r="40" spans="1:34" x14ac:dyDescent="0.35">
      <c r="A40" t="s">
        <v>156</v>
      </c>
      <c r="B40" s="14">
        <v>1650.8249510000001</v>
      </c>
      <c r="C40" s="14">
        <v>1691.5648345532536</v>
      </c>
      <c r="D40" s="14">
        <v>1722.082863202879</v>
      </c>
      <c r="E40" s="14">
        <v>1749.9818110447698</v>
      </c>
      <c r="F40" s="14">
        <v>1769.0842624977722</v>
      </c>
      <c r="G40" s="14">
        <v>1772.5356574396922</v>
      </c>
      <c r="H40" s="14">
        <v>1771.2198038956565</v>
      </c>
      <c r="I40" s="14">
        <v>1754.7392058351409</v>
      </c>
      <c r="J40" s="14">
        <v>1783.2058135496425</v>
      </c>
      <c r="K40" s="14">
        <v>1807.9511823036896</v>
      </c>
      <c r="L40" s="14">
        <v>1834.8198680043777</v>
      </c>
      <c r="M40" s="14">
        <v>1862.8647227228512</v>
      </c>
      <c r="N40" s="14">
        <v>1886.2500087330802</v>
      </c>
      <c r="O40" s="14">
        <v>1910.4300362200304</v>
      </c>
      <c r="P40" s="14">
        <v>1948.4600117360444</v>
      </c>
      <c r="Q40" s="14">
        <v>1988.6269303399797</v>
      </c>
      <c r="R40" s="14">
        <v>2028.9664264846192</v>
      </c>
      <c r="S40" s="14">
        <v>2070.5998030728706</v>
      </c>
      <c r="T40" s="14">
        <v>2113.4620472363999</v>
      </c>
      <c r="U40" s="14">
        <v>2156.994715792966</v>
      </c>
      <c r="V40" s="14">
        <v>2201.4249243478125</v>
      </c>
      <c r="W40" s="14">
        <v>2246.6377894440679</v>
      </c>
      <c r="X40" s="14">
        <v>2292.5968093751676</v>
      </c>
      <c r="Y40" s="14">
        <v>2339.1628894687915</v>
      </c>
      <c r="Z40" s="14">
        <v>2386.2013499294085</v>
      </c>
      <c r="AA40" s="14">
        <v>2433.6865181728685</v>
      </c>
      <c r="AB40" s="14">
        <v>2481.520870056208</v>
      </c>
      <c r="AC40" s="14">
        <v>2529.4980982537008</v>
      </c>
      <c r="AD40" s="14">
        <v>2577.5142959038017</v>
      </c>
      <c r="AG40" t="s">
        <v>283</v>
      </c>
      <c r="AH40">
        <v>1650.8249510000001</v>
      </c>
    </row>
    <row r="41" spans="1:34" x14ac:dyDescent="0.35">
      <c r="A41" t="s">
        <v>157</v>
      </c>
      <c r="B41" s="14">
        <v>745.046875</v>
      </c>
      <c r="C41" s="14">
        <v>758.55703349843748</v>
      </c>
      <c r="D41" s="14">
        <v>770.59154083489022</v>
      </c>
      <c r="E41" s="14">
        <v>781.85712680697179</v>
      </c>
      <c r="F41" s="14">
        <v>791.88890104389407</v>
      </c>
      <c r="G41" s="14">
        <v>802.42601232785444</v>
      </c>
      <c r="H41" s="14">
        <v>813.13920201844348</v>
      </c>
      <c r="I41" s="14">
        <v>823.62162341342378</v>
      </c>
      <c r="J41" s="14">
        <v>834.09800810108015</v>
      </c>
      <c r="K41" s="14">
        <v>843.77621410867857</v>
      </c>
      <c r="L41" s="14">
        <v>852.69551933515709</v>
      </c>
      <c r="M41" s="14">
        <v>861.40588933471759</v>
      </c>
      <c r="N41" s="14">
        <v>869.50206239333795</v>
      </c>
      <c r="O41" s="14">
        <v>877.33405874524271</v>
      </c>
      <c r="P41" s="14">
        <v>886.87585623475013</v>
      </c>
      <c r="Q41" s="14">
        <v>896.61703457687565</v>
      </c>
      <c r="R41" s="14">
        <v>906.36245478739522</v>
      </c>
      <c r="S41" s="14">
        <v>916.12470351541924</v>
      </c>
      <c r="T41" s="14">
        <v>925.90818244920115</v>
      </c>
      <c r="U41" s="14">
        <v>935.58781177016169</v>
      </c>
      <c r="V41" s="14">
        <v>945.14465414983147</v>
      </c>
      <c r="W41" s="14">
        <v>954.53518611836989</v>
      </c>
      <c r="X41" s="14">
        <v>963.77391264171683</v>
      </c>
      <c r="Y41" s="14">
        <v>972.8069896530817</v>
      </c>
      <c r="Z41" s="14">
        <v>981.67160579366634</v>
      </c>
      <c r="AA41" s="14">
        <v>990.35770121306234</v>
      </c>
      <c r="AB41" s="14">
        <v>998.92541443275775</v>
      </c>
      <c r="AC41" s="14">
        <v>1007.2741633367248</v>
      </c>
      <c r="AD41" s="14">
        <v>1015.3785502365491</v>
      </c>
      <c r="AG41" t="s">
        <v>284</v>
      </c>
      <c r="AH41">
        <v>745.046875</v>
      </c>
    </row>
    <row r="42" spans="1:34" x14ac:dyDescent="0.35">
      <c r="A42" t="s">
        <v>158</v>
      </c>
      <c r="B42" s="14">
        <v>2603.5036620000001</v>
      </c>
      <c r="C42" s="14">
        <v>2660.0106261807805</v>
      </c>
      <c r="D42" s="14">
        <v>2713.869191334376</v>
      </c>
      <c r="E42" s="14">
        <v>2767.1082488084589</v>
      </c>
      <c r="F42" s="14">
        <v>2818.6298674254981</v>
      </c>
      <c r="G42" s="14">
        <v>2875.0486903038341</v>
      </c>
      <c r="H42" s="14">
        <v>2934.4362710604878</v>
      </c>
      <c r="I42" s="14">
        <v>2995.5861081822363</v>
      </c>
      <c r="J42" s="14">
        <v>3056.7580734215935</v>
      </c>
      <c r="K42" s="14">
        <v>3116.2713190562677</v>
      </c>
      <c r="L42" s="14">
        <v>3175.4016324539648</v>
      </c>
      <c r="M42" s="14">
        <v>3234.8432457725235</v>
      </c>
      <c r="N42" s="14">
        <v>3292.6935649582961</v>
      </c>
      <c r="O42" s="14">
        <v>3350.6528741661177</v>
      </c>
      <c r="P42" s="14">
        <v>3410.416459090894</v>
      </c>
      <c r="Q42" s="14">
        <v>3471.2698841370366</v>
      </c>
      <c r="R42" s="14">
        <v>3532.039670363682</v>
      </c>
      <c r="S42" s="14">
        <v>3593.1789238537108</v>
      </c>
      <c r="T42" s="14">
        <v>3654.6298291273492</v>
      </c>
      <c r="U42" s="14">
        <v>3716.1138595206558</v>
      </c>
      <c r="V42" s="14">
        <v>3777.6534482570896</v>
      </c>
      <c r="W42" s="14">
        <v>3839.1377802502325</v>
      </c>
      <c r="X42" s="14">
        <v>3900.6196522320502</v>
      </c>
      <c r="Y42" s="14">
        <v>3961.9089186416763</v>
      </c>
      <c r="Z42" s="14">
        <v>4023.147748606229</v>
      </c>
      <c r="AA42" s="14">
        <v>4084.3708041001942</v>
      </c>
      <c r="AB42" s="14">
        <v>4145.8867380919883</v>
      </c>
      <c r="AC42" s="14">
        <v>4207.2740538455682</v>
      </c>
      <c r="AD42" s="14">
        <v>4268.4099531219981</v>
      </c>
      <c r="AG42" t="s">
        <v>285</v>
      </c>
      <c r="AH42">
        <v>2603.5036620000001</v>
      </c>
    </row>
    <row r="43" spans="1:34" x14ac:dyDescent="0.35">
      <c r="A43" t="s">
        <v>159</v>
      </c>
      <c r="B43" s="14">
        <v>1892.3614500000001</v>
      </c>
      <c r="C43" s="14">
        <v>1929.490149357435</v>
      </c>
      <c r="D43" s="14">
        <v>1963.2969392133416</v>
      </c>
      <c r="E43" s="14">
        <v>1996.4623254183909</v>
      </c>
      <c r="F43" s="14">
        <v>2025.7709912942305</v>
      </c>
      <c r="G43" s="14">
        <v>2054.6362021491818</v>
      </c>
      <c r="H43" s="14">
        <v>2096.1515648589475</v>
      </c>
      <c r="I43" s="14">
        <v>2139.4435927431359</v>
      </c>
      <c r="J43" s="14">
        <v>2185.0751432996763</v>
      </c>
      <c r="K43" s="14">
        <v>2224.071086844574</v>
      </c>
      <c r="L43" s="14">
        <v>2263.127776793543</v>
      </c>
      <c r="M43" s="14">
        <v>2303.0545559700677</v>
      </c>
      <c r="N43" s="14">
        <v>2343.0694379636807</v>
      </c>
      <c r="O43" s="14">
        <v>2383.6577269166942</v>
      </c>
      <c r="P43" s="14">
        <v>2433.3569905229074</v>
      </c>
      <c r="Q43" s="14">
        <v>2483.8087543502147</v>
      </c>
      <c r="R43" s="14">
        <v>2533.4605881114267</v>
      </c>
      <c r="S43" s="14">
        <v>2583.3758420026329</v>
      </c>
      <c r="T43" s="14">
        <v>2632.9921584241356</v>
      </c>
      <c r="U43" s="14">
        <v>2683.2293855076523</v>
      </c>
      <c r="V43" s="14">
        <v>2733.5850147395977</v>
      </c>
      <c r="W43" s="14">
        <v>2784.0806172073721</v>
      </c>
      <c r="X43" s="14">
        <v>2834.6166917547971</v>
      </c>
      <c r="Y43" s="14">
        <v>2885.1848362273568</v>
      </c>
      <c r="Z43" s="14">
        <v>2935.8971530567578</v>
      </c>
      <c r="AA43" s="14">
        <v>2986.7724340529326</v>
      </c>
      <c r="AB43" s="14">
        <v>3037.9597400277321</v>
      </c>
      <c r="AC43" s="14">
        <v>3089.228652396414</v>
      </c>
      <c r="AD43" s="14">
        <v>3140.5543329187885</v>
      </c>
      <c r="AG43" t="s">
        <v>286</v>
      </c>
      <c r="AH43">
        <v>1892.3614500000001</v>
      </c>
    </row>
    <row r="44" spans="1:34" x14ac:dyDescent="0.35">
      <c r="A44" t="s">
        <v>160</v>
      </c>
      <c r="B44" s="14">
        <v>216.24118000000001</v>
      </c>
      <c r="C44" s="14">
        <v>222.42595886153401</v>
      </c>
      <c r="D44" s="14">
        <v>226.9886492834483</v>
      </c>
      <c r="E44" s="14">
        <v>232.17402338540924</v>
      </c>
      <c r="F44" s="14">
        <v>236.62470654409816</v>
      </c>
      <c r="G44" s="14">
        <v>244.9742459392132</v>
      </c>
      <c r="H44" s="14">
        <v>255.29008693828888</v>
      </c>
      <c r="I44" s="14">
        <v>265.94832042291898</v>
      </c>
      <c r="J44" s="14">
        <v>277.48747231325285</v>
      </c>
      <c r="K44" s="14">
        <v>286.44831975917026</v>
      </c>
      <c r="L44" s="14">
        <v>295.44162256149718</v>
      </c>
      <c r="M44" s="14">
        <v>304.61372591056789</v>
      </c>
      <c r="N44" s="14">
        <v>312.71635963567121</v>
      </c>
      <c r="O44" s="14">
        <v>321.24613614763769</v>
      </c>
      <c r="P44" s="14">
        <v>332.9895135268099</v>
      </c>
      <c r="Q44" s="14">
        <v>345.17479858900458</v>
      </c>
      <c r="R44" s="14">
        <v>357.14345859023945</v>
      </c>
      <c r="S44" s="14">
        <v>369.30944336407839</v>
      </c>
      <c r="T44" s="14">
        <v>381.71949631321888</v>
      </c>
      <c r="U44" s="14">
        <v>394.2479500736647</v>
      </c>
      <c r="V44" s="14">
        <v>406.95803088649956</v>
      </c>
      <c r="W44" s="14">
        <v>419.81973597365197</v>
      </c>
      <c r="X44" s="14">
        <v>432.87852273492757</v>
      </c>
      <c r="Y44" s="14">
        <v>446.06621021789942</v>
      </c>
      <c r="Z44" s="14">
        <v>459.44565394703818</v>
      </c>
      <c r="AA44" s="14">
        <v>473.00660592437356</v>
      </c>
      <c r="AB44" s="14">
        <v>486.82048004643133</v>
      </c>
      <c r="AC44" s="14">
        <v>500.73244626881421</v>
      </c>
      <c r="AD44" s="14">
        <v>514.72586513899785</v>
      </c>
      <c r="AG44" t="s">
        <v>287</v>
      </c>
      <c r="AH44">
        <v>216.24118000000001</v>
      </c>
    </row>
    <row r="45" spans="1:34" x14ac:dyDescent="0.35">
      <c r="A45" t="s">
        <v>161</v>
      </c>
      <c r="B45" s="14">
        <v>3290.9101559999999</v>
      </c>
      <c r="C45" s="14">
        <v>3342.7311309534853</v>
      </c>
      <c r="D45" s="14">
        <v>3383.8246618387484</v>
      </c>
      <c r="E45" s="14">
        <v>3423.0763511511454</v>
      </c>
      <c r="F45" s="14">
        <v>3450.4025985085673</v>
      </c>
      <c r="G45" s="14">
        <v>3475.7780323548827</v>
      </c>
      <c r="H45" s="14">
        <v>3543.7517378668276</v>
      </c>
      <c r="I45" s="14">
        <v>3614.1745899024122</v>
      </c>
      <c r="J45" s="14">
        <v>3690.8297872844064</v>
      </c>
      <c r="K45" s="14">
        <v>3744.8487720511012</v>
      </c>
      <c r="L45" s="14">
        <v>3799.6973251060704</v>
      </c>
      <c r="M45" s="14">
        <v>3857.176106482415</v>
      </c>
      <c r="N45" s="14">
        <v>3915.5131950696873</v>
      </c>
      <c r="O45" s="14">
        <v>3974.8328284236732</v>
      </c>
      <c r="P45" s="14">
        <v>4061.6666289101336</v>
      </c>
      <c r="Q45" s="14">
        <v>4147.1204392824375</v>
      </c>
      <c r="R45" s="14">
        <v>4227.824232454961</v>
      </c>
      <c r="S45" s="14">
        <v>4307.7943733766924</v>
      </c>
      <c r="T45" s="14">
        <v>4385.6263097765504</v>
      </c>
      <c r="U45" s="14">
        <v>4464.8438778100444</v>
      </c>
      <c r="V45" s="14">
        <v>4543.7233816305388</v>
      </c>
      <c r="W45" s="14">
        <v>4622.5310830785529</v>
      </c>
      <c r="X45" s="14">
        <v>4701.0105667946273</v>
      </c>
      <c r="Y45" s="14">
        <v>4779.346796576523</v>
      </c>
      <c r="Z45" s="14">
        <v>4857.8757658563927</v>
      </c>
      <c r="AA45" s="14">
        <v>4936.6884849189173</v>
      </c>
      <c r="AB45" s="14">
        <v>5016.1336253690206</v>
      </c>
      <c r="AC45" s="14">
        <v>5095.7823031394419</v>
      </c>
      <c r="AD45" s="14">
        <v>5175.6484991765465</v>
      </c>
      <c r="AG45" t="s">
        <v>288</v>
      </c>
      <c r="AH45">
        <v>3290.9101559999999</v>
      </c>
    </row>
    <row r="46" spans="1:34" x14ac:dyDescent="0.35">
      <c r="A46" t="s">
        <v>162</v>
      </c>
      <c r="B46" s="14">
        <v>1018.303589</v>
      </c>
      <c r="C46" s="14">
        <v>1036.580101815372</v>
      </c>
      <c r="D46" s="14">
        <v>1054.4469074242922</v>
      </c>
      <c r="E46" s="14">
        <v>1072.9225043574177</v>
      </c>
      <c r="F46" s="14">
        <v>1091.866024094352</v>
      </c>
      <c r="G46" s="14">
        <v>1112.7420657286264</v>
      </c>
      <c r="H46" s="14">
        <v>1134.7015852989546</v>
      </c>
      <c r="I46" s="14">
        <v>1157.1854702713363</v>
      </c>
      <c r="J46" s="14">
        <v>1180.1190347953616</v>
      </c>
      <c r="K46" s="14">
        <v>1202.429421171975</v>
      </c>
      <c r="L46" s="14">
        <v>1224.3043779307618</v>
      </c>
      <c r="M46" s="14">
        <v>1246.4173963136338</v>
      </c>
      <c r="N46" s="14">
        <v>1268.2584929909774</v>
      </c>
      <c r="O46" s="14">
        <v>1290.456187264552</v>
      </c>
      <c r="P46" s="14">
        <v>1313.3523642583307</v>
      </c>
      <c r="Q46" s="14">
        <v>1336.4896928594696</v>
      </c>
      <c r="R46" s="14">
        <v>1359.4666236591097</v>
      </c>
      <c r="S46" s="14">
        <v>1382.4743727445789</v>
      </c>
      <c r="T46" s="14">
        <v>1405.5216030126039</v>
      </c>
      <c r="U46" s="14">
        <v>1428.5240884631876</v>
      </c>
      <c r="V46" s="14">
        <v>1451.51404088087</v>
      </c>
      <c r="W46" s="14">
        <v>1474.4685742261681</v>
      </c>
      <c r="X46" s="14">
        <v>1497.4275243954437</v>
      </c>
      <c r="Y46" s="14">
        <v>1520.3363686056648</v>
      </c>
      <c r="Z46" s="14">
        <v>1543.2679061206179</v>
      </c>
      <c r="AA46" s="14">
        <v>1566.2368253477828</v>
      </c>
      <c r="AB46" s="14">
        <v>1589.3563603741063</v>
      </c>
      <c r="AC46" s="14">
        <v>1612.4840383877263</v>
      </c>
      <c r="AD46" s="14">
        <v>1635.5991583264183</v>
      </c>
      <c r="AG46" t="s">
        <v>289</v>
      </c>
      <c r="AH46">
        <v>1018.303589</v>
      </c>
    </row>
    <row r="47" spans="1:34" x14ac:dyDescent="0.35">
      <c r="A47" t="s">
        <v>163</v>
      </c>
      <c r="B47" s="14">
        <v>2938.0812989999999</v>
      </c>
      <c r="C47" s="14">
        <v>3001.1977490813774</v>
      </c>
      <c r="D47" s="14">
        <v>3064.3939700837841</v>
      </c>
      <c r="E47" s="14">
        <v>3128.8847540629918</v>
      </c>
      <c r="F47" s="14">
        <v>3194.6154263109206</v>
      </c>
      <c r="G47" s="14">
        <v>3263.4900570560135</v>
      </c>
      <c r="H47" s="14">
        <v>3334.1168771257917</v>
      </c>
      <c r="I47" s="14">
        <v>3406.0121064056939</v>
      </c>
      <c r="J47" s="14">
        <v>3478.8537625157073</v>
      </c>
      <c r="K47" s="14">
        <v>3551.2000053609841</v>
      </c>
      <c r="L47" s="14">
        <v>3623.5592566702194</v>
      </c>
      <c r="M47" s="14">
        <v>3696.8772676019071</v>
      </c>
      <c r="N47" s="14">
        <v>3770.3379157864247</v>
      </c>
      <c r="O47" s="14">
        <v>3844.9804266066235</v>
      </c>
      <c r="P47" s="14">
        <v>3919.8598824226165</v>
      </c>
      <c r="Q47" s="14">
        <v>3995.2333001577676</v>
      </c>
      <c r="R47" s="14">
        <v>4070.2533939281502</v>
      </c>
      <c r="S47" s="14">
        <v>4145.3585236035915</v>
      </c>
      <c r="T47" s="14">
        <v>4220.5051683836255</v>
      </c>
      <c r="U47" s="14">
        <v>4295.5879553291697</v>
      </c>
      <c r="V47" s="14">
        <v>4370.6065329398334</v>
      </c>
      <c r="W47" s="14">
        <v>4445.4719634245193</v>
      </c>
      <c r="X47" s="14">
        <v>4520.2247972254845</v>
      </c>
      <c r="Y47" s="14">
        <v>4594.6918845799364</v>
      </c>
      <c r="Z47" s="14">
        <v>4669.0225125427278</v>
      </c>
      <c r="AA47" s="14">
        <v>4743.2445627178658</v>
      </c>
      <c r="AB47" s="14">
        <v>4817.671761800384</v>
      </c>
      <c r="AC47" s="14">
        <v>4891.946289119237</v>
      </c>
      <c r="AD47" s="14">
        <v>4965.9844286211701</v>
      </c>
      <c r="AG47" t="s">
        <v>290</v>
      </c>
      <c r="AH47">
        <v>2938.0812989999999</v>
      </c>
    </row>
    <row r="48" spans="1:34" x14ac:dyDescent="0.35">
      <c r="A48" t="s">
        <v>164</v>
      </c>
      <c r="B48" s="14">
        <v>1853.2238769999999</v>
      </c>
      <c r="C48" s="14">
        <v>1888.2876140423907</v>
      </c>
      <c r="D48" s="14">
        <v>1922.1532970851954</v>
      </c>
      <c r="E48" s="14">
        <v>1956.1957852685525</v>
      </c>
      <c r="F48" s="14">
        <v>1990.2214635183568</v>
      </c>
      <c r="G48" s="14">
        <v>2026.0902298446165</v>
      </c>
      <c r="H48" s="14">
        <v>2064.6596938960306</v>
      </c>
      <c r="I48" s="14">
        <v>2104.8138150208288</v>
      </c>
      <c r="J48" s="14">
        <v>2146.4268260693166</v>
      </c>
      <c r="K48" s="14">
        <v>2187.2160189731599</v>
      </c>
      <c r="L48" s="14">
        <v>2227.7022623707608</v>
      </c>
      <c r="M48" s="14">
        <v>2268.750572567883</v>
      </c>
      <c r="N48" s="14">
        <v>2309.7498447899288</v>
      </c>
      <c r="O48" s="14">
        <v>2351.506426383979</v>
      </c>
      <c r="P48" s="14">
        <v>2394.7593301389584</v>
      </c>
      <c r="Q48" s="14">
        <v>2438.8674443370555</v>
      </c>
      <c r="R48" s="14">
        <v>2482.954851128336</v>
      </c>
      <c r="S48" s="14">
        <v>2527.262187264781</v>
      </c>
      <c r="T48" s="14">
        <v>2571.6495039645874</v>
      </c>
      <c r="U48" s="14">
        <v>2616.0804067744848</v>
      </c>
      <c r="V48" s="14">
        <v>2660.495173488539</v>
      </c>
      <c r="W48" s="14">
        <v>2704.8107755438205</v>
      </c>
      <c r="X48" s="14">
        <v>2749.0319973942637</v>
      </c>
      <c r="Y48" s="14">
        <v>2793.0288799965601</v>
      </c>
      <c r="Z48" s="14">
        <v>2836.9059671868663</v>
      </c>
      <c r="AA48" s="14">
        <v>2880.692476028009</v>
      </c>
      <c r="AB48" s="14">
        <v>2924.6287976723884</v>
      </c>
      <c r="AC48" s="14">
        <v>2968.4713230525358</v>
      </c>
      <c r="AD48" s="14">
        <v>3012.1410983802266</v>
      </c>
      <c r="AG48" t="s">
        <v>291</v>
      </c>
      <c r="AH48">
        <v>1853.2238769999999</v>
      </c>
    </row>
    <row r="49" spans="1:34" x14ac:dyDescent="0.35">
      <c r="A49" t="s">
        <v>165</v>
      </c>
      <c r="B49" s="14">
        <v>1156.033447</v>
      </c>
      <c r="C49" s="14">
        <v>1177.6780924348705</v>
      </c>
      <c r="D49" s="14">
        <v>1198.7240243213464</v>
      </c>
      <c r="E49" s="14">
        <v>1220.068983788022</v>
      </c>
      <c r="F49" s="14">
        <v>1241.6969026498355</v>
      </c>
      <c r="G49" s="14">
        <v>1264.8266117039452</v>
      </c>
      <c r="H49" s="14">
        <v>1289.6454189267836</v>
      </c>
      <c r="I49" s="14">
        <v>1315.5979854081822</v>
      </c>
      <c r="J49" s="14">
        <v>1342.4840720771779</v>
      </c>
      <c r="K49" s="14">
        <v>1368.9400029403812</v>
      </c>
      <c r="L49" s="14">
        <v>1395.2162587208206</v>
      </c>
      <c r="M49" s="14">
        <v>1421.7775487245924</v>
      </c>
      <c r="N49" s="14">
        <v>1448.2584399250977</v>
      </c>
      <c r="O49" s="14">
        <v>1475.1304408003757</v>
      </c>
      <c r="P49" s="14">
        <v>1502.5174175381874</v>
      </c>
      <c r="Q49" s="14">
        <v>1530.2635051774148</v>
      </c>
      <c r="R49" s="14">
        <v>1557.908327503847</v>
      </c>
      <c r="S49" s="14">
        <v>1585.5680551136813</v>
      </c>
      <c r="T49" s="14">
        <v>1613.1945172355654</v>
      </c>
      <c r="U49" s="14">
        <v>1640.7633662573144</v>
      </c>
      <c r="V49" s="14">
        <v>1668.2733893140041</v>
      </c>
      <c r="W49" s="14">
        <v>1695.6991365249705</v>
      </c>
      <c r="X49" s="14">
        <v>1723.0628030609876</v>
      </c>
      <c r="Y49" s="14">
        <v>1750.312524372556</v>
      </c>
      <c r="Z49" s="14">
        <v>1777.5158816263543</v>
      </c>
      <c r="AA49" s="14">
        <v>1804.7033425390057</v>
      </c>
      <c r="AB49" s="14">
        <v>1832.0068798786126</v>
      </c>
      <c r="AC49" s="14">
        <v>1859.2920575447727</v>
      </c>
      <c r="AD49" s="14">
        <v>1886.5046560989981</v>
      </c>
      <c r="AG49" t="s">
        <v>292</v>
      </c>
      <c r="AH49">
        <v>1156.033447</v>
      </c>
    </row>
    <row r="50" spans="1:34" x14ac:dyDescent="0.35">
      <c r="A50" t="s">
        <v>166</v>
      </c>
      <c r="B50" s="14">
        <v>87.488990999999999</v>
      </c>
      <c r="C50" s="14">
        <v>87.488990999999999</v>
      </c>
      <c r="D50" s="14">
        <v>87.488990999999999</v>
      </c>
      <c r="E50" s="14">
        <v>87.488990999999999</v>
      </c>
      <c r="F50" s="14">
        <v>87.488990999999999</v>
      </c>
      <c r="G50" s="14">
        <v>87.488990999999999</v>
      </c>
      <c r="H50" s="14">
        <v>87.488990999999999</v>
      </c>
      <c r="I50" s="14">
        <v>87.488990999999999</v>
      </c>
      <c r="J50" s="14">
        <v>87.488990999999999</v>
      </c>
      <c r="K50" s="14">
        <v>87.488990999999999</v>
      </c>
      <c r="L50" s="14">
        <v>87.488990999999999</v>
      </c>
      <c r="M50" s="14">
        <v>87.488990999999999</v>
      </c>
      <c r="N50" s="14">
        <v>87.488990999999999</v>
      </c>
      <c r="O50" s="14">
        <v>87.488990999999999</v>
      </c>
      <c r="P50" s="14">
        <v>87.488990999999999</v>
      </c>
      <c r="Q50" s="14">
        <v>87.488990999999999</v>
      </c>
      <c r="R50" s="14">
        <v>87.488990999999999</v>
      </c>
      <c r="S50" s="14">
        <v>87.488990999999999</v>
      </c>
      <c r="T50" s="14">
        <v>87.488990999999999</v>
      </c>
      <c r="U50" s="14">
        <v>87.488990999999999</v>
      </c>
      <c r="V50" s="14">
        <v>87.488990999999999</v>
      </c>
      <c r="W50" s="14">
        <v>87.488990999999999</v>
      </c>
      <c r="X50" s="14">
        <v>87.488990999999999</v>
      </c>
      <c r="Y50" s="14">
        <v>87.488990999999999</v>
      </c>
      <c r="Z50" s="14">
        <v>87.488990999999999</v>
      </c>
      <c r="AA50" s="14">
        <v>87.488990999999999</v>
      </c>
      <c r="AB50" s="14">
        <v>87.488990999999999</v>
      </c>
      <c r="AC50" s="14">
        <v>87.488990999999999</v>
      </c>
      <c r="AD50" s="14">
        <v>87.488990999999999</v>
      </c>
      <c r="AG50" t="s">
        <v>293</v>
      </c>
      <c r="AH50">
        <v>87.488990999999999</v>
      </c>
    </row>
    <row r="51" spans="1:34" x14ac:dyDescent="0.35">
      <c r="A51" t="s">
        <v>167</v>
      </c>
      <c r="B51" s="14">
        <v>155.145355</v>
      </c>
      <c r="C51" s="14">
        <v>148.16381402499999</v>
      </c>
      <c r="D51" s="14">
        <v>142.97808053412498</v>
      </c>
      <c r="E51" s="14">
        <v>138.68873811810124</v>
      </c>
      <c r="F51" s="14">
        <v>135.22151966514872</v>
      </c>
      <c r="G51" s="14">
        <v>132.51708927184575</v>
      </c>
      <c r="H51" s="14">
        <v>130.52933293276806</v>
      </c>
      <c r="I51" s="14">
        <v>129.22403960344039</v>
      </c>
      <c r="J51" s="14">
        <v>129.22403960344039</v>
      </c>
      <c r="K51" s="14">
        <v>129.22403960344039</v>
      </c>
      <c r="L51" s="14">
        <v>129.22403960344039</v>
      </c>
      <c r="M51" s="14">
        <v>129.22403960344039</v>
      </c>
      <c r="N51" s="14">
        <v>129.22403960344039</v>
      </c>
      <c r="O51" s="14">
        <v>129.22403960344039</v>
      </c>
      <c r="P51" s="14">
        <v>129.22403960344039</v>
      </c>
      <c r="Q51" s="14">
        <v>129.22403960344039</v>
      </c>
      <c r="R51" s="14">
        <v>129.22403960344039</v>
      </c>
      <c r="S51" s="14">
        <v>129.22403960344039</v>
      </c>
      <c r="T51" s="14">
        <v>129.22403960344039</v>
      </c>
      <c r="U51" s="14">
        <v>129.22403960344039</v>
      </c>
      <c r="V51" s="14">
        <v>129.22403960344039</v>
      </c>
      <c r="W51" s="14">
        <v>129.22403960344039</v>
      </c>
      <c r="X51" s="14">
        <v>129.22403960344039</v>
      </c>
      <c r="Y51" s="14">
        <v>129.22403960344039</v>
      </c>
      <c r="Z51" s="14">
        <v>129.22403960344039</v>
      </c>
      <c r="AA51" s="14">
        <v>129.22403960344039</v>
      </c>
      <c r="AB51" s="14">
        <v>129.22403960344039</v>
      </c>
      <c r="AC51" s="14">
        <v>129.22403960344039</v>
      </c>
      <c r="AD51" s="14">
        <v>129.22403960344039</v>
      </c>
      <c r="AG51" t="s">
        <v>294</v>
      </c>
      <c r="AH51">
        <v>155.145355</v>
      </c>
    </row>
    <row r="52" spans="1:34" x14ac:dyDescent="0.35">
      <c r="A52" t="s">
        <v>168</v>
      </c>
      <c r="B52" s="14">
        <v>597.13091999999995</v>
      </c>
      <c r="C52" s="14">
        <v>689.64321917375992</v>
      </c>
      <c r="D52" s="14">
        <v>783.81675932481357</v>
      </c>
      <c r="E52" s="14">
        <v>880.17448881565031</v>
      </c>
      <c r="F52" s="14">
        <v>981.41655939167038</v>
      </c>
      <c r="G52" s="14">
        <v>1077.8716509735227</v>
      </c>
      <c r="H52" s="14">
        <v>1167.5646924531477</v>
      </c>
      <c r="I52" s="14">
        <v>1256.0613091258572</v>
      </c>
      <c r="J52" s="14">
        <v>1331.3983591736553</v>
      </c>
      <c r="K52" s="14">
        <v>1432.671441643871</v>
      </c>
      <c r="L52" s="14">
        <v>1541.0495977927699</v>
      </c>
      <c r="M52" s="14">
        <v>1652.5804426487052</v>
      </c>
      <c r="N52" s="14">
        <v>1774.6486275610403</v>
      </c>
      <c r="O52" s="14">
        <v>1899.4373049647008</v>
      </c>
      <c r="P52" s="14">
        <v>1987.9387370335735</v>
      </c>
      <c r="Q52" s="14">
        <v>2075.8489662749248</v>
      </c>
      <c r="R52" s="14">
        <v>2168.430584661407</v>
      </c>
      <c r="S52" s="14">
        <v>2263.3881115512563</v>
      </c>
      <c r="T52" s="14">
        <v>2359.8672931942401</v>
      </c>
      <c r="U52" s="14">
        <v>2458.9279145341134</v>
      </c>
      <c r="V52" s="14">
        <v>2561.361687704984</v>
      </c>
      <c r="W52" s="14">
        <v>2667.9729890961594</v>
      </c>
      <c r="X52" s="14">
        <v>2778.9393216586473</v>
      </c>
      <c r="Y52" s="14">
        <v>2895.3257467526259</v>
      </c>
      <c r="Z52" s="14">
        <v>3017.3370899813794</v>
      </c>
      <c r="AA52" s="14">
        <v>3146.3502771388407</v>
      </c>
      <c r="AB52" s="14">
        <v>3283.3335584246902</v>
      </c>
      <c r="AC52" s="14">
        <v>3429.9455651424514</v>
      </c>
      <c r="AD52" s="14">
        <v>3587.8856405587917</v>
      </c>
      <c r="AG52" t="s">
        <v>295</v>
      </c>
      <c r="AH52">
        <v>597.13091999999995</v>
      </c>
    </row>
    <row r="53" spans="1:34" x14ac:dyDescent="0.35">
      <c r="A53" t="s">
        <v>169</v>
      </c>
      <c r="B53" s="14">
        <v>2167.0878910000001</v>
      </c>
      <c r="C53" s="14">
        <v>2167.0878910000001</v>
      </c>
      <c r="D53" s="14">
        <v>2167.0878910000001</v>
      </c>
      <c r="E53" s="14">
        <v>2167.0878910000001</v>
      </c>
      <c r="F53" s="14">
        <v>2167.0878910000001</v>
      </c>
      <c r="G53" s="14">
        <v>2167.0878910000001</v>
      </c>
      <c r="H53" s="14">
        <v>2167.0878910000001</v>
      </c>
      <c r="I53" s="14">
        <v>2167.0878910000001</v>
      </c>
      <c r="J53" s="14">
        <v>2167.0878910000001</v>
      </c>
      <c r="K53" s="14">
        <v>2167.0878910000001</v>
      </c>
      <c r="L53" s="14">
        <v>2167.0878910000001</v>
      </c>
      <c r="M53" s="14">
        <v>2167.0878910000001</v>
      </c>
      <c r="N53" s="14">
        <v>2167.0878910000001</v>
      </c>
      <c r="O53" s="14">
        <v>2167.0878910000001</v>
      </c>
      <c r="P53" s="14">
        <v>2167.0878910000001</v>
      </c>
      <c r="Q53" s="14">
        <v>2167.0878910000001</v>
      </c>
      <c r="R53" s="14">
        <v>2167.0878910000001</v>
      </c>
      <c r="S53" s="14">
        <v>2167.0878910000001</v>
      </c>
      <c r="T53" s="14">
        <v>2167.0878910000001</v>
      </c>
      <c r="U53" s="14">
        <v>2167.0878910000001</v>
      </c>
      <c r="V53" s="14">
        <v>2167.0878910000001</v>
      </c>
      <c r="W53" s="14">
        <v>2167.0878910000001</v>
      </c>
      <c r="X53" s="14">
        <v>2167.0878910000001</v>
      </c>
      <c r="Y53" s="14">
        <v>2167.0878910000001</v>
      </c>
      <c r="Z53" s="14">
        <v>2167.0878910000001</v>
      </c>
      <c r="AA53" s="14">
        <v>2167.0878910000001</v>
      </c>
      <c r="AB53" s="14">
        <v>2167.0878910000001</v>
      </c>
      <c r="AC53" s="14">
        <v>2167.0878910000001</v>
      </c>
      <c r="AD53" s="14">
        <v>2167.0878910000001</v>
      </c>
      <c r="AG53" t="s">
        <v>296</v>
      </c>
      <c r="AH53">
        <v>2167.0878910000001</v>
      </c>
    </row>
    <row r="54" spans="1:34" x14ac:dyDescent="0.35">
      <c r="A54" t="s">
        <v>170</v>
      </c>
      <c r="B54" s="14">
        <v>173.65542600000001</v>
      </c>
      <c r="C54" s="14">
        <v>200.62029323842802</v>
      </c>
      <c r="D54" s="14">
        <v>228.06494873315171</v>
      </c>
      <c r="E54" s="14">
        <v>256.16323461192218</v>
      </c>
      <c r="F54" s="14">
        <v>285.68476658477317</v>
      </c>
      <c r="G54" s="14">
        <v>313.87762491214482</v>
      </c>
      <c r="H54" s="14">
        <v>340.14073880918119</v>
      </c>
      <c r="I54" s="14">
        <v>366.07405514413568</v>
      </c>
      <c r="J54" s="14">
        <v>388.19752102233849</v>
      </c>
      <c r="K54" s="14">
        <v>417.8119064888175</v>
      </c>
      <c r="L54" s="14">
        <v>449.51798082462784</v>
      </c>
      <c r="M54" s="14">
        <v>482.15770617129442</v>
      </c>
      <c r="N54" s="14">
        <v>517.86105037134325</v>
      </c>
      <c r="O54" s="14">
        <v>554.37419016650574</v>
      </c>
      <c r="P54" s="14">
        <v>580.3625869524833</v>
      </c>
      <c r="Q54" s="14">
        <v>606.18402113491447</v>
      </c>
      <c r="R54" s="14">
        <v>633.37240499565132</v>
      </c>
      <c r="S54" s="14">
        <v>661.26504897857126</v>
      </c>
      <c r="T54" s="14">
        <v>689.61493641139032</v>
      </c>
      <c r="U54" s="14">
        <v>718.72723783647814</v>
      </c>
      <c r="V54" s="14">
        <v>748.83709362933303</v>
      </c>
      <c r="W54" s="14">
        <v>780.17989483431677</v>
      </c>
      <c r="X54" s="14">
        <v>812.80904650401442</v>
      </c>
      <c r="Y54" s="14">
        <v>847.03627289048916</v>
      </c>
      <c r="Z54" s="14">
        <v>882.92198103502221</v>
      </c>
      <c r="AA54" s="14">
        <v>920.87040924089808</v>
      </c>
      <c r="AB54" s="14">
        <v>961.16631704366591</v>
      </c>
      <c r="AC54" s="14">
        <v>1004.2964448384712</v>
      </c>
      <c r="AD54" s="14">
        <v>1050.7595168514117</v>
      </c>
      <c r="AG54" t="s">
        <v>297</v>
      </c>
      <c r="AH54">
        <v>173.65542600000001</v>
      </c>
    </row>
    <row r="55" spans="1:34" x14ac:dyDescent="0.35">
      <c r="A55" t="s">
        <v>171</v>
      </c>
      <c r="B55" s="14">
        <v>2053.1286620000001</v>
      </c>
      <c r="C55" s="14">
        <v>2155.0845676005256</v>
      </c>
      <c r="D55" s="14">
        <v>2262.1286956155272</v>
      </c>
      <c r="E55" s="14">
        <v>2373.4041634300725</v>
      </c>
      <c r="F55" s="14">
        <v>2492.0843398990628</v>
      </c>
      <c r="G55" s="14">
        <v>2606.2546981797263</v>
      </c>
      <c r="H55" s="14">
        <v>2713.3754150314908</v>
      </c>
      <c r="I55" s="14">
        <v>2820.206974547194</v>
      </c>
      <c r="J55" s="14">
        <v>2913.0983878334346</v>
      </c>
      <c r="K55" s="14">
        <v>3037.8113342248107</v>
      </c>
      <c r="L55" s="14">
        <v>3171.2912453449817</v>
      </c>
      <c r="M55" s="14">
        <v>3308.6684108020813</v>
      </c>
      <c r="N55" s="14">
        <v>3458.9994143810791</v>
      </c>
      <c r="O55" s="14">
        <v>3612.6986697593366</v>
      </c>
      <c r="P55" s="14">
        <v>3721.8209556191509</v>
      </c>
      <c r="Q55" s="14">
        <v>3830.2227127725141</v>
      </c>
      <c r="R55" s="14">
        <v>3944.3779044594439</v>
      </c>
      <c r="S55" s="14">
        <v>4061.4711013690171</v>
      </c>
      <c r="T55" s="14">
        <v>4180.453521872063</v>
      </c>
      <c r="U55" s="14">
        <v>4302.6243497313089</v>
      </c>
      <c r="V55" s="14">
        <v>4428.963169037339</v>
      </c>
      <c r="W55" s="14">
        <v>4560.4608571113249</v>
      </c>
      <c r="X55" s="14">
        <v>4697.337617184493</v>
      </c>
      <c r="Y55" s="14">
        <v>4840.905634914835</v>
      </c>
      <c r="Z55" s="14">
        <v>4991.4176206439161</v>
      </c>
      <c r="AA55" s="14">
        <v>5150.5714671869573</v>
      </c>
      <c r="AB55" s="14">
        <v>5319.5612019682139</v>
      </c>
      <c r="AC55" s="14">
        <v>5500.4316023963347</v>
      </c>
      <c r="AD55" s="14">
        <v>5695.2777913933023</v>
      </c>
      <c r="AG55" t="s">
        <v>298</v>
      </c>
      <c r="AH55">
        <v>2053.1286620000001</v>
      </c>
    </row>
    <row r="56" spans="1:34" x14ac:dyDescent="0.35">
      <c r="A56" t="s">
        <v>172</v>
      </c>
      <c r="B56" s="14">
        <v>535.37127699999996</v>
      </c>
      <c r="C56" s="14">
        <v>550.19763499672717</v>
      </c>
      <c r="D56" s="14">
        <v>564.59366615594342</v>
      </c>
      <c r="E56" s="14">
        <v>579.0907941811962</v>
      </c>
      <c r="F56" s="14">
        <v>593.49949968569513</v>
      </c>
      <c r="G56" s="14">
        <v>607.39522217173624</v>
      </c>
      <c r="H56" s="14">
        <v>620.84368126488516</v>
      </c>
      <c r="I56" s="14">
        <v>633.63902119828197</v>
      </c>
      <c r="J56" s="14">
        <v>647.33075653223648</v>
      </c>
      <c r="K56" s="14">
        <v>662.9050814028725</v>
      </c>
      <c r="L56" s="14">
        <v>679.37409637372093</v>
      </c>
      <c r="M56" s="14">
        <v>696.2634722843909</v>
      </c>
      <c r="N56" s="14">
        <v>713.7163606124077</v>
      </c>
      <c r="O56" s="14">
        <v>731.49410732399394</v>
      </c>
      <c r="P56" s="14">
        <v>747.19584778593571</v>
      </c>
      <c r="Q56" s="14">
        <v>762.81948880438529</v>
      </c>
      <c r="R56" s="14">
        <v>778.80124363237712</v>
      </c>
      <c r="S56" s="14">
        <v>795.06674124601238</v>
      </c>
      <c r="T56" s="14">
        <v>811.55658447280302</v>
      </c>
      <c r="U56" s="14">
        <v>828.29753600862489</v>
      </c>
      <c r="V56" s="14">
        <v>845.39699317174052</v>
      </c>
      <c r="W56" s="14">
        <v>862.92477811056881</v>
      </c>
      <c r="X56" s="14">
        <v>880.90217630542406</v>
      </c>
      <c r="Y56" s="14">
        <v>899.4171544274468</v>
      </c>
      <c r="Z56" s="14">
        <v>918.47814241436595</v>
      </c>
      <c r="AA56" s="14">
        <v>938.20916541315398</v>
      </c>
      <c r="AB56" s="14">
        <v>958.69233555428707</v>
      </c>
      <c r="AC56" s="14">
        <v>980.07069529097987</v>
      </c>
      <c r="AD56" s="14">
        <v>1002.4937327285423</v>
      </c>
      <c r="AG56" t="s">
        <v>299</v>
      </c>
      <c r="AH56">
        <v>535.37127699999996</v>
      </c>
    </row>
    <row r="57" spans="1:34" x14ac:dyDescent="0.35">
      <c r="A57" t="s">
        <v>173</v>
      </c>
      <c r="B57" s="14">
        <v>2292.6328130000002</v>
      </c>
      <c r="C57" s="14">
        <v>2339.8906239110879</v>
      </c>
      <c r="D57" s="14">
        <v>2386.1657048239276</v>
      </c>
      <c r="E57" s="14">
        <v>2432.4659096940491</v>
      </c>
      <c r="F57" s="14">
        <v>2477.8226420325682</v>
      </c>
      <c r="G57" s="14">
        <v>2524.1418195914039</v>
      </c>
      <c r="H57" s="14">
        <v>2571.6093161655481</v>
      </c>
      <c r="I57" s="14">
        <v>2619.3815881100923</v>
      </c>
      <c r="J57" s="14">
        <v>2668.3585231064162</v>
      </c>
      <c r="K57" s="14">
        <v>2718.1564972080373</v>
      </c>
      <c r="L57" s="14">
        <v>2769.0629475346987</v>
      </c>
      <c r="M57" s="14">
        <v>2820.4586941850062</v>
      </c>
      <c r="N57" s="14">
        <v>2872.0093459221034</v>
      </c>
      <c r="O57" s="14">
        <v>2923.6908669010368</v>
      </c>
      <c r="P57" s="14">
        <v>2975.3559929482185</v>
      </c>
      <c r="Q57" s="14">
        <v>3027.0834494924211</v>
      </c>
      <c r="R57" s="14">
        <v>3079.4535067103648</v>
      </c>
      <c r="S57" s="14">
        <v>3132.1389529206208</v>
      </c>
      <c r="T57" s="14">
        <v>3185.140381854153</v>
      </c>
      <c r="U57" s="14">
        <v>3238.2831750692371</v>
      </c>
      <c r="V57" s="14">
        <v>3291.7909471124935</v>
      </c>
      <c r="W57" s="14">
        <v>3345.7285876764049</v>
      </c>
      <c r="X57" s="14">
        <v>3400.0816214475017</v>
      </c>
      <c r="Y57" s="14">
        <v>3454.9704990951773</v>
      </c>
      <c r="Z57" s="14">
        <v>3510.2780123417429</v>
      </c>
      <c r="AA57" s="14">
        <v>3566.1412786857522</v>
      </c>
      <c r="AB57" s="14">
        <v>3622.5226855300298</v>
      </c>
      <c r="AC57" s="14">
        <v>3679.6694299033406</v>
      </c>
      <c r="AD57" s="14">
        <v>3737.6838340690829</v>
      </c>
      <c r="AG57" t="s">
        <v>300</v>
      </c>
      <c r="AH57">
        <v>2292.6328130000002</v>
      </c>
    </row>
    <row r="58" spans="1:34" x14ac:dyDescent="0.35">
      <c r="A58" t="s">
        <v>174</v>
      </c>
      <c r="B58" s="14">
        <v>23387.443359000001</v>
      </c>
      <c r="C58" s="14">
        <v>23752.769256733598</v>
      </c>
      <c r="D58" s="14">
        <v>24104.794798226096</v>
      </c>
      <c r="E58" s="14">
        <v>24476.290664217919</v>
      </c>
      <c r="F58" s="14">
        <v>24855.164062667478</v>
      </c>
      <c r="G58" s="14">
        <v>25274.5974417414</v>
      </c>
      <c r="H58" s="14">
        <v>25744.272758541534</v>
      </c>
      <c r="I58" s="14">
        <v>26226.702409045673</v>
      </c>
      <c r="J58" s="14">
        <v>26737.257624842561</v>
      </c>
      <c r="K58" s="14">
        <v>27229.279313380677</v>
      </c>
      <c r="L58" s="14">
        <v>27706.162019563501</v>
      </c>
      <c r="M58" s="14">
        <v>28181.995957936088</v>
      </c>
      <c r="N58" s="14">
        <v>28649.791727041465</v>
      </c>
      <c r="O58" s="14">
        <v>29119.430572947818</v>
      </c>
      <c r="P58" s="14">
        <v>29640.190821542186</v>
      </c>
      <c r="Q58" s="14">
        <v>30161.173491593348</v>
      </c>
      <c r="R58" s="14">
        <v>30684.665899300187</v>
      </c>
      <c r="S58" s="14">
        <v>31206.562970781841</v>
      </c>
      <c r="T58" s="14">
        <v>31728.355427591094</v>
      </c>
      <c r="U58" s="14">
        <v>32248.893999571694</v>
      </c>
      <c r="V58" s="14">
        <v>32769.697513217776</v>
      </c>
      <c r="W58" s="14">
        <v>33291.374712779449</v>
      </c>
      <c r="X58" s="14">
        <v>33813.689748923185</v>
      </c>
      <c r="Y58" s="14">
        <v>34338.190797463605</v>
      </c>
      <c r="Z58" s="14">
        <v>34863.311014052895</v>
      </c>
      <c r="AA58" s="14">
        <v>35389.38443193055</v>
      </c>
      <c r="AB58" s="14">
        <v>35914.403644670456</v>
      </c>
      <c r="AC58" s="14">
        <v>36442.474670100237</v>
      </c>
      <c r="AD58" s="14">
        <v>36973.590940189744</v>
      </c>
      <c r="AG58" t="s">
        <v>301</v>
      </c>
      <c r="AH58">
        <v>23387.443359000001</v>
      </c>
    </row>
    <row r="59" spans="1:34" x14ac:dyDescent="0.35">
      <c r="A59" t="s">
        <v>175</v>
      </c>
      <c r="B59" s="14">
        <v>13664.914062</v>
      </c>
      <c r="C59" s="14">
        <v>13909.326081404337</v>
      </c>
      <c r="D59" s="14">
        <v>14145.941800172932</v>
      </c>
      <c r="E59" s="14">
        <v>14383.098514452829</v>
      </c>
      <c r="F59" s="14">
        <v>14616.454219680865</v>
      </c>
      <c r="G59" s="14">
        <v>14859.353379194365</v>
      </c>
      <c r="H59" s="14">
        <v>15115.244817802135</v>
      </c>
      <c r="I59" s="14">
        <v>15375.753039187992</v>
      </c>
      <c r="J59" s="14">
        <v>15644.458161725537</v>
      </c>
      <c r="K59" s="14">
        <v>15904.08733159427</v>
      </c>
      <c r="L59" s="14">
        <v>16160.279912783988</v>
      </c>
      <c r="M59" s="14">
        <v>16417.60166586324</v>
      </c>
      <c r="N59" s="14">
        <v>16672.342098591274</v>
      </c>
      <c r="O59" s="14">
        <v>16927.967449349508</v>
      </c>
      <c r="P59" s="14">
        <v>17201.692683005491</v>
      </c>
      <c r="Q59" s="14">
        <v>17478.722503326757</v>
      </c>
      <c r="R59" s="14">
        <v>17756.316078380092</v>
      </c>
      <c r="S59" s="14">
        <v>18034.445686537012</v>
      </c>
      <c r="T59" s="14">
        <v>18313.058034503752</v>
      </c>
      <c r="U59" s="14">
        <v>18591.60147851436</v>
      </c>
      <c r="V59" s="14">
        <v>18870.094372861764</v>
      </c>
      <c r="W59" s="14">
        <v>19148.424490842601</v>
      </c>
      <c r="X59" s="14">
        <v>19426.630035427603</v>
      </c>
      <c r="Y59" s="14">
        <v>19704.586257974501</v>
      </c>
      <c r="Z59" s="14">
        <v>19982.32240128065</v>
      </c>
      <c r="AA59" s="14">
        <v>20259.691023836109</v>
      </c>
      <c r="AB59" s="14">
        <v>20536.624792379131</v>
      </c>
      <c r="AC59" s="14">
        <v>20812.758195674982</v>
      </c>
      <c r="AD59" s="14">
        <v>21087.852908402136</v>
      </c>
      <c r="AG59" t="s">
        <v>302</v>
      </c>
      <c r="AH59">
        <v>13664.914062</v>
      </c>
    </row>
    <row r="60" spans="1:34" x14ac:dyDescent="0.35">
      <c r="A60" t="s">
        <v>176</v>
      </c>
      <c r="B60" s="14">
        <v>24104.832031000002</v>
      </c>
      <c r="C60" s="14">
        <v>24549.720452896952</v>
      </c>
      <c r="D60" s="14">
        <v>24982.048394988604</v>
      </c>
      <c r="E60" s="14">
        <v>25412.941263910205</v>
      </c>
      <c r="F60" s="14">
        <v>25832.092151940633</v>
      </c>
      <c r="G60" s="14">
        <v>26267.595393530199</v>
      </c>
      <c r="H60" s="14">
        <v>26722.954666715199</v>
      </c>
      <c r="I60" s="14">
        <v>27186.079504862173</v>
      </c>
      <c r="J60" s="14">
        <v>27665.342900453386</v>
      </c>
      <c r="K60" s="14">
        <v>28128.211752520874</v>
      </c>
      <c r="L60" s="14">
        <v>28591.624041143656</v>
      </c>
      <c r="M60" s="14">
        <v>29055.154309261081</v>
      </c>
      <c r="N60" s="14">
        <v>29512.052421805078</v>
      </c>
      <c r="O60" s="14">
        <v>29968.28809380949</v>
      </c>
      <c r="P60" s="14">
        <v>30465.252215269134</v>
      </c>
      <c r="Q60" s="14">
        <v>30967.389641856866</v>
      </c>
      <c r="R60" s="14">
        <v>31472.498734305191</v>
      </c>
      <c r="S60" s="14">
        <v>31979.432565918392</v>
      </c>
      <c r="T60" s="14">
        <v>32488.477975559425</v>
      </c>
      <c r="U60" s="14">
        <v>32998.534084384519</v>
      </c>
      <c r="V60" s="14">
        <v>33509.493285707351</v>
      </c>
      <c r="W60" s="14">
        <v>34021.126282041514</v>
      </c>
      <c r="X60" s="14">
        <v>34533.004745968487</v>
      </c>
      <c r="Y60" s="14">
        <v>35045.301871374926</v>
      </c>
      <c r="Z60" s="14">
        <v>35557.036873830933</v>
      </c>
      <c r="AA60" s="14">
        <v>36067.458138154776</v>
      </c>
      <c r="AB60" s="14">
        <v>36574.73250988467</v>
      </c>
      <c r="AC60" s="14">
        <v>37079.818593426426</v>
      </c>
      <c r="AD60" s="14">
        <v>37582.227887476198</v>
      </c>
      <c r="AG60" t="s">
        <v>303</v>
      </c>
      <c r="AH60">
        <v>24104.832031000002</v>
      </c>
    </row>
    <row r="61" spans="1:34" x14ac:dyDescent="0.35">
      <c r="A61" t="s">
        <v>177</v>
      </c>
      <c r="B61" s="14">
        <v>2374.7719729999999</v>
      </c>
      <c r="C61" s="14">
        <v>2431.37418802206</v>
      </c>
      <c r="D61" s="14">
        <v>2488.8936934629355</v>
      </c>
      <c r="E61" s="14">
        <v>2548.2333991237401</v>
      </c>
      <c r="F61" s="14">
        <v>2609.1259844292008</v>
      </c>
      <c r="G61" s="14">
        <v>2673.7321184052425</v>
      </c>
      <c r="H61" s="14">
        <v>2740.1936124188655</v>
      </c>
      <c r="I61" s="14">
        <v>2808.3657932247897</v>
      </c>
      <c r="J61" s="14">
        <v>2877.2215865796547</v>
      </c>
      <c r="K61" s="14">
        <v>2945.2103326705319</v>
      </c>
      <c r="L61" s="14">
        <v>3013.3901847456555</v>
      </c>
      <c r="M61" s="14">
        <v>3082.5869648969883</v>
      </c>
      <c r="N61" s="14">
        <v>3152.0632346879256</v>
      </c>
      <c r="O61" s="14">
        <v>3222.8229566244645</v>
      </c>
      <c r="P61" s="14">
        <v>3293.8204572297186</v>
      </c>
      <c r="Q61" s="14">
        <v>3365.6254138152808</v>
      </c>
      <c r="R61" s="14">
        <v>3437.4232910805786</v>
      </c>
      <c r="S61" s="14">
        <v>3509.7092092110411</v>
      </c>
      <c r="T61" s="14">
        <v>3582.4665340307492</v>
      </c>
      <c r="U61" s="14">
        <v>3655.6283820820322</v>
      </c>
      <c r="V61" s="14">
        <v>3729.2096012822558</v>
      </c>
      <c r="W61" s="14">
        <v>3803.1408087067161</v>
      </c>
      <c r="X61" s="14">
        <v>3877.5017193689546</v>
      </c>
      <c r="Y61" s="14">
        <v>3952.1327704619925</v>
      </c>
      <c r="Z61" s="14">
        <v>4027.2426585513463</v>
      </c>
      <c r="AA61" s="14">
        <v>4102.8928009951696</v>
      </c>
      <c r="AB61" s="14">
        <v>4179.4634481830226</v>
      </c>
      <c r="AC61" s="14">
        <v>4256.5762205873789</v>
      </c>
      <c r="AD61" s="14">
        <v>4334.1650919362455</v>
      </c>
      <c r="AG61" t="s">
        <v>304</v>
      </c>
      <c r="AH61">
        <v>2374.7719729999999</v>
      </c>
    </row>
    <row r="62" spans="1:34" x14ac:dyDescent="0.35">
      <c r="A62" t="s">
        <v>178</v>
      </c>
      <c r="B62" s="14">
        <v>5858.6538090000004</v>
      </c>
      <c r="C62" s="14">
        <v>6004.645603266471</v>
      </c>
      <c r="D62" s="14">
        <v>6154.2579535820187</v>
      </c>
      <c r="E62" s="14">
        <v>6307.3906616862287</v>
      </c>
      <c r="F62" s="14">
        <v>6462.5631945278355</v>
      </c>
      <c r="G62" s="14">
        <v>6621.9997985873924</v>
      </c>
      <c r="H62" s="14">
        <v>6782.8137392961271</v>
      </c>
      <c r="I62" s="14">
        <v>6946.2958291661389</v>
      </c>
      <c r="J62" s="14">
        <v>7109.0197552601849</v>
      </c>
      <c r="K62" s="14">
        <v>7270.442845038926</v>
      </c>
      <c r="L62" s="14">
        <v>7434.7984759938754</v>
      </c>
      <c r="M62" s="14">
        <v>7602.1832984428584</v>
      </c>
      <c r="N62" s="14">
        <v>7772.1871224542874</v>
      </c>
      <c r="O62" s="14">
        <v>7944.9985942472094</v>
      </c>
      <c r="P62" s="14">
        <v>8116.5199908989753</v>
      </c>
      <c r="Q62" s="14">
        <v>8289.1332098934254</v>
      </c>
      <c r="R62" s="14">
        <v>8462.7176062684448</v>
      </c>
      <c r="S62" s="14">
        <v>8637.907708522851</v>
      </c>
      <c r="T62" s="14">
        <v>8814.4812265281616</v>
      </c>
      <c r="U62" s="14">
        <v>8992.4191590480859</v>
      </c>
      <c r="V62" s="14">
        <v>9171.7082137573543</v>
      </c>
      <c r="W62" s="14">
        <v>9352.2853909239166</v>
      </c>
      <c r="X62" s="14">
        <v>9534.1798599490739</v>
      </c>
      <c r="Y62" s="14">
        <v>9717.2475542759275</v>
      </c>
      <c r="Z62" s="14">
        <v>9901.6770259570621</v>
      </c>
      <c r="AA62" s="14">
        <v>10087.486946187659</v>
      </c>
      <c r="AB62" s="14">
        <v>10274.957847339083</v>
      </c>
      <c r="AC62" s="14">
        <v>10463.568056072194</v>
      </c>
      <c r="AD62" s="14">
        <v>10653.241154224615</v>
      </c>
      <c r="AG62" t="s">
        <v>305</v>
      </c>
      <c r="AH62">
        <v>5858.6538090000004</v>
      </c>
    </row>
    <row r="63" spans="1:34" x14ac:dyDescent="0.35">
      <c r="A63" t="s">
        <v>179</v>
      </c>
      <c r="B63" s="14">
        <v>5936.5595700000003</v>
      </c>
      <c r="C63" s="14">
        <v>6023.8186844956026</v>
      </c>
      <c r="D63" s="14">
        <v>6102.6517972377278</v>
      </c>
      <c r="E63" s="14">
        <v>6178.6328634392357</v>
      </c>
      <c r="F63" s="14">
        <v>6251.7013756822671</v>
      </c>
      <c r="G63" s="14">
        <v>6327.7058099869864</v>
      </c>
      <c r="H63" s="14">
        <v>6409.7913408364611</v>
      </c>
      <c r="I63" s="14">
        <v>6491.309144171817</v>
      </c>
      <c r="J63" s="14">
        <v>6581.6370091747967</v>
      </c>
      <c r="K63" s="14">
        <v>6668.8443577100643</v>
      </c>
      <c r="L63" s="14">
        <v>6753.1919011463815</v>
      </c>
      <c r="M63" s="14">
        <v>6832.5756719443571</v>
      </c>
      <c r="N63" s="14">
        <v>6906.9523576788743</v>
      </c>
      <c r="O63" s="14">
        <v>6978.3833682667537</v>
      </c>
      <c r="P63" s="14">
        <v>7072.0556038956729</v>
      </c>
      <c r="Q63" s="14">
        <v>7162.5510418142421</v>
      </c>
      <c r="R63" s="14">
        <v>7256.0029940221048</v>
      </c>
      <c r="S63" s="14">
        <v>7348.4778497797188</v>
      </c>
      <c r="T63" s="14">
        <v>7441.569102028513</v>
      </c>
      <c r="U63" s="14">
        <v>7534.3781193982823</v>
      </c>
      <c r="V63" s="14">
        <v>7627.792353073829</v>
      </c>
      <c r="W63" s="14">
        <v>7722.0444065053507</v>
      </c>
      <c r="X63" s="14">
        <v>7816.3236188688152</v>
      </c>
      <c r="Y63" s="14">
        <v>7911.8461281826485</v>
      </c>
      <c r="Z63" s="14">
        <v>8006.2605615840903</v>
      </c>
      <c r="AA63" s="14">
        <v>8099.2068416956326</v>
      </c>
      <c r="AB63" s="14">
        <v>8187.395865312119</v>
      </c>
      <c r="AC63" s="14">
        <v>8275.066500237881</v>
      </c>
      <c r="AD63" s="14">
        <v>8361.7709920140751</v>
      </c>
      <c r="AG63" t="s">
        <v>306</v>
      </c>
      <c r="AH63">
        <v>5936.5595700000003</v>
      </c>
    </row>
    <row r="64" spans="1:34" x14ac:dyDescent="0.35">
      <c r="A64" t="s">
        <v>180</v>
      </c>
      <c r="B64" s="14">
        <v>828.34167500000001</v>
      </c>
      <c r="C64" s="14">
        <v>848.2719898713375</v>
      </c>
      <c r="D64" s="14">
        <v>868.04783959840699</v>
      </c>
      <c r="E64" s="14">
        <v>888.13507424020179</v>
      </c>
      <c r="F64" s="14">
        <v>908.10345918188148</v>
      </c>
      <c r="G64" s="14">
        <v>929.28324697072651</v>
      </c>
      <c r="H64" s="14">
        <v>951.11740735657656</v>
      </c>
      <c r="I64" s="14">
        <v>973.40465622794113</v>
      </c>
      <c r="J64" s="14">
        <v>996.01577564699448</v>
      </c>
      <c r="K64" s="14">
        <v>1017.9294175317366</v>
      </c>
      <c r="L64" s="14">
        <v>1040.1537687117652</v>
      </c>
      <c r="M64" s="14">
        <v>1062.6953570950254</v>
      </c>
      <c r="N64" s="14">
        <v>1085.2179099542261</v>
      </c>
      <c r="O64" s="14">
        <v>1108.056103825631</v>
      </c>
      <c r="P64" s="14">
        <v>1131.696480800751</v>
      </c>
      <c r="Q64" s="14">
        <v>1155.7929017789049</v>
      </c>
      <c r="R64" s="14">
        <v>1180.0630501854896</v>
      </c>
      <c r="S64" s="14">
        <v>1204.6423474451933</v>
      </c>
      <c r="T64" s="14">
        <v>1229.5084543169223</v>
      </c>
      <c r="U64" s="14">
        <v>1254.6382546638606</v>
      </c>
      <c r="V64" s="14">
        <v>1280.0348931424173</v>
      </c>
      <c r="W64" s="14">
        <v>1305.6916565335855</v>
      </c>
      <c r="X64" s="14">
        <v>1331.635749748908</v>
      </c>
      <c r="Y64" s="14">
        <v>1357.8442055940163</v>
      </c>
      <c r="Z64" s="14">
        <v>1384.3764813713233</v>
      </c>
      <c r="AA64" s="14">
        <v>1411.2390610535006</v>
      </c>
      <c r="AB64" s="14">
        <v>1438.4994015002467</v>
      </c>
      <c r="AC64" s="14">
        <v>1466.0721264783829</v>
      </c>
      <c r="AD64" s="14">
        <v>1493.9791026203243</v>
      </c>
      <c r="AG64" t="s">
        <v>307</v>
      </c>
      <c r="AH64">
        <v>828.34167500000001</v>
      </c>
    </row>
    <row r="65" spans="1:34" x14ac:dyDescent="0.35">
      <c r="A65" t="s">
        <v>181</v>
      </c>
      <c r="B65" s="14">
        <v>403.78109699999999</v>
      </c>
      <c r="C65" s="14">
        <v>410.4237402048567</v>
      </c>
      <c r="D65" s="14">
        <v>416.54894514604803</v>
      </c>
      <c r="E65" s="14">
        <v>422.52938000640438</v>
      </c>
      <c r="F65" s="14">
        <v>428.25004753524911</v>
      </c>
      <c r="G65" s="14">
        <v>434.17407326780898</v>
      </c>
      <c r="H65" s="14">
        <v>440.45275137614942</v>
      </c>
      <c r="I65" s="14">
        <v>446.72695677422752</v>
      </c>
      <c r="J65" s="14">
        <v>453.63326618056567</v>
      </c>
      <c r="K65" s="14">
        <v>460.20364504459843</v>
      </c>
      <c r="L65" s="14">
        <v>466.61644477720142</v>
      </c>
      <c r="M65" s="14">
        <v>472.90993407613399</v>
      </c>
      <c r="N65" s="14">
        <v>478.9755241815879</v>
      </c>
      <c r="O65" s="14">
        <v>484.96046704889415</v>
      </c>
      <c r="P65" s="14">
        <v>492.15005446894065</v>
      </c>
      <c r="Q65" s="14">
        <v>499.27707626772718</v>
      </c>
      <c r="R65" s="14">
        <v>506.5108521872321</v>
      </c>
      <c r="S65" s="14">
        <v>513.73202545360982</v>
      </c>
      <c r="T65" s="14">
        <v>521.00143636018345</v>
      </c>
      <c r="U65" s="14">
        <v>528.27451221148442</v>
      </c>
      <c r="V65" s="14">
        <v>535.580495887918</v>
      </c>
      <c r="W65" s="14">
        <v>542.9245363216819</v>
      </c>
      <c r="X65" s="14">
        <v>550.28414987379051</v>
      </c>
      <c r="Y65" s="14">
        <v>557.69378098025607</v>
      </c>
      <c r="Z65" s="14">
        <v>565.08071395623006</v>
      </c>
      <c r="AA65" s="14">
        <v>572.42868451208858</v>
      </c>
      <c r="AB65" s="14">
        <v>579.63269950667325</v>
      </c>
      <c r="AC65" s="14">
        <v>586.82031887036578</v>
      </c>
      <c r="AD65" s="14">
        <v>593.97248491675782</v>
      </c>
      <c r="AG65" t="s">
        <v>308</v>
      </c>
      <c r="AH65">
        <v>403.78109699999999</v>
      </c>
    </row>
    <row r="66" spans="1:34" x14ac:dyDescent="0.35">
      <c r="A66" t="s">
        <v>182</v>
      </c>
      <c r="B66" s="14">
        <v>664.20715299999995</v>
      </c>
      <c r="C66" s="14">
        <v>676.13764188218602</v>
      </c>
      <c r="D66" s="14">
        <v>687.02028006957232</v>
      </c>
      <c r="E66" s="14">
        <v>697.76919326545692</v>
      </c>
      <c r="F66" s="14">
        <v>707.67444562537605</v>
      </c>
      <c r="G66" s="14">
        <v>718.68911530175683</v>
      </c>
      <c r="H66" s="14">
        <v>731.13027070783403</v>
      </c>
      <c r="I66" s="14">
        <v>743.7383928871094</v>
      </c>
      <c r="J66" s="14">
        <v>757.32917078337141</v>
      </c>
      <c r="K66" s="14">
        <v>769.29625914133896</v>
      </c>
      <c r="L66" s="14">
        <v>781.09634060105623</v>
      </c>
      <c r="M66" s="14">
        <v>792.93580838371668</v>
      </c>
      <c r="N66" s="14">
        <v>804.24442100214276</v>
      </c>
      <c r="O66" s="14">
        <v>815.65938376719453</v>
      </c>
      <c r="P66" s="14">
        <v>829.42167828574486</v>
      </c>
      <c r="Q66" s="14">
        <v>843.48518637842233</v>
      </c>
      <c r="R66" s="14">
        <v>857.53343215755501</v>
      </c>
      <c r="S66" s="14">
        <v>871.74507646867255</v>
      </c>
      <c r="T66" s="14">
        <v>886.15929413357435</v>
      </c>
      <c r="U66" s="14">
        <v>900.73457635569525</v>
      </c>
      <c r="V66" s="14">
        <v>915.45050764382165</v>
      </c>
      <c r="W66" s="14">
        <v>930.28465075978363</v>
      </c>
      <c r="X66" s="14">
        <v>945.236185666795</v>
      </c>
      <c r="Y66" s="14">
        <v>960.27413719180527</v>
      </c>
      <c r="Z66" s="14">
        <v>975.40776951170699</v>
      </c>
      <c r="AA66" s="14">
        <v>990.60813402866961</v>
      </c>
      <c r="AB66" s="14">
        <v>1005.8691457590752</v>
      </c>
      <c r="AC66" s="14">
        <v>1021.134215915115</v>
      </c>
      <c r="AD66" s="14">
        <v>1036.3742356339617</v>
      </c>
      <c r="AG66" t="s">
        <v>309</v>
      </c>
      <c r="AH66">
        <v>664.20715299999995</v>
      </c>
    </row>
    <row r="67" spans="1:34" x14ac:dyDescent="0.35">
      <c r="A67" t="s">
        <v>183</v>
      </c>
      <c r="B67" s="14">
        <v>2646.8623050000001</v>
      </c>
      <c r="C67" s="14">
        <v>2712.5089898299188</v>
      </c>
      <c r="D67" s="14">
        <v>2775.1297011182337</v>
      </c>
      <c r="E67" s="14">
        <v>2839.4569300771841</v>
      </c>
      <c r="F67" s="14">
        <v>2902.6856730504496</v>
      </c>
      <c r="G67" s="14">
        <v>2975.3755984806808</v>
      </c>
      <c r="H67" s="14">
        <v>3052.7773168371173</v>
      </c>
      <c r="I67" s="14">
        <v>3132.2127195653406</v>
      </c>
      <c r="J67" s="14">
        <v>3214.7762807467234</v>
      </c>
      <c r="K67" s="14">
        <v>3290.6273197028017</v>
      </c>
      <c r="L67" s="14">
        <v>3366.2400123803968</v>
      </c>
      <c r="M67" s="14">
        <v>3443.3080577198384</v>
      </c>
      <c r="N67" s="14">
        <v>3518.2075832529713</v>
      </c>
      <c r="O67" s="14">
        <v>3594.8746038034283</v>
      </c>
      <c r="P67" s="14">
        <v>3681.1296655596275</v>
      </c>
      <c r="Q67" s="14">
        <v>3770.2925158669464</v>
      </c>
      <c r="R67" s="14">
        <v>3859.3950848359264</v>
      </c>
      <c r="S67" s="14">
        <v>3950.0534331972476</v>
      </c>
      <c r="T67" s="14">
        <v>4042.3693419738133</v>
      </c>
      <c r="U67" s="14">
        <v>4136.0488260524517</v>
      </c>
      <c r="V67" s="14">
        <v>4231.1105314557935</v>
      </c>
      <c r="W67" s="14">
        <v>4327.4486871465106</v>
      </c>
      <c r="X67" s="14">
        <v>4425.3810146609794</v>
      </c>
      <c r="Y67" s="14">
        <v>4524.6002697001859</v>
      </c>
      <c r="Z67" s="14">
        <v>4625.7092496270416</v>
      </c>
      <c r="AA67" s="14">
        <v>4728.6951152188876</v>
      </c>
      <c r="AB67" s="14">
        <v>4834.1989234125822</v>
      </c>
      <c r="AC67" s="14">
        <v>4941.3842322021628</v>
      </c>
      <c r="AD67" s="14">
        <v>5050.3511431522611</v>
      </c>
      <c r="AG67" t="s">
        <v>310</v>
      </c>
      <c r="AH67">
        <v>2646.8623050000001</v>
      </c>
    </row>
    <row r="68" spans="1:34" x14ac:dyDescent="0.35">
      <c r="A68" t="s">
        <v>184</v>
      </c>
      <c r="B68" s="14">
        <v>6755.451172</v>
      </c>
      <c r="C68" s="14">
        <v>6872.9534630504158</v>
      </c>
      <c r="D68" s="14">
        <v>6983.5557793592088</v>
      </c>
      <c r="E68" s="14">
        <v>7092.988098421768</v>
      </c>
      <c r="F68" s="14">
        <v>7198.6580165144351</v>
      </c>
      <c r="G68" s="14">
        <v>7311.3270925941097</v>
      </c>
      <c r="H68" s="14">
        <v>7429.8912283911623</v>
      </c>
      <c r="I68" s="14">
        <v>7549.9263221096826</v>
      </c>
      <c r="J68" s="14">
        <v>7676.2924589333616</v>
      </c>
      <c r="K68" s="14">
        <v>7793.597722144551</v>
      </c>
      <c r="L68" s="14">
        <v>7908.7208508972089</v>
      </c>
      <c r="M68" s="14">
        <v>8023.7990662544444</v>
      </c>
      <c r="N68" s="14">
        <v>8135.3130232973417</v>
      </c>
      <c r="O68" s="14">
        <v>8247.224829839728</v>
      </c>
      <c r="P68" s="14">
        <v>8375.832878558731</v>
      </c>
      <c r="Q68" s="14">
        <v>8506.2345454784372</v>
      </c>
      <c r="R68" s="14">
        <v>8637.1386901457136</v>
      </c>
      <c r="S68" s="14">
        <v>8768.9060142887083</v>
      </c>
      <c r="T68" s="14">
        <v>8901.9759168367436</v>
      </c>
      <c r="U68" s="14">
        <v>9035.7637128908827</v>
      </c>
      <c r="V68" s="14">
        <v>9170.3694849218173</v>
      </c>
      <c r="W68" s="14">
        <v>9305.6902081521694</v>
      </c>
      <c r="X68" s="14">
        <v>9441.7654549279359</v>
      </c>
      <c r="Y68" s="14">
        <v>9578.5407576611124</v>
      </c>
      <c r="Z68" s="14">
        <v>9715.9391777053061</v>
      </c>
      <c r="AA68" s="14">
        <v>9853.7558885653852</v>
      </c>
      <c r="AB68" s="14">
        <v>9991.6818658644006</v>
      </c>
      <c r="AC68" s="14">
        <v>10129.849840210132</v>
      </c>
      <c r="AD68" s="14">
        <v>10268.121277544018</v>
      </c>
      <c r="AG68" t="s">
        <v>311</v>
      </c>
      <c r="AH68">
        <v>6755.451172</v>
      </c>
    </row>
    <row r="69" spans="1:34" x14ac:dyDescent="0.35">
      <c r="A69" t="s">
        <v>185</v>
      </c>
      <c r="B69" s="14">
        <v>7044.0419920000004</v>
      </c>
      <c r="C69" s="14">
        <v>7177.6843742890214</v>
      </c>
      <c r="D69" s="14">
        <v>7310.3286992943204</v>
      </c>
      <c r="E69" s="14">
        <v>7443.6961429856356</v>
      </c>
      <c r="F69" s="14">
        <v>7577.3514290810144</v>
      </c>
      <c r="G69" s="14">
        <v>7712.6344305552557</v>
      </c>
      <c r="H69" s="14">
        <v>7849.8236867522</v>
      </c>
      <c r="I69" s="14">
        <v>7988.1273753419819</v>
      </c>
      <c r="J69" s="14">
        <v>8128.0562013885856</v>
      </c>
      <c r="K69" s="14">
        <v>8267.4361091299961</v>
      </c>
      <c r="L69" s="14">
        <v>8406.6481587971921</v>
      </c>
      <c r="M69" s="14">
        <v>8547.2712065382893</v>
      </c>
      <c r="N69" s="14">
        <v>8688.5823866688661</v>
      </c>
      <c r="O69" s="14">
        <v>8831.1637613505791</v>
      </c>
      <c r="P69" s="14">
        <v>8974.747003597251</v>
      </c>
      <c r="Q69" s="14">
        <v>9119.1031167260116</v>
      </c>
      <c r="R69" s="14">
        <v>9263.68011326952</v>
      </c>
      <c r="S69" s="14">
        <v>9408.8317905963304</v>
      </c>
      <c r="T69" s="14">
        <v>9554.4598072848221</v>
      </c>
      <c r="U69" s="14">
        <v>9700.480616519555</v>
      </c>
      <c r="V69" s="14">
        <v>9846.9045211856101</v>
      </c>
      <c r="W69" s="14">
        <v>9993.7002044065412</v>
      </c>
      <c r="X69" s="14">
        <v>10140.915403377612</v>
      </c>
      <c r="Y69" s="14">
        <v>10288.470792954457</v>
      </c>
      <c r="Z69" s="14">
        <v>10436.506454958881</v>
      </c>
      <c r="AA69" s="14">
        <v>10585.058644188121</v>
      </c>
      <c r="AB69" s="14">
        <v>10734.345018776428</v>
      </c>
      <c r="AC69" s="14">
        <v>10884.088058353858</v>
      </c>
      <c r="AD69" s="14">
        <v>11034.281943106305</v>
      </c>
      <c r="AG69" t="s">
        <v>312</v>
      </c>
      <c r="AH69">
        <v>7044.0419920000004</v>
      </c>
    </row>
    <row r="70" spans="1:34" x14ac:dyDescent="0.35">
      <c r="A70" t="s">
        <v>186</v>
      </c>
      <c r="B70" s="14">
        <v>23573.167968999998</v>
      </c>
      <c r="C70" s="14">
        <v>24038.733321754156</v>
      </c>
      <c r="D70" s="14">
        <v>24500.426041678431</v>
      </c>
      <c r="E70" s="14">
        <v>24964.199506306573</v>
      </c>
      <c r="F70" s="14">
        <v>25426.803598098086</v>
      </c>
      <c r="G70" s="14">
        <v>25894.905966978349</v>
      </c>
      <c r="H70" s="14">
        <v>26371.242762240916</v>
      </c>
      <c r="I70" s="14">
        <v>26854.817515020677</v>
      </c>
      <c r="J70" s="14">
        <v>27346.478199567428</v>
      </c>
      <c r="K70" s="14">
        <v>27835.564492871054</v>
      </c>
      <c r="L70" s="14">
        <v>28326.497560275373</v>
      </c>
      <c r="M70" s="14">
        <v>28821.843023111909</v>
      </c>
      <c r="N70" s="14">
        <v>29319.057283656522</v>
      </c>
      <c r="O70" s="14">
        <v>29819.328358087554</v>
      </c>
      <c r="P70" s="14">
        <v>30327.28272507056</v>
      </c>
      <c r="Q70" s="14">
        <v>30839.36495933992</v>
      </c>
      <c r="R70" s="14">
        <v>31354.471788319282</v>
      </c>
      <c r="S70" s="14">
        <v>31872.384953318742</v>
      </c>
      <c r="T70" s="14">
        <v>32392.312794585236</v>
      </c>
      <c r="U70" s="14">
        <v>32913.725375177113</v>
      </c>
      <c r="V70" s="14">
        <v>33436.632312957627</v>
      </c>
      <c r="W70" s="14">
        <v>33960.912020298339</v>
      </c>
      <c r="X70" s="14">
        <v>34486.514867362894</v>
      </c>
      <c r="Y70" s="14">
        <v>35013.389495552001</v>
      </c>
      <c r="Z70" s="14">
        <v>35541.573478770297</v>
      </c>
      <c r="AA70" s="14">
        <v>36070.922565848407</v>
      </c>
      <c r="AB70" s="14">
        <v>36601.320232533413</v>
      </c>
      <c r="AC70" s="14">
        <v>37132.42002963557</v>
      </c>
      <c r="AD70" s="14">
        <v>37664.278821446052</v>
      </c>
      <c r="AG70" t="s">
        <v>313</v>
      </c>
      <c r="AH70">
        <v>23573.167968999998</v>
      </c>
    </row>
    <row r="71" spans="1:34" x14ac:dyDescent="0.35">
      <c r="A71" t="s">
        <v>187</v>
      </c>
      <c r="B71" s="14">
        <v>21520.464843999998</v>
      </c>
      <c r="C71" s="14">
        <v>21930.388810394994</v>
      </c>
      <c r="D71" s="14">
        <v>22353.110212948646</v>
      </c>
      <c r="E71" s="14">
        <v>22785.895485714605</v>
      </c>
      <c r="F71" s="14">
        <v>23225.095899791304</v>
      </c>
      <c r="G71" s="14">
        <v>23667.41320618365</v>
      </c>
      <c r="H71" s="14">
        <v>24110.334643889451</v>
      </c>
      <c r="I71" s="14">
        <v>24553.205325795734</v>
      </c>
      <c r="J71" s="14">
        <v>24996.250728655988</v>
      </c>
      <c r="K71" s="14">
        <v>25437.92698015612</v>
      </c>
      <c r="L71" s="14">
        <v>25878.22442687755</v>
      </c>
      <c r="M71" s="14">
        <v>26318.617462351707</v>
      </c>
      <c r="N71" s="14">
        <v>26758.383137115383</v>
      </c>
      <c r="O71" s="14">
        <v>27197.413280922661</v>
      </c>
      <c r="P71" s="14">
        <v>27634.720489066614</v>
      </c>
      <c r="Q71" s="14">
        <v>28068.292672707779</v>
      </c>
      <c r="R71" s="14">
        <v>28498.065949624481</v>
      </c>
      <c r="S71" s="14">
        <v>28924.208928995595</v>
      </c>
      <c r="T71" s="14">
        <v>29346.574689881254</v>
      </c>
      <c r="U71" s="14">
        <v>29764.813268389033</v>
      </c>
      <c r="V71" s="14">
        <v>30178.692996885984</v>
      </c>
      <c r="W71" s="14">
        <v>30587.934181139553</v>
      </c>
      <c r="X71" s="14">
        <v>30992.266906699781</v>
      </c>
      <c r="Y71" s="14">
        <v>31391.422510644548</v>
      </c>
      <c r="Z71" s="14">
        <v>31785.171401480067</v>
      </c>
      <c r="AA71" s="14">
        <v>32173.217488017897</v>
      </c>
      <c r="AB71" s="14">
        <v>32555.280880331607</v>
      </c>
      <c r="AC71" s="14">
        <v>32931.011143555777</v>
      </c>
      <c r="AD71" s="14">
        <v>33300.144726767234</v>
      </c>
      <c r="AG71" t="s">
        <v>314</v>
      </c>
      <c r="AH71">
        <v>21520.464843999998</v>
      </c>
    </row>
    <row r="72" spans="1:34" x14ac:dyDescent="0.35">
      <c r="A72" t="s">
        <v>188</v>
      </c>
      <c r="B72" s="14">
        <v>27157.4375</v>
      </c>
      <c r="C72" s="14">
        <v>27735.632923093752</v>
      </c>
      <c r="D72" s="14">
        <v>28306.839962454989</v>
      </c>
      <c r="E72" s="14">
        <v>28876.056545892006</v>
      </c>
      <c r="F72" s="14">
        <v>29443.20250969291</v>
      </c>
      <c r="G72" s="14">
        <v>30015.227992371478</v>
      </c>
      <c r="H72" s="14">
        <v>30599.444390014993</v>
      </c>
      <c r="I72" s="14">
        <v>31197.020939507594</v>
      </c>
      <c r="J72" s="14">
        <v>31807.42809061419</v>
      </c>
      <c r="K72" s="14">
        <v>32421.5404662453</v>
      </c>
      <c r="L72" s="14">
        <v>33038.415390234411</v>
      </c>
      <c r="M72" s="14">
        <v>33660.700551792557</v>
      </c>
      <c r="N72" s="14">
        <v>34286.210618006407</v>
      </c>
      <c r="O72" s="14">
        <v>34915.259724214964</v>
      </c>
      <c r="P72" s="14">
        <v>35553.074231227067</v>
      </c>
      <c r="Q72" s="14">
        <v>36199.279797839008</v>
      </c>
      <c r="R72" s="14">
        <v>36852.441502871319</v>
      </c>
      <c r="S72" s="14">
        <v>37511.639550253931</v>
      </c>
      <c r="T72" s="14">
        <v>38175.903165737735</v>
      </c>
      <c r="U72" s="14">
        <v>38844.290695953787</v>
      </c>
      <c r="V72" s="14">
        <v>39516.630985893775</v>
      </c>
      <c r="W72" s="14">
        <v>40192.839575324389</v>
      </c>
      <c r="X72" s="14">
        <v>40872.781842420154</v>
      </c>
      <c r="Y72" s="14">
        <v>41556.481300689236</v>
      </c>
      <c r="Z72" s="14">
        <v>42243.771477976945</v>
      </c>
      <c r="AA72" s="14">
        <v>42934.389551607506</v>
      </c>
      <c r="AB72" s="14">
        <v>43627.861518206118</v>
      </c>
      <c r="AC72" s="14">
        <v>44324.031304452132</v>
      </c>
      <c r="AD72" s="14">
        <v>45023.030142929601</v>
      </c>
      <c r="AG72" t="s">
        <v>315</v>
      </c>
      <c r="AH72">
        <v>27157.4375</v>
      </c>
    </row>
    <row r="73" spans="1:34" x14ac:dyDescent="0.35">
      <c r="A73" t="s">
        <v>189</v>
      </c>
      <c r="B73" s="14">
        <v>16750.800781000002</v>
      </c>
      <c r="C73" s="14">
        <v>17030.84904385715</v>
      </c>
      <c r="D73" s="14">
        <v>17303.22000644575</v>
      </c>
      <c r="E73" s="14">
        <v>17588.262870899933</v>
      </c>
      <c r="F73" s="14">
        <v>17880.799653100177</v>
      </c>
      <c r="G73" s="14">
        <v>18201.026894087547</v>
      </c>
      <c r="H73" s="14">
        <v>18544.38380613644</v>
      </c>
      <c r="I73" s="14">
        <v>18893.57269876761</v>
      </c>
      <c r="J73" s="14">
        <v>19258.16008177846</v>
      </c>
      <c r="K73" s="14">
        <v>19613.916072969154</v>
      </c>
      <c r="L73" s="14">
        <v>19957.02426822521</v>
      </c>
      <c r="M73" s="14">
        <v>20304.031019093829</v>
      </c>
      <c r="N73" s="14">
        <v>20646.99452864975</v>
      </c>
      <c r="O73" s="14">
        <v>20995.135891594029</v>
      </c>
      <c r="P73" s="14">
        <v>21367.243182568694</v>
      </c>
      <c r="Q73" s="14">
        <v>21741.746853829576</v>
      </c>
      <c r="R73" s="14">
        <v>22114.804791395694</v>
      </c>
      <c r="S73" s="14">
        <v>22488.332690244286</v>
      </c>
      <c r="T73" s="14">
        <v>22863.226689190273</v>
      </c>
      <c r="U73" s="14">
        <v>23237.934397722081</v>
      </c>
      <c r="V73" s="14">
        <v>23613.45477000239</v>
      </c>
      <c r="W73" s="14">
        <v>23989.80601212669</v>
      </c>
      <c r="X73" s="14">
        <v>24367.724623177528</v>
      </c>
      <c r="Y73" s="14">
        <v>24746.93028021849</v>
      </c>
      <c r="Z73" s="14">
        <v>25128.300273380879</v>
      </c>
      <c r="AA73" s="14">
        <v>25512.265727218197</v>
      </c>
      <c r="AB73" s="14">
        <v>25900.169522694257</v>
      </c>
      <c r="AC73" s="14">
        <v>26291.073011249428</v>
      </c>
      <c r="AD73" s="14">
        <v>26685.105209790927</v>
      </c>
      <c r="AG73" t="s">
        <v>316</v>
      </c>
      <c r="AH73">
        <v>16750.800781000002</v>
      </c>
    </row>
    <row r="74" spans="1:34" x14ac:dyDescent="0.35">
      <c r="A74" t="s">
        <v>190</v>
      </c>
      <c r="B74" s="14">
        <v>11607.386719</v>
      </c>
      <c r="C74" s="14">
        <v>11813.826413274759</v>
      </c>
      <c r="D74" s="14">
        <v>12014.373204935948</v>
      </c>
      <c r="E74" s="14">
        <v>12222.726465055946</v>
      </c>
      <c r="F74" s="14">
        <v>12434.459533337464</v>
      </c>
      <c r="G74" s="14">
        <v>12666.196825322415</v>
      </c>
      <c r="H74" s="14">
        <v>12912.130035981287</v>
      </c>
      <c r="I74" s="14">
        <v>13161.917773953353</v>
      </c>
      <c r="J74" s="14">
        <v>13422.361854289009</v>
      </c>
      <c r="K74" s="14">
        <v>13673.243246416081</v>
      </c>
      <c r="L74" s="14">
        <v>13916.53673279686</v>
      </c>
      <c r="M74" s="14">
        <v>14163.048697866931</v>
      </c>
      <c r="N74" s="14">
        <v>14406.01721458371</v>
      </c>
      <c r="O74" s="14">
        <v>14652.85423534355</v>
      </c>
      <c r="P74" s="14">
        <v>14918.528066055411</v>
      </c>
      <c r="Q74" s="14">
        <v>15186.852711851485</v>
      </c>
      <c r="R74" s="14">
        <v>15454.165618544412</v>
      </c>
      <c r="S74" s="14">
        <v>15722.457660765154</v>
      </c>
      <c r="T74" s="14">
        <v>15992.283334647675</v>
      </c>
      <c r="U74" s="14">
        <v>16262.43777856321</v>
      </c>
      <c r="V74" s="14">
        <v>16533.496838968746</v>
      </c>
      <c r="W74" s="14">
        <v>16805.338940645386</v>
      </c>
      <c r="X74" s="14">
        <v>17078.519808328943</v>
      </c>
      <c r="Y74" s="14">
        <v>17352.621511992718</v>
      </c>
      <c r="Z74" s="14">
        <v>17628.422343042181</v>
      </c>
      <c r="AA74" s="14">
        <v>17906.06470641839</v>
      </c>
      <c r="AB74" s="14">
        <v>18186.570372470316</v>
      </c>
      <c r="AC74" s="14">
        <v>18468.75865434068</v>
      </c>
      <c r="AD74" s="14">
        <v>18752.643790492417</v>
      </c>
      <c r="AG74" t="s">
        <v>317</v>
      </c>
      <c r="AH74">
        <v>11607.386719</v>
      </c>
    </row>
    <row r="75" spans="1:34" x14ac:dyDescent="0.35">
      <c r="A75" t="s">
        <v>191</v>
      </c>
      <c r="B75" s="14">
        <v>14920.959961</v>
      </c>
      <c r="C75" s="14">
        <v>15253.652605250418</v>
      </c>
      <c r="D75" s="14">
        <v>15592.350809158439</v>
      </c>
      <c r="E75" s="14">
        <v>15931.451695320937</v>
      </c>
      <c r="F75" s="14">
        <v>16268.859131340632</v>
      </c>
      <c r="G75" s="14">
        <v>16603.574639108836</v>
      </c>
      <c r="H75" s="14">
        <v>16940.894521834434</v>
      </c>
      <c r="I75" s="14">
        <v>17284.547343567654</v>
      </c>
      <c r="J75" s="14">
        <v>17627.332758030552</v>
      </c>
      <c r="K75" s="14">
        <v>17974.284497773766</v>
      </c>
      <c r="L75" s="14">
        <v>18331.404771889334</v>
      </c>
      <c r="M75" s="14">
        <v>18691.151257975755</v>
      </c>
      <c r="N75" s="14">
        <v>19057.701556180789</v>
      </c>
      <c r="O75" s="14">
        <v>19425.128324873487</v>
      </c>
      <c r="P75" s="14">
        <v>19787.006810488885</v>
      </c>
      <c r="Q75" s="14">
        <v>20151.038268284854</v>
      </c>
      <c r="R75" s="14">
        <v>20520.948862671929</v>
      </c>
      <c r="S75" s="14">
        <v>20894.011504615759</v>
      </c>
      <c r="T75" s="14">
        <v>21269.476891353705</v>
      </c>
      <c r="U75" s="14">
        <v>21647.933201472315</v>
      </c>
      <c r="V75" s="14">
        <v>22029.23123770977</v>
      </c>
      <c r="W75" s="14">
        <v>22413.66775788529</v>
      </c>
      <c r="X75" s="14">
        <v>22800.814558333692</v>
      </c>
      <c r="Y75" s="14">
        <v>23191.417592613965</v>
      </c>
      <c r="Z75" s="14">
        <v>23584.790417819881</v>
      </c>
      <c r="AA75" s="14">
        <v>23981.12810383326</v>
      </c>
      <c r="AB75" s="14">
        <v>24379.612917083417</v>
      </c>
      <c r="AC75" s="14">
        <v>24781.80826729913</v>
      </c>
      <c r="AD75" s="14">
        <v>25188.13327383059</v>
      </c>
      <c r="AG75" t="s">
        <v>318</v>
      </c>
      <c r="AH75">
        <v>14920.959961</v>
      </c>
    </row>
    <row r="76" spans="1:34" x14ac:dyDescent="0.35">
      <c r="A76" t="s">
        <v>192</v>
      </c>
      <c r="B76" s="14">
        <v>13843.191406</v>
      </c>
      <c r="C76" s="14">
        <v>14146.678459832019</v>
      </c>
      <c r="D76" s="14">
        <v>14456.101684444695</v>
      </c>
      <c r="E76" s="14">
        <v>14770.997501826785</v>
      </c>
      <c r="F76" s="14">
        <v>15088.048100604996</v>
      </c>
      <c r="G76" s="14">
        <v>15412.733842901156</v>
      </c>
      <c r="H76" s="14">
        <v>15740.78771765377</v>
      </c>
      <c r="I76" s="14">
        <v>16074.053249290708</v>
      </c>
      <c r="J76" s="14">
        <v>16405.426286646136</v>
      </c>
      <c r="K76" s="14">
        <v>16734.873495164047</v>
      </c>
      <c r="L76" s="14">
        <v>17071.252819853595</v>
      </c>
      <c r="M76" s="14">
        <v>17411.554587815121</v>
      </c>
      <c r="N76" s="14">
        <v>17756.10139462064</v>
      </c>
      <c r="O76" s="14">
        <v>18103.986035584607</v>
      </c>
      <c r="P76" s="14">
        <v>18448.231519652643</v>
      </c>
      <c r="Q76" s="14">
        <v>18795.4198575599</v>
      </c>
      <c r="R76" s="14">
        <v>19145.394334391636</v>
      </c>
      <c r="S76" s="14">
        <v>19498.052498031131</v>
      </c>
      <c r="T76" s="14">
        <v>19852.778617322561</v>
      </c>
      <c r="U76" s="14">
        <v>20209.832826032969</v>
      </c>
      <c r="V76" s="14">
        <v>20569.268744810532</v>
      </c>
      <c r="W76" s="14">
        <v>20931.228223839837</v>
      </c>
      <c r="X76" s="14">
        <v>21295.722539006962</v>
      </c>
      <c r="Y76" s="14">
        <v>21662.920423602551</v>
      </c>
      <c r="Z76" s="14">
        <v>22032.953432526272</v>
      </c>
      <c r="AA76" s="14">
        <v>22405.999976978404</v>
      </c>
      <c r="AB76" s="14">
        <v>22782.232566191833</v>
      </c>
      <c r="AC76" s="14">
        <v>23161.620528670112</v>
      </c>
      <c r="AD76" s="14">
        <v>23544.50527762956</v>
      </c>
      <c r="AG76" t="s">
        <v>319</v>
      </c>
      <c r="AH76">
        <v>13843.191406</v>
      </c>
    </row>
    <row r="77" spans="1:34" x14ac:dyDescent="0.35">
      <c r="A77" t="s">
        <v>193</v>
      </c>
      <c r="B77" s="14">
        <v>16572.544922000001</v>
      </c>
      <c r="C77" s="14">
        <v>16950.377401913203</v>
      </c>
      <c r="D77" s="14">
        <v>17335.937466448082</v>
      </c>
      <c r="E77" s="14">
        <v>17722.374582106422</v>
      </c>
      <c r="F77" s="14">
        <v>18106.930615926092</v>
      </c>
      <c r="G77" s="14">
        <v>18488.545042815105</v>
      </c>
      <c r="H77" s="14">
        <v>18872.524390536812</v>
      </c>
      <c r="I77" s="14">
        <v>19263.614051724591</v>
      </c>
      <c r="J77" s="14">
        <v>19652.916280818703</v>
      </c>
      <c r="K77" s="14">
        <v>20046.823612418408</v>
      </c>
      <c r="L77" s="14">
        <v>20453.15668958324</v>
      </c>
      <c r="M77" s="14">
        <v>20862.900913492667</v>
      </c>
      <c r="N77" s="14">
        <v>21280.826544591753</v>
      </c>
      <c r="O77" s="14">
        <v>21700.033290528358</v>
      </c>
      <c r="P77" s="14">
        <v>22112.253632925222</v>
      </c>
      <c r="Q77" s="14">
        <v>22526.725715020773</v>
      </c>
      <c r="R77" s="14">
        <v>22947.889884333945</v>
      </c>
      <c r="S77" s="14">
        <v>23372.788423854297</v>
      </c>
      <c r="T77" s="14">
        <v>23800.545511193468</v>
      </c>
      <c r="U77" s="14">
        <v>24231.84233656546</v>
      </c>
      <c r="V77" s="14">
        <v>24666.515547583007</v>
      </c>
      <c r="W77" s="14">
        <v>25104.891328546208</v>
      </c>
      <c r="X77" s="14">
        <v>25546.468793591408</v>
      </c>
      <c r="Y77" s="14">
        <v>25992.068184817384</v>
      </c>
      <c r="Z77" s="14">
        <v>26440.909615060085</v>
      </c>
      <c r="AA77" s="14">
        <v>26893.194594480494</v>
      </c>
      <c r="AB77" s="14">
        <v>27348.004233503973</v>
      </c>
      <c r="AC77" s="14">
        <v>27807.007666958256</v>
      </c>
      <c r="AD77" s="14">
        <v>28270.653370694814</v>
      </c>
      <c r="AG77" t="s">
        <v>320</v>
      </c>
      <c r="AH77">
        <v>16572.544922000001</v>
      </c>
    </row>
    <row r="78" spans="1:34" x14ac:dyDescent="0.35">
      <c r="A78" t="s">
        <v>194</v>
      </c>
      <c r="B78" s="14">
        <v>2934.1274410000001</v>
      </c>
      <c r="C78" s="14">
        <v>3005.1931812719963</v>
      </c>
      <c r="D78" s="14">
        <v>3077.7565758269898</v>
      </c>
      <c r="E78" s="14">
        <v>3151.2450929149841</v>
      </c>
      <c r="F78" s="14">
        <v>3224.8852789932771</v>
      </c>
      <c r="G78" s="14">
        <v>3299.5720096121217</v>
      </c>
      <c r="H78" s="14">
        <v>3374.8448159102018</v>
      </c>
      <c r="I78" s="14">
        <v>3451.3410734145118</v>
      </c>
      <c r="J78" s="14">
        <v>3527.5742950440917</v>
      </c>
      <c r="K78" s="14">
        <v>3603.6654836179114</v>
      </c>
      <c r="L78" s="14">
        <v>3681.7223194592689</v>
      </c>
      <c r="M78" s="14">
        <v>3760.8057148812536</v>
      </c>
      <c r="N78" s="14">
        <v>3841.0947800076819</v>
      </c>
      <c r="O78" s="14">
        <v>3922.2010327254561</v>
      </c>
      <c r="P78" s="14">
        <v>4002.6222349205618</v>
      </c>
      <c r="Q78" s="14">
        <v>4083.8326382315354</v>
      </c>
      <c r="R78" s="14">
        <v>4165.9103233612404</v>
      </c>
      <c r="S78" s="14">
        <v>4248.8294356194874</v>
      </c>
      <c r="T78" s="14">
        <v>4332.4493730930844</v>
      </c>
      <c r="U78" s="14">
        <v>4416.8355222473792</v>
      </c>
      <c r="V78" s="14">
        <v>4501.9735604071147</v>
      </c>
      <c r="W78" s="14">
        <v>4587.8788692947355</v>
      </c>
      <c r="X78" s="14">
        <v>4674.5333490143139</v>
      </c>
      <c r="Y78" s="14">
        <v>4761.9517971742307</v>
      </c>
      <c r="Z78" s="14">
        <v>4850.1460016289757</v>
      </c>
      <c r="AA78" s="14">
        <v>4939.1262951602603</v>
      </c>
      <c r="AB78" s="14">
        <v>5028.9112146915722</v>
      </c>
      <c r="AC78" s="14">
        <v>5119.4346339027488</v>
      </c>
      <c r="AD78" s="14">
        <v>5210.7269520118189</v>
      </c>
      <c r="AG78" t="s">
        <v>321</v>
      </c>
      <c r="AH78">
        <v>2934.1274410000001</v>
      </c>
    </row>
    <row r="79" spans="1:34" x14ac:dyDescent="0.35">
      <c r="A79" t="s">
        <v>195</v>
      </c>
      <c r="B79" s="14">
        <v>4280.9575199999999</v>
      </c>
      <c r="C79" s="14">
        <v>4382.3725474572966</v>
      </c>
      <c r="D79" s="14">
        <v>4488.2274416293631</v>
      </c>
      <c r="E79" s="14">
        <v>4596.0373577137652</v>
      </c>
      <c r="F79" s="14">
        <v>4704.8126930662484</v>
      </c>
      <c r="G79" s="14">
        <v>4813.7347526859639</v>
      </c>
      <c r="H79" s="14">
        <v>4923.3545645945542</v>
      </c>
      <c r="I79" s="14">
        <v>5034.9995067140389</v>
      </c>
      <c r="J79" s="14">
        <v>5145.3213809056506</v>
      </c>
      <c r="K79" s="14">
        <v>5256.6357781923016</v>
      </c>
      <c r="L79" s="14">
        <v>5372.312779463623</v>
      </c>
      <c r="M79" s="14">
        <v>5489.2664169787113</v>
      </c>
      <c r="N79" s="14">
        <v>5609.0026874789846</v>
      </c>
      <c r="O79" s="14">
        <v>5729.5637130441955</v>
      </c>
      <c r="P79" s="14">
        <v>5847.391044890207</v>
      </c>
      <c r="Q79" s="14">
        <v>5965.4867086501235</v>
      </c>
      <c r="R79" s="14">
        <v>6085.2110441493769</v>
      </c>
      <c r="S79" s="14">
        <v>6205.7992373268671</v>
      </c>
      <c r="T79" s="14">
        <v>6327.0239402087336</v>
      </c>
      <c r="U79" s="14">
        <v>6449.1386657667317</v>
      </c>
      <c r="V79" s="14">
        <v>6572.1553409023645</v>
      </c>
      <c r="W79" s="14">
        <v>6696.1725694007264</v>
      </c>
      <c r="X79" s="14">
        <v>6821.0233765744606</v>
      </c>
      <c r="Y79" s="14">
        <v>6946.912866114857</v>
      </c>
      <c r="Z79" s="14">
        <v>7073.5592558118515</v>
      </c>
      <c r="AA79" s="14">
        <v>7200.9759860427148</v>
      </c>
      <c r="AB79" s="14">
        <v>7328.8350754556923</v>
      </c>
      <c r="AC79" s="14">
        <v>7457.503035574422</v>
      </c>
      <c r="AD79" s="14">
        <v>7586.9429157628874</v>
      </c>
      <c r="AG79" t="s">
        <v>322</v>
      </c>
      <c r="AH79">
        <v>4280.9575199999999</v>
      </c>
    </row>
    <row r="80" spans="1:34" x14ac:dyDescent="0.35">
      <c r="A80" t="s">
        <v>196</v>
      </c>
      <c r="B80" s="14">
        <v>3018.2666020000001</v>
      </c>
      <c r="C80" s="14">
        <v>3086.038156627988</v>
      </c>
      <c r="D80" s="14">
        <v>3155.0145040705961</v>
      </c>
      <c r="E80" s="14">
        <v>3224.3450012931958</v>
      </c>
      <c r="F80" s="14">
        <v>3293.3321196373645</v>
      </c>
      <c r="G80" s="14">
        <v>3362.3330262083705</v>
      </c>
      <c r="H80" s="14">
        <v>3431.9161719524504</v>
      </c>
      <c r="I80" s="14">
        <v>3502.6644374540156</v>
      </c>
      <c r="J80" s="14">
        <v>3573.1653667182027</v>
      </c>
      <c r="K80" s="14">
        <v>3643.9501299494268</v>
      </c>
      <c r="L80" s="14">
        <v>3716.4676526955245</v>
      </c>
      <c r="M80" s="14">
        <v>3789.7095673142562</v>
      </c>
      <c r="N80" s="14">
        <v>3864.2156363786116</v>
      </c>
      <c r="O80" s="14">
        <v>3939.014485608865</v>
      </c>
      <c r="P80" s="14">
        <v>4013.5910590620006</v>
      </c>
      <c r="Q80" s="14">
        <v>4088.5019266656514</v>
      </c>
      <c r="R80" s="14">
        <v>4164.3673507164731</v>
      </c>
      <c r="S80" s="14">
        <v>4240.7805765449748</v>
      </c>
      <c r="T80" s="14">
        <v>4317.6404837142763</v>
      </c>
      <c r="U80" s="14">
        <v>4395.0013753171788</v>
      </c>
      <c r="V80" s="14">
        <v>4472.8509136784469</v>
      </c>
      <c r="W80" s="14">
        <v>4551.2224182475557</v>
      </c>
      <c r="X80" s="14">
        <v>4630.0500456538457</v>
      </c>
      <c r="Y80" s="14">
        <v>4709.4128074763894</v>
      </c>
      <c r="Z80" s="14">
        <v>4789.2043886734618</v>
      </c>
      <c r="AA80" s="14">
        <v>4869.4249989450591</v>
      </c>
      <c r="AB80" s="14">
        <v>4949.9501932101139</v>
      </c>
      <c r="AC80" s="14">
        <v>5030.9081136051236</v>
      </c>
      <c r="AD80" s="14">
        <v>5112.2936172497248</v>
      </c>
      <c r="AG80" t="s">
        <v>323</v>
      </c>
      <c r="AH80">
        <v>3018.2666020000001</v>
      </c>
    </row>
    <row r="81" spans="1:34" x14ac:dyDescent="0.35">
      <c r="A81" t="s">
        <v>197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G81" t="s">
        <v>324</v>
      </c>
      <c r="AH81">
        <v>0</v>
      </c>
    </row>
    <row r="82" spans="1:34" x14ac:dyDescent="0.35">
      <c r="A82" t="s">
        <v>198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G82" t="s">
        <v>325</v>
      </c>
      <c r="AH82">
        <v>0</v>
      </c>
    </row>
    <row r="83" spans="1:34" x14ac:dyDescent="0.35">
      <c r="A83" t="s">
        <v>199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G83" t="s">
        <v>326</v>
      </c>
      <c r="AH83">
        <v>0</v>
      </c>
    </row>
    <row r="84" spans="1:34" x14ac:dyDescent="0.35">
      <c r="A84" t="s">
        <v>200</v>
      </c>
      <c r="B84" s="14">
        <v>8759.7470699999994</v>
      </c>
      <c r="C84" s="14">
        <v>8710.4229489906556</v>
      </c>
      <c r="D84" s="14">
        <v>8618.8729196275835</v>
      </c>
      <c r="E84" s="14">
        <v>8505.6476479697285</v>
      </c>
      <c r="F84" s="14">
        <v>8347.9342281515437</v>
      </c>
      <c r="G84" s="14">
        <v>8213.2553356619301</v>
      </c>
      <c r="H84" s="14">
        <v>8103.9410137719378</v>
      </c>
      <c r="I84" s="14">
        <v>7987.0951506589681</v>
      </c>
      <c r="J84" s="14">
        <v>7902.6380091168703</v>
      </c>
      <c r="K84" s="14">
        <v>7775.0499184596783</v>
      </c>
      <c r="L84" s="14">
        <v>7619.1609450995538</v>
      </c>
      <c r="M84" s="14">
        <v>7443.7846222974413</v>
      </c>
      <c r="N84" s="14">
        <v>7218.5922723898502</v>
      </c>
      <c r="O84" s="14">
        <v>6974.2154933188185</v>
      </c>
      <c r="P84" s="14">
        <v>6866.3857527335176</v>
      </c>
      <c r="Q84" s="14">
        <v>6750.748263633157</v>
      </c>
      <c r="R84" s="14">
        <v>6608.5214739904541</v>
      </c>
      <c r="S84" s="14">
        <v>6446.0430433266301</v>
      </c>
      <c r="T84" s="14">
        <v>6265.0890784100602</v>
      </c>
      <c r="U84" s="14">
        <v>6060.3246660247523</v>
      </c>
      <c r="V84" s="14">
        <v>5827.6936494271931</v>
      </c>
      <c r="W84" s="14">
        <v>5562.823224752633</v>
      </c>
      <c r="X84" s="14">
        <v>5262.8040360543719</v>
      </c>
      <c r="Y84" s="14">
        <v>4922.082734834562</v>
      </c>
      <c r="Z84" s="14">
        <v>4536.4021135645835</v>
      </c>
      <c r="AA84" s="14">
        <v>4097.7129762940112</v>
      </c>
      <c r="AB84" s="14">
        <v>3597.8247748899521</v>
      </c>
      <c r="AC84" s="14">
        <v>3027.5155806982716</v>
      </c>
      <c r="AD84" s="14">
        <v>2375.3221192730884</v>
      </c>
      <c r="AG84" t="s">
        <v>327</v>
      </c>
      <c r="AH84">
        <v>8759.7470699999994</v>
      </c>
    </row>
    <row r="85" spans="1:34" x14ac:dyDescent="0.35">
      <c r="A85" t="s">
        <v>201</v>
      </c>
      <c r="B85" s="14">
        <v>838.55444299999999</v>
      </c>
      <c r="C85" s="14">
        <v>1044.9277227489579</v>
      </c>
      <c r="D85" s="14">
        <v>1273.9821491418659</v>
      </c>
      <c r="E85" s="14">
        <v>1521.4735653270598</v>
      </c>
      <c r="F85" s="14">
        <v>1794.6313218780535</v>
      </c>
      <c r="G85" s="14">
        <v>2073.1868171346773</v>
      </c>
      <c r="H85" s="14">
        <v>2350.7388486522163</v>
      </c>
      <c r="I85" s="14">
        <v>2641.8190865865772</v>
      </c>
      <c r="J85" s="14">
        <v>2922.0606134725949</v>
      </c>
      <c r="K85" s="14">
        <v>3216.2040010065866</v>
      </c>
      <c r="L85" s="14">
        <v>3535.7660305466006</v>
      </c>
      <c r="M85" s="14">
        <v>3872.8288383555932</v>
      </c>
      <c r="N85" s="14">
        <v>4243.542211289132</v>
      </c>
      <c r="O85" s="14">
        <v>4632.5608807788612</v>
      </c>
      <c r="P85" s="14">
        <v>4953.1141737169719</v>
      </c>
      <c r="Q85" s="14">
        <v>5285.6355500324516</v>
      </c>
      <c r="R85" s="14">
        <v>5641.4581924979766</v>
      </c>
      <c r="S85" s="14">
        <v>6017.2881882614565</v>
      </c>
      <c r="T85" s="14">
        <v>6412.297283481611</v>
      </c>
      <c r="U85" s="14">
        <v>6830.2091404865996</v>
      </c>
      <c r="V85" s="14">
        <v>7274.355784223194</v>
      </c>
      <c r="W85" s="14">
        <v>7748.3775399328442</v>
      </c>
      <c r="X85" s="14">
        <v>8255.002106030337</v>
      </c>
      <c r="Y85" s="14">
        <v>8799.0777378358471</v>
      </c>
      <c r="Z85" s="14">
        <v>9384.4495829619827</v>
      </c>
      <c r="AA85" s="14">
        <v>10017.856761343835</v>
      </c>
      <c r="AB85" s="14">
        <v>10706.093538704918</v>
      </c>
      <c r="AC85" s="14">
        <v>11457.857226633761</v>
      </c>
      <c r="AD85" s="14">
        <v>12283.704056172119</v>
      </c>
      <c r="AG85" t="s">
        <v>328</v>
      </c>
      <c r="AH85">
        <v>838.55444299999999</v>
      </c>
    </row>
    <row r="86" spans="1:34" x14ac:dyDescent="0.35">
      <c r="A86" t="s">
        <v>202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G86" t="s">
        <v>329</v>
      </c>
      <c r="AH86">
        <v>0</v>
      </c>
    </row>
    <row r="87" spans="1:34" x14ac:dyDescent="0.35">
      <c r="A87" t="s">
        <v>203</v>
      </c>
      <c r="B87" s="14">
        <v>1571.7033690000001</v>
      </c>
      <c r="C87" s="14">
        <v>1565.0296493056533</v>
      </c>
      <c r="D87" s="14">
        <v>1548.9477176353182</v>
      </c>
      <c r="E87" s="14">
        <v>1528.6103438923101</v>
      </c>
      <c r="F87" s="14">
        <v>1498.9704364632039</v>
      </c>
      <c r="G87" s="14">
        <v>1475.7578299752656</v>
      </c>
      <c r="H87" s="14">
        <v>1461.6654937901092</v>
      </c>
      <c r="I87" s="14">
        <v>1447.0003115578143</v>
      </c>
      <c r="J87" s="14">
        <v>1445.069636922115</v>
      </c>
      <c r="K87" s="14">
        <v>1432.8761104243733</v>
      </c>
      <c r="L87" s="14">
        <v>1414.4647987063086</v>
      </c>
      <c r="M87" s="14">
        <v>1392.7407410953776</v>
      </c>
      <c r="N87" s="14">
        <v>1358.7866967459911</v>
      </c>
      <c r="O87" s="14">
        <v>1321.9372168022578</v>
      </c>
      <c r="P87" s="14">
        <v>1331.9850632965893</v>
      </c>
      <c r="Q87" s="14">
        <v>1343.9171719715091</v>
      </c>
      <c r="R87" s="14">
        <v>1353.3856060149171</v>
      </c>
      <c r="S87" s="14">
        <v>1362.7311667078441</v>
      </c>
      <c r="T87" s="14">
        <v>1373.577430237217</v>
      </c>
      <c r="U87" s="14">
        <v>1384.9102269758091</v>
      </c>
      <c r="V87" s="14">
        <v>1396.615612856129</v>
      </c>
      <c r="W87" s="14">
        <v>1408.415450575277</v>
      </c>
      <c r="X87" s="14">
        <v>1420.675185958818</v>
      </c>
      <c r="Y87" s="14">
        <v>1433.1881804482023</v>
      </c>
      <c r="Z87" s="14">
        <v>1446.291619335695</v>
      </c>
      <c r="AA87" s="14">
        <v>1459.4242075717546</v>
      </c>
      <c r="AB87" s="14">
        <v>1472.1627333905762</v>
      </c>
      <c r="AC87" s="14">
        <v>1484.9661621261289</v>
      </c>
      <c r="AD87" s="14">
        <v>1497.8216032896246</v>
      </c>
      <c r="AG87" t="s">
        <v>330</v>
      </c>
      <c r="AH87">
        <v>1571.7033690000001</v>
      </c>
    </row>
    <row r="88" spans="1:34" x14ac:dyDescent="0.35">
      <c r="A88" t="s">
        <v>204</v>
      </c>
      <c r="B88" s="14">
        <v>145.480515</v>
      </c>
      <c r="C88" s="14">
        <v>179.69214934894501</v>
      </c>
      <c r="D88" s="14">
        <v>221.06015720346173</v>
      </c>
      <c r="E88" s="14">
        <v>266.50592538150659</v>
      </c>
      <c r="F88" s="14">
        <v>320.55199451924921</v>
      </c>
      <c r="G88" s="14">
        <v>369.49194973048105</v>
      </c>
      <c r="H88" s="14">
        <v>411.86048313022616</v>
      </c>
      <c r="I88" s="14">
        <v>454.74463221519466</v>
      </c>
      <c r="J88" s="14">
        <v>487.45050280659649</v>
      </c>
      <c r="K88" s="14">
        <v>528.72288813418072</v>
      </c>
      <c r="L88" s="14">
        <v>574.93876727514476</v>
      </c>
      <c r="M88" s="14">
        <v>623.07034111635073</v>
      </c>
      <c r="N88" s="14">
        <v>681.41452324441764</v>
      </c>
      <c r="O88" s="14">
        <v>741.44448522561015</v>
      </c>
      <c r="P88" s="14">
        <v>761.95921610952337</v>
      </c>
      <c r="Q88" s="14">
        <v>779.95958823905153</v>
      </c>
      <c r="R88" s="14">
        <v>800.68849621972197</v>
      </c>
      <c r="S88" s="14">
        <v>821.19012516542807</v>
      </c>
      <c r="T88" s="14">
        <v>840.34003252724835</v>
      </c>
      <c r="U88" s="14">
        <v>858.85406798787574</v>
      </c>
      <c r="V88" s="14">
        <v>877.04141938780742</v>
      </c>
      <c r="W88" s="14">
        <v>895.20380702948364</v>
      </c>
      <c r="X88" s="14">
        <v>912.87844243433165</v>
      </c>
      <c r="Y88" s="14">
        <v>930.48339448452202</v>
      </c>
      <c r="Z88" s="14">
        <v>947.29685722949955</v>
      </c>
      <c r="AA88" s="14">
        <v>963.7492248568044</v>
      </c>
      <c r="AB88" s="14">
        <v>979.60299598062124</v>
      </c>
      <c r="AC88" s="14">
        <v>995.25156607961401</v>
      </c>
      <c r="AD88" s="14">
        <v>1010.616558332221</v>
      </c>
      <c r="AG88" t="s">
        <v>331</v>
      </c>
      <c r="AH88">
        <v>145.480515</v>
      </c>
    </row>
    <row r="89" spans="1:34" x14ac:dyDescent="0.35">
      <c r="A89" t="s">
        <v>205</v>
      </c>
      <c r="B89" s="14">
        <v>0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G89" t="s">
        <v>332</v>
      </c>
      <c r="AH89">
        <v>0</v>
      </c>
    </row>
    <row r="90" spans="1:34" x14ac:dyDescent="0.35">
      <c r="AG90" t="s">
        <v>333</v>
      </c>
      <c r="AH90">
        <v>326837.67795600003</v>
      </c>
    </row>
    <row r="91" spans="1:34" ht="20" thickBot="1" x14ac:dyDescent="0.5">
      <c r="A91" s="3" t="s">
        <v>206</v>
      </c>
    </row>
    <row r="92" spans="1:34" ht="15" thickTop="1" x14ac:dyDescent="0.35">
      <c r="B92" s="1">
        <v>2022</v>
      </c>
      <c r="C92" s="2">
        <v>2023</v>
      </c>
      <c r="D92" s="1">
        <v>2024</v>
      </c>
      <c r="E92" s="2">
        <v>2025</v>
      </c>
      <c r="F92" s="1">
        <v>2026</v>
      </c>
      <c r="G92" s="2">
        <v>2027</v>
      </c>
      <c r="H92" s="1">
        <v>2028</v>
      </c>
      <c r="I92" s="2">
        <v>2029</v>
      </c>
      <c r="J92" s="1">
        <v>2030</v>
      </c>
      <c r="K92" s="2">
        <v>2031</v>
      </c>
      <c r="L92" s="1">
        <v>2032</v>
      </c>
      <c r="M92" s="2">
        <v>2033</v>
      </c>
      <c r="N92" s="1">
        <v>2034</v>
      </c>
      <c r="O92" s="2">
        <v>2035</v>
      </c>
      <c r="P92" s="1">
        <v>2036</v>
      </c>
      <c r="Q92" s="2">
        <v>2037</v>
      </c>
      <c r="R92" s="1">
        <v>2038</v>
      </c>
      <c r="S92" s="2">
        <v>2039</v>
      </c>
      <c r="T92" s="1">
        <v>2040</v>
      </c>
      <c r="U92" s="2">
        <v>2041</v>
      </c>
      <c r="V92" s="1">
        <v>2042</v>
      </c>
      <c r="W92" s="2">
        <v>2043</v>
      </c>
      <c r="X92" s="1">
        <v>2044</v>
      </c>
      <c r="Y92" s="2">
        <v>2045</v>
      </c>
      <c r="Z92" s="1">
        <v>2046</v>
      </c>
      <c r="AA92" s="2">
        <v>2047</v>
      </c>
      <c r="AB92" s="1">
        <v>2048</v>
      </c>
      <c r="AC92" s="2">
        <v>2049</v>
      </c>
      <c r="AD92" s="1">
        <v>2050</v>
      </c>
    </row>
    <row r="93" spans="1:34" x14ac:dyDescent="0.35">
      <c r="A93" t="s">
        <v>78</v>
      </c>
      <c r="B93" s="14">
        <v>8705.6149000000005</v>
      </c>
      <c r="C93" s="14">
        <v>8861.3235281014004</v>
      </c>
      <c r="D93" s="14">
        <v>9011.5973970203559</v>
      </c>
      <c r="E93" s="14">
        <v>9161.5945345340187</v>
      </c>
      <c r="F93" s="14">
        <v>9310.5867979707855</v>
      </c>
      <c r="G93" s="14">
        <v>9463.8800232472968</v>
      </c>
      <c r="H93" s="14">
        <v>9624.1934189010954</v>
      </c>
      <c r="I93" s="14">
        <v>9786.2638736560475</v>
      </c>
      <c r="J93" s="14">
        <v>9952.4532281320862</v>
      </c>
      <c r="K93" s="14">
        <v>10119.366816466412</v>
      </c>
      <c r="L93" s="14">
        <v>10283.44830164869</v>
      </c>
      <c r="M93" s="14">
        <v>10445.173008054229</v>
      </c>
      <c r="N93" s="14">
        <v>10605.093829394043</v>
      </c>
      <c r="O93" s="14">
        <v>10763.543475789636</v>
      </c>
      <c r="P93" s="14">
        <v>10936.621254880334</v>
      </c>
      <c r="Q93" s="14">
        <v>11107.68750990067</v>
      </c>
      <c r="R93" s="14">
        <v>11281.451730230552</v>
      </c>
      <c r="S93" s="14">
        <v>11454.836361872465</v>
      </c>
      <c r="T93" s="14">
        <v>11629.229372580156</v>
      </c>
      <c r="U93" s="14">
        <v>11803.556172566881</v>
      </c>
      <c r="V93" s="14">
        <v>11978.480153621855</v>
      </c>
      <c r="W93" s="14">
        <v>12154.253569244116</v>
      </c>
      <c r="X93" s="14">
        <v>12330.33831782854</v>
      </c>
      <c r="Y93" s="14">
        <v>12507.690505989196</v>
      </c>
      <c r="Z93" s="14">
        <v>12684.686834339449</v>
      </c>
      <c r="AA93" s="14">
        <v>12861.182835421132</v>
      </c>
      <c r="AB93" s="14">
        <v>13034.957993420208</v>
      </c>
      <c r="AC93" s="14">
        <v>13209.095907741708</v>
      </c>
      <c r="AD93" s="14">
        <v>13383.466541000624</v>
      </c>
    </row>
    <row r="94" spans="1:34" x14ac:dyDescent="0.35">
      <c r="A94" t="s">
        <v>79</v>
      </c>
      <c r="B94" s="14">
        <v>112588.9596</v>
      </c>
      <c r="C94" s="14">
        <v>114779.89571823216</v>
      </c>
      <c r="D94" s="14">
        <v>116927.8292967553</v>
      </c>
      <c r="E94" s="14">
        <v>119100.66407022811</v>
      </c>
      <c r="F94" s="14">
        <v>121250.99082981686</v>
      </c>
      <c r="G94" s="14">
        <v>123491.36963757755</v>
      </c>
      <c r="H94" s="14">
        <v>125841.52154401332</v>
      </c>
      <c r="I94" s="14">
        <v>128224.30558614491</v>
      </c>
      <c r="J94" s="14">
        <v>130689.77688909418</v>
      </c>
      <c r="K94" s="14">
        <v>133080.99466785626</v>
      </c>
      <c r="L94" s="14">
        <v>135471.44872647815</v>
      </c>
      <c r="M94" s="14">
        <v>137878.8982946515</v>
      </c>
      <c r="N94" s="14">
        <v>140271.05581639422</v>
      </c>
      <c r="O94" s="14">
        <v>142679.18722133333</v>
      </c>
      <c r="P94" s="14">
        <v>145228.52186692922</v>
      </c>
      <c r="Q94" s="14">
        <v>147795.29076240532</v>
      </c>
      <c r="R94" s="14">
        <v>150366.82536496763</v>
      </c>
      <c r="S94" s="14">
        <v>152947.48096861134</v>
      </c>
      <c r="T94" s="14">
        <v>155537.15712687568</v>
      </c>
      <c r="U94" s="14">
        <v>158133.08783303894</v>
      </c>
      <c r="V94" s="14">
        <v>160735.73707244778</v>
      </c>
      <c r="W94" s="14">
        <v>163344.79955660776</v>
      </c>
      <c r="X94" s="14">
        <v>165960.17848022844</v>
      </c>
      <c r="Y94" s="14">
        <v>168581.86801569845</v>
      </c>
      <c r="Z94" s="14">
        <v>171209.36815240432</v>
      </c>
      <c r="AA94" s="14">
        <v>173841.95188086297</v>
      </c>
      <c r="AB94" s="14">
        <v>176478.23031274587</v>
      </c>
      <c r="AC94" s="14">
        <v>179118.02697740999</v>
      </c>
      <c r="AD94" s="14">
        <v>181760.71643563203</v>
      </c>
    </row>
    <row r="95" spans="1:34" x14ac:dyDescent="0.35">
      <c r="A95" t="s">
        <v>80</v>
      </c>
      <c r="B95" s="14">
        <v>24903.765100000001</v>
      </c>
      <c r="C95" s="14">
        <v>25350.700520367154</v>
      </c>
      <c r="D95" s="14">
        <v>25784.238060386262</v>
      </c>
      <c r="E95" s="14">
        <v>26217.823229185913</v>
      </c>
      <c r="F95" s="14">
        <v>26644.271854702562</v>
      </c>
      <c r="G95" s="14">
        <v>27083.795763217739</v>
      </c>
      <c r="H95" s="14">
        <v>27546.17032448739</v>
      </c>
      <c r="I95" s="14">
        <v>28015.799473115509</v>
      </c>
      <c r="J95" s="14">
        <v>28499.114037725962</v>
      </c>
      <c r="K95" s="14">
        <v>28975.547976651644</v>
      </c>
      <c r="L95" s="14">
        <v>29443.949299913409</v>
      </c>
      <c r="M95" s="14">
        <v>29911.710600466482</v>
      </c>
      <c r="N95" s="14">
        <v>30377.047082277939</v>
      </c>
      <c r="O95" s="14">
        <v>30839.811017529359</v>
      </c>
      <c r="P95" s="14">
        <v>31342.083599666352</v>
      </c>
      <c r="Q95" s="14">
        <v>31840.642123486243</v>
      </c>
      <c r="R95" s="14">
        <v>32343.326261010785</v>
      </c>
      <c r="S95" s="14">
        <v>32845.074749963096</v>
      </c>
      <c r="T95" s="14">
        <v>33347.561695040356</v>
      </c>
      <c r="U95" s="14">
        <v>33849.455837575391</v>
      </c>
      <c r="V95" s="14">
        <v>34351.632824599328</v>
      </c>
      <c r="W95" s="14">
        <v>34854.468590722536</v>
      </c>
      <c r="X95" s="14">
        <v>35357.418572486662</v>
      </c>
      <c r="Y95" s="14">
        <v>35861.724969327894</v>
      </c>
      <c r="Z95" s="14">
        <v>36365.374207142129</v>
      </c>
      <c r="AA95" s="14">
        <v>36868.227328603651</v>
      </c>
      <c r="AB95" s="14">
        <v>37367.65908328785</v>
      </c>
      <c r="AC95" s="14">
        <v>37867.615941226795</v>
      </c>
      <c r="AD95" s="14">
        <v>38367.839574287216</v>
      </c>
    </row>
    <row r="96" spans="1:34" x14ac:dyDescent="0.35">
      <c r="A96" t="s">
        <v>81</v>
      </c>
      <c r="B96" s="14">
        <v>21400.743600000002</v>
      </c>
      <c r="C96" s="14">
        <v>21878.444578416122</v>
      </c>
      <c r="D96" s="14">
        <v>22348.376065204837</v>
      </c>
      <c r="E96" s="14">
        <v>22821.421906539425</v>
      </c>
      <c r="F96" s="14">
        <v>23300.178823863571</v>
      </c>
      <c r="G96" s="14">
        <v>23782.331754283659</v>
      </c>
      <c r="H96" s="14">
        <v>24272.592632232339</v>
      </c>
      <c r="I96" s="14">
        <v>24765.872396000883</v>
      </c>
      <c r="J96" s="14">
        <v>25256.375358327117</v>
      </c>
      <c r="K96" s="14">
        <v>25775.699474082576</v>
      </c>
      <c r="L96" s="14">
        <v>26297.657388432752</v>
      </c>
      <c r="M96" s="14">
        <v>26816.59432121017</v>
      </c>
      <c r="N96" s="14">
        <v>27342.625953755596</v>
      </c>
      <c r="O96" s="14">
        <v>27868.383636907387</v>
      </c>
      <c r="P96" s="14">
        <v>28384.667738488002</v>
      </c>
      <c r="Q96" s="14">
        <v>28896.099843333304</v>
      </c>
      <c r="R96" s="14">
        <v>29419.341750466432</v>
      </c>
      <c r="S96" s="14">
        <v>29944.432871699632</v>
      </c>
      <c r="T96" s="14">
        <v>30472.440062083024</v>
      </c>
      <c r="U96" s="14">
        <v>31003.202928596376</v>
      </c>
      <c r="V96" s="14">
        <v>31539.180100185367</v>
      </c>
      <c r="W96" s="14">
        <v>32081.707614514726</v>
      </c>
      <c r="X96" s="14">
        <v>32629.448233129624</v>
      </c>
      <c r="Y96" s="14">
        <v>33185.790114338954</v>
      </c>
      <c r="Z96" s="14">
        <v>33746.749436115693</v>
      </c>
      <c r="AA96" s="14">
        <v>34313.39448057246</v>
      </c>
      <c r="AB96" s="14">
        <v>34881.119886271874</v>
      </c>
      <c r="AC96" s="14">
        <v>35459.152364467227</v>
      </c>
      <c r="AD96" s="14">
        <v>36048.579216476057</v>
      </c>
    </row>
    <row r="97" spans="1:30" x14ac:dyDescent="0.35">
      <c r="A97" t="s">
        <v>82</v>
      </c>
      <c r="B97" s="14">
        <v>2965.2157999999999</v>
      </c>
      <c r="C97" s="14">
        <v>3019.2500379586595</v>
      </c>
      <c r="D97" s="14">
        <v>3071.7629480938631</v>
      </c>
      <c r="E97" s="14">
        <v>3124.2719711048744</v>
      </c>
      <c r="F97" s="14">
        <v>3178.2603280471576</v>
      </c>
      <c r="G97" s="14">
        <v>3232.859344396647</v>
      </c>
      <c r="H97" s="14">
        <v>3288.5918997784388</v>
      </c>
      <c r="I97" s="14">
        <v>3344.4831634111229</v>
      </c>
      <c r="J97" s="14">
        <v>3401.1925543782381</v>
      </c>
      <c r="K97" s="14">
        <v>3460.0165197254651</v>
      </c>
      <c r="L97" s="14">
        <v>3516.5985158741873</v>
      </c>
      <c r="M97" s="14">
        <v>3570.6314037304455</v>
      </c>
      <c r="N97" s="14">
        <v>3623.6649207806331</v>
      </c>
      <c r="O97" s="14">
        <v>3675.4344096713658</v>
      </c>
      <c r="P97" s="14">
        <v>3732.9340082065874</v>
      </c>
      <c r="Q97" s="14">
        <v>3788.7100149836069</v>
      </c>
      <c r="R97" s="14">
        <v>3846.2597623692045</v>
      </c>
      <c r="S97" s="14">
        <v>3903.3221029517613</v>
      </c>
      <c r="T97" s="14">
        <v>3960.5088944176873</v>
      </c>
      <c r="U97" s="14">
        <v>4017.4455663347253</v>
      </c>
      <c r="V97" s="14">
        <v>4074.6600173676816</v>
      </c>
      <c r="W97" s="14">
        <v>4132.2871190613087</v>
      </c>
      <c r="X97" s="14">
        <v>4189.9077306494992</v>
      </c>
      <c r="Y97" s="14">
        <v>4248.1663026903152</v>
      </c>
      <c r="Z97" s="14">
        <v>4305.8504536480259</v>
      </c>
      <c r="AA97" s="14">
        <v>4362.8435514226012</v>
      </c>
      <c r="AB97" s="14">
        <v>4417.511289974992</v>
      </c>
      <c r="AC97" s="14">
        <v>4472.0295638090893</v>
      </c>
      <c r="AD97" s="14">
        <v>4526.2243012810659</v>
      </c>
    </row>
    <row r="98" spans="1:30" x14ac:dyDescent="0.35">
      <c r="A98" t="s">
        <v>83</v>
      </c>
      <c r="B98" s="14">
        <v>9830.1054000000004</v>
      </c>
      <c r="C98" s="14">
        <v>10017.06810664476</v>
      </c>
      <c r="D98" s="14">
        <v>10199.504961243838</v>
      </c>
      <c r="E98" s="14">
        <v>10382.664611486365</v>
      </c>
      <c r="F98" s="14">
        <v>10565.270763607343</v>
      </c>
      <c r="G98" s="14">
        <v>10752.89201140871</v>
      </c>
      <c r="H98" s="14">
        <v>10948.238725290772</v>
      </c>
      <c r="I98" s="14">
        <v>11145.488763108846</v>
      </c>
      <c r="J98" s="14">
        <v>11346.434123665564</v>
      </c>
      <c r="K98" s="14">
        <v>11546.171076761511</v>
      </c>
      <c r="L98" s="14">
        <v>11742.989418170204</v>
      </c>
      <c r="M98" s="14">
        <v>11937.49794629489</v>
      </c>
      <c r="N98" s="14">
        <v>12130.829306784519</v>
      </c>
      <c r="O98" s="14">
        <v>12322.941611267272</v>
      </c>
      <c r="P98" s="14">
        <v>12530.776647600424</v>
      </c>
      <c r="Q98" s="14">
        <v>12736.406692387547</v>
      </c>
      <c r="R98" s="14">
        <v>12944.766664030993</v>
      </c>
      <c r="S98" s="14">
        <v>13152.632432645336</v>
      </c>
      <c r="T98" s="14">
        <v>13360.858333002761</v>
      </c>
      <c r="U98" s="14">
        <v>13568.932324165948</v>
      </c>
      <c r="V98" s="14">
        <v>13777.490884668076</v>
      </c>
      <c r="W98" s="14">
        <v>13986.750304969857</v>
      </c>
      <c r="X98" s="14">
        <v>14196.176714636233</v>
      </c>
      <c r="Y98" s="14">
        <v>14406.684721049214</v>
      </c>
      <c r="Z98" s="14">
        <v>14616.695286233366</v>
      </c>
      <c r="AA98" s="14">
        <v>14826.083831217245</v>
      </c>
      <c r="AB98" s="14">
        <v>15032.725339831602</v>
      </c>
      <c r="AC98" s="14">
        <v>15239.586163415423</v>
      </c>
      <c r="AD98" s="14">
        <v>15446.457449749323</v>
      </c>
    </row>
    <row r="99" spans="1:30" x14ac:dyDescent="0.35">
      <c r="A99" t="s">
        <v>84</v>
      </c>
      <c r="B99" s="14">
        <v>10096.316800000001</v>
      </c>
      <c r="C99" s="14">
        <v>10270.459081798081</v>
      </c>
      <c r="D99" s="14">
        <v>10437.965134192666</v>
      </c>
      <c r="E99" s="14">
        <v>10604.223130443113</v>
      </c>
      <c r="F99" s="14">
        <v>10764.387195760699</v>
      </c>
      <c r="G99" s="14">
        <v>10926.501019806294</v>
      </c>
      <c r="H99" s="14">
        <v>11097.983712111338</v>
      </c>
      <c r="I99" s="14">
        <v>11271.491809063229</v>
      </c>
      <c r="J99" s="14">
        <v>11458.116153244251</v>
      </c>
      <c r="K99" s="14">
        <v>11634.825512182813</v>
      </c>
      <c r="L99" s="14">
        <v>11810.731275618955</v>
      </c>
      <c r="M99" s="14">
        <v>11988.819387158375</v>
      </c>
      <c r="N99" s="14">
        <v>12165.845095347217</v>
      </c>
      <c r="O99" s="14">
        <v>12342.477350533034</v>
      </c>
      <c r="P99" s="14">
        <v>12536.143162640246</v>
      </c>
      <c r="Q99" s="14">
        <v>12729.036797483792</v>
      </c>
      <c r="R99" s="14">
        <v>12922.743460756861</v>
      </c>
      <c r="S99" s="14">
        <v>13116.207268559159</v>
      </c>
      <c r="T99" s="14">
        <v>13310.020216883751</v>
      </c>
      <c r="U99" s="14">
        <v>13503.372218570379</v>
      </c>
      <c r="V99" s="14">
        <v>13696.478543319268</v>
      </c>
      <c r="W99" s="14">
        <v>13889.418097263298</v>
      </c>
      <c r="X99" s="14">
        <v>14082.154607489974</v>
      </c>
      <c r="Y99" s="14">
        <v>14274.911139757296</v>
      </c>
      <c r="Z99" s="14">
        <v>14467.275559803325</v>
      </c>
      <c r="AA99" s="14">
        <v>14659.195543924567</v>
      </c>
      <c r="AB99" s="14">
        <v>14850.190202666359</v>
      </c>
      <c r="AC99" s="14">
        <v>15040.989901447276</v>
      </c>
      <c r="AD99" s="14">
        <v>15231.514120528907</v>
      </c>
    </row>
    <row r="100" spans="1:30" x14ac:dyDescent="0.35">
      <c r="A100" t="s">
        <v>85</v>
      </c>
      <c r="B100" s="14">
        <v>12588.9625</v>
      </c>
      <c r="C100" s="14">
        <v>12825.021912526248</v>
      </c>
      <c r="D100" s="14">
        <v>13054.220444129389</v>
      </c>
      <c r="E100" s="14">
        <v>13282.73065673774</v>
      </c>
      <c r="F100" s="14">
        <v>13507.742770609009</v>
      </c>
      <c r="G100" s="14">
        <v>13737.729651344229</v>
      </c>
      <c r="H100" s="14">
        <v>13977.292302323265</v>
      </c>
      <c r="I100" s="14">
        <v>14220.253983497629</v>
      </c>
      <c r="J100" s="14">
        <v>14468.324892214348</v>
      </c>
      <c r="K100" s="14">
        <v>14714.954851992014</v>
      </c>
      <c r="L100" s="14">
        <v>14957.401391124406</v>
      </c>
      <c r="M100" s="14">
        <v>15199.468983758086</v>
      </c>
      <c r="N100" s="14">
        <v>15441.347253378019</v>
      </c>
      <c r="O100" s="14">
        <v>15681.806089346521</v>
      </c>
      <c r="P100" s="14">
        <v>15941.868456990416</v>
      </c>
      <c r="Q100" s="14">
        <v>16199.710643226934</v>
      </c>
      <c r="R100" s="14">
        <v>16460.163111064481</v>
      </c>
      <c r="S100" s="14">
        <v>16720.129989191701</v>
      </c>
      <c r="T100" s="14">
        <v>16980.539325721369</v>
      </c>
      <c r="U100" s="14">
        <v>17240.7270356476</v>
      </c>
      <c r="V100" s="14">
        <v>17501.132700866725</v>
      </c>
      <c r="W100" s="14">
        <v>17761.967832527171</v>
      </c>
      <c r="X100" s="14">
        <v>18022.92133533231</v>
      </c>
      <c r="Y100" s="14">
        <v>18284.71868606508</v>
      </c>
      <c r="Z100" s="14">
        <v>18546.228561185053</v>
      </c>
      <c r="AA100" s="14">
        <v>18807.359459326541</v>
      </c>
      <c r="AB100" s="14">
        <v>19066.61138652957</v>
      </c>
      <c r="AC100" s="14">
        <v>19326.285286986131</v>
      </c>
      <c r="AD100" s="14">
        <v>19586.260544038138</v>
      </c>
    </row>
    <row r="101" spans="1:30" x14ac:dyDescent="0.35">
      <c r="A101" t="s">
        <v>86</v>
      </c>
      <c r="B101" s="14">
        <v>40649.554600000003</v>
      </c>
      <c r="C101" s="14">
        <v>41453.610919898922</v>
      </c>
      <c r="D101" s="14">
        <v>42250.241542390992</v>
      </c>
      <c r="E101" s="14">
        <v>43052.670804836547</v>
      </c>
      <c r="F101" s="14">
        <v>43848.456371993147</v>
      </c>
      <c r="G101" s="14">
        <v>44662.897600646553</v>
      </c>
      <c r="H101" s="14">
        <v>45506.544006004689</v>
      </c>
      <c r="I101" s="14">
        <v>46363.272956733737</v>
      </c>
      <c r="J101" s="14">
        <v>47238.092281499754</v>
      </c>
      <c r="K101" s="14">
        <v>48101.018856061273</v>
      </c>
      <c r="L101" s="14">
        <v>48970.261988012928</v>
      </c>
      <c r="M101" s="14">
        <v>49845.375260817316</v>
      </c>
      <c r="N101" s="14">
        <v>50722.364762231191</v>
      </c>
      <c r="O101" s="14">
        <v>51603.265143293334</v>
      </c>
      <c r="P101" s="14">
        <v>52514.583966050413</v>
      </c>
      <c r="Q101" s="14">
        <v>53430.706134796557</v>
      </c>
      <c r="R101" s="14">
        <v>54352.866691977004</v>
      </c>
      <c r="S101" s="14">
        <v>55279.034105121631</v>
      </c>
      <c r="T101" s="14">
        <v>56209.236523622152</v>
      </c>
      <c r="U101" s="14">
        <v>57142.562791478631</v>
      </c>
      <c r="V101" s="14">
        <v>58079.192252450041</v>
      </c>
      <c r="W101" s="14">
        <v>59019.360792875021</v>
      </c>
      <c r="X101" s="14">
        <v>59962.637726747147</v>
      </c>
      <c r="Y101" s="14">
        <v>60909.843529861486</v>
      </c>
      <c r="Z101" s="14">
        <v>61859.988361052507</v>
      </c>
      <c r="AA101" s="14">
        <v>62813.034271737066</v>
      </c>
      <c r="AB101" s="14">
        <v>63767.566265744092</v>
      </c>
      <c r="AC101" s="14">
        <v>64725.457139161597</v>
      </c>
      <c r="AD101" s="14">
        <v>65686.934387326706</v>
      </c>
    </row>
    <row r="102" spans="1:30" x14ac:dyDescent="0.35">
      <c r="A102" t="s">
        <v>87</v>
      </c>
      <c r="B102" s="14">
        <v>2798.1318999999999</v>
      </c>
      <c r="C102" s="14">
        <v>2849.5067209367598</v>
      </c>
      <c r="D102" s="14">
        <v>2899.3024207864742</v>
      </c>
      <c r="E102" s="14">
        <v>2949.1376603066465</v>
      </c>
      <c r="F102" s="14">
        <v>3000.5502720525387</v>
      </c>
      <c r="G102" s="14">
        <v>3052.5819141551206</v>
      </c>
      <c r="H102" s="14">
        <v>3105.9050255479647</v>
      </c>
      <c r="I102" s="14">
        <v>3159.4166632331303</v>
      </c>
      <c r="J102" s="14">
        <v>3214.3007857401508</v>
      </c>
      <c r="K102" s="14">
        <v>3271.6995191613482</v>
      </c>
      <c r="L102" s="14">
        <v>3327.037371998395</v>
      </c>
      <c r="M102" s="14">
        <v>3380.1069451191415</v>
      </c>
      <c r="N102" s="14">
        <v>3432.084877678406</v>
      </c>
      <c r="O102" s="14">
        <v>3482.9699977003293</v>
      </c>
      <c r="P102" s="14">
        <v>3538.5153583326546</v>
      </c>
      <c r="Q102" s="14">
        <v>3592.6181966069535</v>
      </c>
      <c r="R102" s="14">
        <v>3648.3785051128507</v>
      </c>
      <c r="S102" s="14">
        <v>3703.7995636326177</v>
      </c>
      <c r="T102" s="14">
        <v>3759.4280404186852</v>
      </c>
      <c r="U102" s="14">
        <v>3814.9119350960082</v>
      </c>
      <c r="V102" s="14">
        <v>3870.7706386320706</v>
      </c>
      <c r="W102" s="14">
        <v>3927.1429939048526</v>
      </c>
      <c r="X102" s="14">
        <v>3983.6325895863774</v>
      </c>
      <c r="Y102" s="14">
        <v>4040.8503011971247</v>
      </c>
      <c r="Z102" s="14">
        <v>4097.6484930307515</v>
      </c>
      <c r="AA102" s="14">
        <v>4153.9194509612962</v>
      </c>
      <c r="AB102" s="14">
        <v>4208.1094071588122</v>
      </c>
      <c r="AC102" s="14">
        <v>4262.2589381991911</v>
      </c>
      <c r="AD102" s="14">
        <v>4316.2221199380501</v>
      </c>
    </row>
    <row r="103" spans="1:30" x14ac:dyDescent="0.35">
      <c r="A103" t="s">
        <v>88</v>
      </c>
      <c r="B103" s="14">
        <v>3176.5954999999999</v>
      </c>
      <c r="C103" s="14">
        <v>3239.11058178045</v>
      </c>
      <c r="D103" s="14">
        <v>3300.5237944999494</v>
      </c>
      <c r="E103" s="14">
        <v>3362.5244640320107</v>
      </c>
      <c r="F103" s="14">
        <v>3423.7398944046058</v>
      </c>
      <c r="G103" s="14">
        <v>3487.4255649284046</v>
      </c>
      <c r="H103" s="14">
        <v>3554.0681750188478</v>
      </c>
      <c r="I103" s="14">
        <v>3621.6821896076763</v>
      </c>
      <c r="J103" s="14">
        <v>3691.8099083497063</v>
      </c>
      <c r="K103" s="14">
        <v>3759.758777255855</v>
      </c>
      <c r="L103" s="14">
        <v>3827.8998933830844</v>
      </c>
      <c r="M103" s="14">
        <v>3896.3917405954094</v>
      </c>
      <c r="N103" s="14">
        <v>3964.3603981183555</v>
      </c>
      <c r="O103" s="14">
        <v>4032.6873388880449</v>
      </c>
      <c r="P103" s="14">
        <v>4105.2664358071506</v>
      </c>
      <c r="Q103" s="14">
        <v>4178.3787678690142</v>
      </c>
      <c r="R103" s="14">
        <v>4251.7331320040921</v>
      </c>
      <c r="S103" s="14">
        <v>4325.3735750237165</v>
      </c>
      <c r="T103" s="14">
        <v>4399.3218918117518</v>
      </c>
      <c r="U103" s="14">
        <v>4473.4737820948067</v>
      </c>
      <c r="V103" s="14">
        <v>4547.839020858838</v>
      </c>
      <c r="W103" s="14">
        <v>4622.4026607414271</v>
      </c>
      <c r="X103" s="14">
        <v>4697.1376669602942</v>
      </c>
      <c r="Y103" s="14">
        <v>4772.0560733207776</v>
      </c>
      <c r="Z103" s="14">
        <v>4847.0947462513177</v>
      </c>
      <c r="AA103" s="14">
        <v>4922.2125970813477</v>
      </c>
      <c r="AB103" s="14">
        <v>4997.2984891435244</v>
      </c>
      <c r="AC103" s="14">
        <v>5072.4098843547481</v>
      </c>
      <c r="AD103" s="14">
        <v>5147.5048837286658</v>
      </c>
    </row>
    <row r="104" spans="1:30" x14ac:dyDescent="0.35">
      <c r="A104" t="s">
        <v>89</v>
      </c>
      <c r="B104" s="14">
        <v>3191.7062999999998</v>
      </c>
      <c r="C104" s="14">
        <v>3254.6205762443401</v>
      </c>
      <c r="D104" s="14">
        <v>3316.1771679751955</v>
      </c>
      <c r="E104" s="14">
        <v>3378.110755999734</v>
      </c>
      <c r="F104" s="14">
        <v>3440.3389342360051</v>
      </c>
      <c r="G104" s="14">
        <v>3504.2157072279651</v>
      </c>
      <c r="H104" s="14">
        <v>3570.8441638420563</v>
      </c>
      <c r="I104" s="14">
        <v>3638.210638583852</v>
      </c>
      <c r="J104" s="14">
        <v>3706.6293725688047</v>
      </c>
      <c r="K104" s="14">
        <v>3775.4714879167132</v>
      </c>
      <c r="L104" s="14">
        <v>3843.7120024193619</v>
      </c>
      <c r="M104" s="14">
        <v>3910.8397419432149</v>
      </c>
      <c r="N104" s="14">
        <v>3977.6016871779279</v>
      </c>
      <c r="O104" s="14">
        <v>4043.9659825276481</v>
      </c>
      <c r="P104" s="14">
        <v>4114.4672722772402</v>
      </c>
      <c r="Q104" s="14">
        <v>4184.1721081237984</v>
      </c>
      <c r="R104" s="14">
        <v>4255.112235713772</v>
      </c>
      <c r="S104" s="14">
        <v>4325.9734707975604</v>
      </c>
      <c r="T104" s="14">
        <v>4397.0457541439873</v>
      </c>
      <c r="U104" s="14">
        <v>4468.2123793793826</v>
      </c>
      <c r="V104" s="14">
        <v>4539.76275785286</v>
      </c>
      <c r="W104" s="14">
        <v>4611.7969894368152</v>
      </c>
      <c r="X104" s="14">
        <v>4684.0587752846022</v>
      </c>
      <c r="Y104" s="14">
        <v>4756.9600608454994</v>
      </c>
      <c r="Z104" s="14">
        <v>4829.8000603851833</v>
      </c>
      <c r="AA104" s="14">
        <v>4902.5619642548982</v>
      </c>
      <c r="AB104" s="14">
        <v>4974.3374324363758</v>
      </c>
      <c r="AC104" s="14">
        <v>5046.4449304232303</v>
      </c>
      <c r="AD104" s="14">
        <v>5118.8084275030342</v>
      </c>
    </row>
    <row r="105" spans="1:30" x14ac:dyDescent="0.35">
      <c r="A105" t="s">
        <v>90</v>
      </c>
      <c r="B105" s="14">
        <v>42883.4329</v>
      </c>
      <c r="C105" s="14">
        <v>43679.696770430492</v>
      </c>
      <c r="D105" s="14">
        <v>44454.740573985662</v>
      </c>
      <c r="E105" s="14">
        <v>45233.085290273404</v>
      </c>
      <c r="F105" s="14">
        <v>45998.677875353926</v>
      </c>
      <c r="G105" s="14">
        <v>46792.380462225367</v>
      </c>
      <c r="H105" s="14">
        <v>47625.556230259666</v>
      </c>
      <c r="I105" s="14">
        <v>48471.324195685971</v>
      </c>
      <c r="J105" s="14">
        <v>49341.762541327262</v>
      </c>
      <c r="K105" s="14">
        <v>50190.376712746787</v>
      </c>
      <c r="L105" s="14">
        <v>51029.911144020902</v>
      </c>
      <c r="M105" s="14">
        <v>51872.144518479625</v>
      </c>
      <c r="N105" s="14">
        <v>52709.905588525326</v>
      </c>
      <c r="O105" s="14">
        <v>53547.639931015437</v>
      </c>
      <c r="P105" s="14">
        <v>54452.862784049248</v>
      </c>
      <c r="Q105" s="14">
        <v>55357.569872774831</v>
      </c>
      <c r="R105" s="14">
        <v>56266.712778552392</v>
      </c>
      <c r="S105" s="14">
        <v>57176.14603052086</v>
      </c>
      <c r="T105" s="14">
        <v>58087.636715310218</v>
      </c>
      <c r="U105" s="14">
        <v>58999.281512211317</v>
      </c>
      <c r="V105" s="14">
        <v>59911.699500869516</v>
      </c>
      <c r="W105" s="14">
        <v>60825.10128911987</v>
      </c>
      <c r="X105" s="14">
        <v>61739.144416231982</v>
      </c>
      <c r="Y105" s="14">
        <v>62654.772971411352</v>
      </c>
      <c r="Z105" s="14">
        <v>63570.422354570153</v>
      </c>
      <c r="AA105" s="14">
        <v>64485.741080842432</v>
      </c>
      <c r="AB105" s="14">
        <v>65398.50450297122</v>
      </c>
      <c r="AC105" s="14">
        <v>66311.78807850476</v>
      </c>
      <c r="AD105" s="14">
        <v>67225.193172213316</v>
      </c>
    </row>
    <row r="106" spans="1:30" x14ac:dyDescent="0.35">
      <c r="A106" t="s">
        <v>91</v>
      </c>
      <c r="B106" s="14">
        <v>2199.4018999999998</v>
      </c>
      <c r="C106" s="14">
        <v>2238.8912813537395</v>
      </c>
      <c r="D106" s="14">
        <v>2276.1188939127051</v>
      </c>
      <c r="E106" s="14">
        <v>2312.9562849274562</v>
      </c>
      <c r="F106" s="14">
        <v>2348.4039590633688</v>
      </c>
      <c r="G106" s="14">
        <v>2386.0213982008336</v>
      </c>
      <c r="H106" s="14">
        <v>2426.0092080175614</v>
      </c>
      <c r="I106" s="14">
        <v>2466.6730039586682</v>
      </c>
      <c r="J106" s="14">
        <v>2508.8913457579229</v>
      </c>
      <c r="K106" s="14">
        <v>2549.9782048817274</v>
      </c>
      <c r="L106" s="14">
        <v>2590.7329765434288</v>
      </c>
      <c r="M106" s="14">
        <v>2631.5458294161076</v>
      </c>
      <c r="N106" s="14">
        <v>2671.4524324554536</v>
      </c>
      <c r="O106" s="14">
        <v>2711.0895736315247</v>
      </c>
      <c r="P106" s="14">
        <v>2754.2764172126031</v>
      </c>
      <c r="Q106" s="14">
        <v>2797.1952049114598</v>
      </c>
      <c r="R106" s="14">
        <v>2840.4991433177352</v>
      </c>
      <c r="S106" s="14">
        <v>2883.7397777265464</v>
      </c>
      <c r="T106" s="14">
        <v>2927.0849819515761</v>
      </c>
      <c r="U106" s="14">
        <v>2970.216457286127</v>
      </c>
      <c r="V106" s="14">
        <v>3013.3603364364367</v>
      </c>
      <c r="W106" s="14">
        <v>3056.5478167782439</v>
      </c>
      <c r="X106" s="14">
        <v>3099.7285847502153</v>
      </c>
      <c r="Y106" s="14">
        <v>3143.0119548162338</v>
      </c>
      <c r="Z106" s="14">
        <v>3186.1510511008687</v>
      </c>
      <c r="AA106" s="14">
        <v>3229.1704625928323</v>
      </c>
      <c r="AB106" s="14">
        <v>3271.8203773116193</v>
      </c>
      <c r="AC106" s="14">
        <v>3314.4590676507819</v>
      </c>
      <c r="AD106" s="14">
        <v>3357.0492037782806</v>
      </c>
    </row>
    <row r="107" spans="1:30" x14ac:dyDescent="0.35">
      <c r="A107" t="s">
        <v>92</v>
      </c>
      <c r="B107" s="14">
        <v>15505.1698</v>
      </c>
      <c r="C107" s="14">
        <v>15788.399635702639</v>
      </c>
      <c r="D107" s="14">
        <v>16065.239750274903</v>
      </c>
      <c r="E107" s="14">
        <v>16343.82064668852</v>
      </c>
      <c r="F107" s="14">
        <v>16619.37746279169</v>
      </c>
      <c r="G107" s="14">
        <v>16904.467925726163</v>
      </c>
      <c r="H107" s="14">
        <v>17202.583288936723</v>
      </c>
      <c r="I107" s="14">
        <v>17504.660651490452</v>
      </c>
      <c r="J107" s="14">
        <v>17812.93873115598</v>
      </c>
      <c r="K107" s="14">
        <v>18114.917918877523</v>
      </c>
      <c r="L107" s="14">
        <v>18414.256068536222</v>
      </c>
      <c r="M107" s="14">
        <v>18713.4509011378</v>
      </c>
      <c r="N107" s="14">
        <v>19011.380267554454</v>
      </c>
      <c r="O107" s="14">
        <v>19309.126999614757</v>
      </c>
      <c r="P107" s="14">
        <v>19628.482581974084</v>
      </c>
      <c r="Q107" s="14">
        <v>19947.154922388949</v>
      </c>
      <c r="R107" s="14">
        <v>20268.032835332466</v>
      </c>
      <c r="S107" s="14">
        <v>20589.005510525923</v>
      </c>
      <c r="T107" s="14">
        <v>20910.698427125135</v>
      </c>
      <c r="U107" s="14">
        <v>21232.530804477334</v>
      </c>
      <c r="V107" s="14">
        <v>21554.900073175555</v>
      </c>
      <c r="W107" s="14">
        <v>21877.949827042259</v>
      </c>
      <c r="X107" s="14">
        <v>22201.386873900301</v>
      </c>
      <c r="Y107" s="14">
        <v>22525.815740288606</v>
      </c>
      <c r="Z107" s="14">
        <v>22850.264074722279</v>
      </c>
      <c r="AA107" s="14">
        <v>23174.61443315733</v>
      </c>
      <c r="AB107" s="14">
        <v>23497.510970977401</v>
      </c>
      <c r="AC107" s="14">
        <v>23820.83437218695</v>
      </c>
      <c r="AD107" s="14">
        <v>24144.478520468107</v>
      </c>
    </row>
    <row r="108" spans="1:30" x14ac:dyDescent="0.35">
      <c r="A108" t="s">
        <v>93</v>
      </c>
      <c r="B108" s="14">
        <v>7058.8639999999996</v>
      </c>
      <c r="C108" s="14">
        <v>7193.4080654991994</v>
      </c>
      <c r="D108" s="14">
        <v>7322.4837024632907</v>
      </c>
      <c r="E108" s="14">
        <v>7450.4799853339791</v>
      </c>
      <c r="F108" s="14">
        <v>7575.7769423913369</v>
      </c>
      <c r="G108" s="14">
        <v>7703.3340866588514</v>
      </c>
      <c r="H108" s="14">
        <v>7835.0795875425256</v>
      </c>
      <c r="I108" s="14">
        <v>7967.8207224067119</v>
      </c>
      <c r="J108" s="14">
        <v>8101.9828877305954</v>
      </c>
      <c r="K108" s="14">
        <v>8237.603599684895</v>
      </c>
      <c r="L108" s="14">
        <v>8370.3130411965376</v>
      </c>
      <c r="M108" s="14">
        <v>8502.6058388126494</v>
      </c>
      <c r="N108" s="14">
        <v>8635.1835706149195</v>
      </c>
      <c r="O108" s="14">
        <v>8766.5281667973995</v>
      </c>
      <c r="P108" s="14">
        <v>8908.1111033024426</v>
      </c>
      <c r="Q108" s="14">
        <v>9047.5194788246845</v>
      </c>
      <c r="R108" s="14">
        <v>9188.8543996111948</v>
      </c>
      <c r="S108" s="14">
        <v>9329.686457681395</v>
      </c>
      <c r="T108" s="14">
        <v>9470.7214619248716</v>
      </c>
      <c r="U108" s="14">
        <v>9611.4241823961056</v>
      </c>
      <c r="V108" s="14">
        <v>9752.2440415196452</v>
      </c>
      <c r="W108" s="14">
        <v>9893.386319083751</v>
      </c>
      <c r="X108" s="14">
        <v>10034.699491911015</v>
      </c>
      <c r="Y108" s="14">
        <v>10176.741666688964</v>
      </c>
      <c r="Z108" s="14">
        <v>10318.78455617594</v>
      </c>
      <c r="AA108" s="14">
        <v>10460.908271503518</v>
      </c>
      <c r="AB108" s="14">
        <v>10602.251879704765</v>
      </c>
      <c r="AC108" s="14">
        <v>10744.484269346567</v>
      </c>
      <c r="AD108" s="14">
        <v>10887.670638962014</v>
      </c>
    </row>
    <row r="110" spans="1:30" ht="20" thickBot="1" x14ac:dyDescent="0.5">
      <c r="A110" s="3" t="s">
        <v>207</v>
      </c>
    </row>
    <row r="111" spans="1:30" ht="15" thickTop="1" x14ac:dyDescent="0.35">
      <c r="A111" t="s">
        <v>208</v>
      </c>
      <c r="B111" s="5">
        <v>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5.3228070000000002E-2</v>
      </c>
      <c r="L111" s="5">
        <v>0.117866</v>
      </c>
      <c r="M111" s="5">
        <v>0.17052899999999999</v>
      </c>
      <c r="N111" s="5">
        <v>0.195966</v>
      </c>
      <c r="O111" s="5">
        <v>0.20813100000000001</v>
      </c>
      <c r="P111" s="5">
        <v>0.16207199999999999</v>
      </c>
      <c r="Q111" s="5">
        <v>0.121407</v>
      </c>
      <c r="R111" s="5">
        <v>9.5690319999999995E-2</v>
      </c>
      <c r="S111" s="5">
        <v>7.7545669999999997E-2</v>
      </c>
      <c r="T111" s="5">
        <v>6.3441739999999996E-2</v>
      </c>
      <c r="U111" s="5">
        <v>4.8796230000000003E-2</v>
      </c>
      <c r="V111" s="5">
        <v>3.6195699999999997E-2</v>
      </c>
      <c r="W111" s="5">
        <v>2.5148480000000001E-2</v>
      </c>
      <c r="X111" s="5">
        <v>1.451325E-2</v>
      </c>
      <c r="Y111" s="5">
        <v>4.6150549999999999E-3</v>
      </c>
      <c r="Z111" s="5">
        <v>-6.5535630000000001E-3</v>
      </c>
      <c r="AA111" s="5">
        <v>-1.7191990000000001E-2</v>
      </c>
      <c r="AB111" s="5">
        <v>-2.7015210000000001E-2</v>
      </c>
      <c r="AC111" s="5">
        <v>-3.553021E-2</v>
      </c>
      <c r="AD111" s="5">
        <v>-4.2421779999999999E-2</v>
      </c>
    </row>
    <row r="112" spans="1:30" x14ac:dyDescent="0.35">
      <c r="A112" t="s">
        <v>209</v>
      </c>
      <c r="B112" s="5">
        <v>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4.4664450000000001E-2</v>
      </c>
      <c r="L112" s="5">
        <v>0.100234</v>
      </c>
      <c r="M112" s="5">
        <v>0.145981</v>
      </c>
      <c r="N112" s="5">
        <v>0.16925200000000001</v>
      </c>
      <c r="O112" s="5">
        <v>0.181474</v>
      </c>
      <c r="P112" s="5">
        <v>0.14329900000000001</v>
      </c>
      <c r="Q112" s="5">
        <v>0.109476</v>
      </c>
      <c r="R112" s="5">
        <v>8.8079589999999999E-2</v>
      </c>
      <c r="S112" s="5">
        <v>7.2863029999999995E-2</v>
      </c>
      <c r="T112" s="5">
        <v>6.0824309999999999E-2</v>
      </c>
      <c r="U112" s="5">
        <v>4.83419E-2</v>
      </c>
      <c r="V112" s="5">
        <v>3.7423600000000001E-2</v>
      </c>
      <c r="W112" s="5">
        <v>2.771535E-2</v>
      </c>
      <c r="X112" s="5">
        <v>1.8311270000000001E-2</v>
      </c>
      <c r="Y112" s="5">
        <v>9.5463790000000007E-3</v>
      </c>
      <c r="Z112" s="5">
        <v>-2.2412880000000001E-4</v>
      </c>
      <c r="AA112" s="5">
        <v>-9.4738500000000007E-3</v>
      </c>
      <c r="AB112" s="5">
        <v>-1.791711E-2</v>
      </c>
      <c r="AC112" s="5">
        <v>-2.5050860000000001E-2</v>
      </c>
      <c r="AD112" s="5">
        <v>-3.0539819999999999E-2</v>
      </c>
    </row>
    <row r="113" spans="1:30" x14ac:dyDescent="0.35">
      <c r="A113" t="s">
        <v>210</v>
      </c>
      <c r="B113" s="5">
        <v>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1.6603670000000001E-2</v>
      </c>
      <c r="L113" s="5">
        <v>-2.8900269999999999E-2</v>
      </c>
      <c r="M113" s="5">
        <v>-8.7077390000000005E-2</v>
      </c>
      <c r="N113" s="5">
        <v>-0.15610299999999999</v>
      </c>
      <c r="O113" s="5">
        <v>-0.237375</v>
      </c>
      <c r="P113" s="5">
        <v>-0.20211599999999999</v>
      </c>
      <c r="Q113" s="5">
        <v>-0.16329299999999999</v>
      </c>
      <c r="R113" s="5">
        <v>-0.12814500000000001</v>
      </c>
      <c r="S113" s="5">
        <v>-9.0373999999999996E-2</v>
      </c>
      <c r="T113" s="5">
        <v>-4.699354E-2</v>
      </c>
      <c r="U113" s="5">
        <v>-7.6815E-3</v>
      </c>
      <c r="V113" s="5">
        <v>3.2579240000000002E-2</v>
      </c>
      <c r="W113" s="5">
        <v>7.2255449999999999E-2</v>
      </c>
      <c r="X113" s="5">
        <v>0.111868</v>
      </c>
      <c r="Y113" s="5">
        <v>0.15053</v>
      </c>
      <c r="Z113" s="5">
        <v>0.18764900000000001</v>
      </c>
      <c r="AA113" s="5">
        <v>0.224052</v>
      </c>
      <c r="AB113" s="5">
        <v>0.25994600000000001</v>
      </c>
      <c r="AC113" s="5">
        <v>0.29538700000000001</v>
      </c>
      <c r="AD113" s="5">
        <v>0.33068999999999998</v>
      </c>
    </row>
    <row r="114" spans="1:30" x14ac:dyDescent="0.35">
      <c r="A114" t="s">
        <v>211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2.0234140000000001E-2</v>
      </c>
      <c r="L114" s="5">
        <v>-1.265023E-2</v>
      </c>
      <c r="M114" s="5">
        <v>-5.8609929999999998E-2</v>
      </c>
      <c r="N114" s="5">
        <v>-0.117212</v>
      </c>
      <c r="O114" s="5">
        <v>-0.18800700000000001</v>
      </c>
      <c r="P114" s="5">
        <v>-0.16214999999999999</v>
      </c>
      <c r="Q114" s="5">
        <v>-0.131797</v>
      </c>
      <c r="R114" s="5">
        <v>-0.102724</v>
      </c>
      <c r="S114" s="5">
        <v>-7.043584E-2</v>
      </c>
      <c r="T114" s="5">
        <v>-3.278731E-2</v>
      </c>
      <c r="U114" s="5">
        <v>1.4050790000000001E-3</v>
      </c>
      <c r="V114" s="5">
        <v>3.6580660000000001E-2</v>
      </c>
      <c r="W114" s="5">
        <v>7.1363120000000002E-2</v>
      </c>
      <c r="X114" s="5">
        <v>0.106117</v>
      </c>
      <c r="Y114" s="5">
        <v>0.140102</v>
      </c>
      <c r="Z114" s="5">
        <v>0.17268700000000001</v>
      </c>
      <c r="AA114" s="5">
        <v>0.20474000000000001</v>
      </c>
      <c r="AB114" s="5">
        <v>0.23649600000000001</v>
      </c>
      <c r="AC114" s="5">
        <v>0.26810200000000001</v>
      </c>
      <c r="AD114" s="5">
        <v>0.29988199999999998</v>
      </c>
    </row>
    <row r="115" spans="1:30" x14ac:dyDescent="0.35">
      <c r="A115" t="s">
        <v>212</v>
      </c>
      <c r="B115" s="5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3.4291290000000002E-2</v>
      </c>
      <c r="L115" s="5">
        <v>5.0082929999999998E-2</v>
      </c>
      <c r="M115" s="5">
        <v>5.4493970000000003E-2</v>
      </c>
      <c r="N115" s="5">
        <v>4.06124E-2</v>
      </c>
      <c r="O115" s="5">
        <v>1.4614220000000001E-2</v>
      </c>
      <c r="P115" s="5">
        <v>5.614216E-3</v>
      </c>
      <c r="Q115" s="5">
        <v>6.8059570000000001E-4</v>
      </c>
      <c r="R115" s="5">
        <v>1.8011150000000001E-3</v>
      </c>
      <c r="S115" s="5">
        <v>7.9362340000000003E-3</v>
      </c>
      <c r="T115" s="5">
        <v>1.8518949999999999E-2</v>
      </c>
      <c r="U115" s="5">
        <v>2.7402780000000002E-2</v>
      </c>
      <c r="V115" s="5">
        <v>3.7706480000000001E-2</v>
      </c>
      <c r="W115" s="5">
        <v>4.8505560000000003E-2</v>
      </c>
      <c r="X115" s="5">
        <v>5.9416579999999997E-2</v>
      </c>
      <c r="Y115" s="5">
        <v>7.0192900000000003E-2</v>
      </c>
      <c r="Z115" s="5">
        <v>7.9563579999999995E-2</v>
      </c>
      <c r="AA115" s="5">
        <v>8.8720469999999996E-2</v>
      </c>
      <c r="AB115" s="5">
        <v>9.7861080000000003E-2</v>
      </c>
      <c r="AC115" s="5">
        <v>0.10727100000000001</v>
      </c>
      <c r="AD115" s="5">
        <v>0.117216</v>
      </c>
    </row>
    <row r="116" spans="1:30" x14ac:dyDescent="0.35">
      <c r="A116" t="s">
        <v>213</v>
      </c>
      <c r="B116" s="5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3.3921600000000003E-2</v>
      </c>
      <c r="L116" s="5">
        <v>5.0421849999999997E-2</v>
      </c>
      <c r="M116" s="5">
        <v>5.581274E-2</v>
      </c>
      <c r="N116" s="5">
        <v>4.2900279999999999E-2</v>
      </c>
      <c r="O116" s="5">
        <v>1.8377620000000001E-2</v>
      </c>
      <c r="P116" s="5">
        <v>7.4174929999999998E-3</v>
      </c>
      <c r="Q116" s="5">
        <v>9.7337889999999999E-4</v>
      </c>
      <c r="R116" s="5">
        <v>1.1992979999999999E-3</v>
      </c>
      <c r="S116" s="5">
        <v>6.4666890000000003E-3</v>
      </c>
      <c r="T116" s="5">
        <v>1.5992409999999999E-2</v>
      </c>
      <c r="U116" s="5">
        <v>2.3681839999999999E-2</v>
      </c>
      <c r="V116" s="5">
        <v>3.2819609999999999E-2</v>
      </c>
      <c r="W116" s="5">
        <v>4.260945E-2</v>
      </c>
      <c r="X116" s="5">
        <v>5.2697769999999998E-2</v>
      </c>
      <c r="Y116" s="5">
        <v>6.2976110000000002E-2</v>
      </c>
      <c r="Z116" s="5">
        <v>7.2184200000000004E-2</v>
      </c>
      <c r="AA116" s="5">
        <v>8.1651370000000001E-2</v>
      </c>
      <c r="AB116" s="5">
        <v>9.1664129999999996E-2</v>
      </c>
      <c r="AC116" s="5">
        <v>0.102587</v>
      </c>
      <c r="AD116" s="5">
        <v>0.114785</v>
      </c>
    </row>
    <row r="117" spans="1:30" x14ac:dyDescent="0.35">
      <c r="A117" t="s">
        <v>214</v>
      </c>
      <c r="B117" s="5">
        <v>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3.183072E-2</v>
      </c>
      <c r="L117" s="5">
        <v>3.2910370000000001E-2</v>
      </c>
      <c r="M117" s="5">
        <v>2.0698680000000001E-2</v>
      </c>
      <c r="N117" s="5">
        <v>-9.6408259999999999E-3</v>
      </c>
      <c r="O117" s="5">
        <v>-5.2612180000000001E-2</v>
      </c>
      <c r="P117" s="5">
        <v>-5.4319840000000001E-2</v>
      </c>
      <c r="Q117" s="5">
        <v>-5.0196650000000002E-2</v>
      </c>
      <c r="R117" s="5">
        <v>-4.0848809999999999E-2</v>
      </c>
      <c r="S117" s="5">
        <v>-2.635028E-2</v>
      </c>
      <c r="T117" s="5">
        <v>-6.6961E-3</v>
      </c>
      <c r="U117" s="5">
        <v>1.051757E-2</v>
      </c>
      <c r="V117" s="5">
        <v>2.9164289999999999E-2</v>
      </c>
      <c r="W117" s="5">
        <v>4.8133219999999997E-2</v>
      </c>
      <c r="X117" s="5">
        <v>6.7238110000000004E-2</v>
      </c>
      <c r="Y117" s="5">
        <v>8.6113919999999997E-2</v>
      </c>
      <c r="Z117" s="5">
        <v>0.10353999999999999</v>
      </c>
      <c r="AA117" s="5">
        <v>0.12077499999999999</v>
      </c>
      <c r="AB117" s="5">
        <v>0.13807800000000001</v>
      </c>
      <c r="AC117" s="5">
        <v>0.15570300000000001</v>
      </c>
      <c r="AD117" s="5">
        <v>0.173986</v>
      </c>
    </row>
    <row r="118" spans="1:30" x14ac:dyDescent="0.35">
      <c r="A118" t="s">
        <v>215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2.7199359999999999E-2</v>
      </c>
      <c r="L118" s="5">
        <v>2.443157E-2</v>
      </c>
      <c r="M118" s="5">
        <v>1.0324949999999999E-2</v>
      </c>
      <c r="N118" s="5">
        <v>-1.897561E-2</v>
      </c>
      <c r="O118" s="5">
        <v>-5.9691620000000001E-2</v>
      </c>
      <c r="P118" s="5">
        <v>-5.5579459999999997E-2</v>
      </c>
      <c r="Q118" s="5">
        <v>-4.743021E-2</v>
      </c>
      <c r="R118" s="5">
        <v>-3.6116620000000002E-2</v>
      </c>
      <c r="S118" s="5">
        <v>-2.0731220000000002E-2</v>
      </c>
      <c r="T118" s="5">
        <v>-8.2771609999999997E-4</v>
      </c>
      <c r="U118" s="5">
        <v>1.6821909999999999E-2</v>
      </c>
      <c r="V118" s="5">
        <v>3.567878E-2</v>
      </c>
      <c r="W118" s="5">
        <v>5.4749770000000003E-2</v>
      </c>
      <c r="X118" s="5">
        <v>7.3976379999999994E-2</v>
      </c>
      <c r="Y118" s="5">
        <v>9.3003660000000002E-2</v>
      </c>
      <c r="Z118" s="5">
        <v>0.11089599999999999</v>
      </c>
      <c r="AA118" s="5">
        <v>0.128716</v>
      </c>
      <c r="AB118" s="5">
        <v>0.146732</v>
      </c>
      <c r="AC118" s="5">
        <v>0.16520000000000001</v>
      </c>
      <c r="AD118" s="5">
        <v>0.184473</v>
      </c>
    </row>
    <row r="119" spans="1:30" x14ac:dyDescent="0.35">
      <c r="A119" t="s">
        <v>216</v>
      </c>
      <c r="B119" s="5">
        <v>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3.1203930000000001E-2</v>
      </c>
      <c r="L119" s="5">
        <v>2.8172220000000001E-2</v>
      </c>
      <c r="M119" s="5">
        <v>1.0979869999999999E-2</v>
      </c>
      <c r="N119" s="5">
        <v>-2.450892E-2</v>
      </c>
      <c r="O119" s="5">
        <v>-7.3142330000000005E-2</v>
      </c>
      <c r="P119" s="5">
        <v>-7.2534290000000001E-2</v>
      </c>
      <c r="Q119" s="5">
        <v>-6.5606559999999994E-2</v>
      </c>
      <c r="R119" s="5">
        <v>-5.3720520000000001E-2</v>
      </c>
      <c r="S119" s="5">
        <v>-3.6497950000000001E-2</v>
      </c>
      <c r="T119" s="5">
        <v>-1.376637E-2</v>
      </c>
      <c r="U119" s="5">
        <v>6.6258259999999996E-3</v>
      </c>
      <c r="V119" s="5">
        <v>2.8511559999999998E-2</v>
      </c>
      <c r="W119" s="5">
        <v>5.0691880000000002E-2</v>
      </c>
      <c r="X119" s="5">
        <v>7.3029819999999995E-2</v>
      </c>
      <c r="Y119" s="5">
        <v>9.5091629999999996E-2</v>
      </c>
      <c r="Z119" s="5">
        <v>0.115735</v>
      </c>
      <c r="AA119" s="5">
        <v>0.13615099999999999</v>
      </c>
      <c r="AB119" s="5">
        <v>0.156587</v>
      </c>
      <c r="AC119" s="5">
        <v>0.17730799999999999</v>
      </c>
      <c r="AD119" s="5">
        <v>0.19864899999999999</v>
      </c>
    </row>
    <row r="120" spans="1:30" x14ac:dyDescent="0.35">
      <c r="A120" t="s">
        <v>217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3.3902700000000001E-2</v>
      </c>
      <c r="L120" s="5">
        <v>4.1320610000000001E-2</v>
      </c>
      <c r="M120" s="5">
        <v>3.4764219999999998E-2</v>
      </c>
      <c r="N120" s="5">
        <v>8.756949E-3</v>
      </c>
      <c r="O120" s="5">
        <v>-3.015719E-2</v>
      </c>
      <c r="P120" s="5">
        <v>-3.7566099999999998E-2</v>
      </c>
      <c r="Q120" s="5">
        <v>-3.8802969999999999E-2</v>
      </c>
      <c r="R120" s="5">
        <v>-3.352103E-2</v>
      </c>
      <c r="S120" s="5">
        <v>-2.260013E-2</v>
      </c>
      <c r="T120" s="5">
        <v>-6.3499289999999998E-3</v>
      </c>
      <c r="U120" s="5">
        <v>8.1762459999999999E-3</v>
      </c>
      <c r="V120" s="5">
        <v>2.440879E-2</v>
      </c>
      <c r="W120" s="5">
        <v>4.1326050000000003E-2</v>
      </c>
      <c r="X120" s="5">
        <v>5.8604299999999998E-2</v>
      </c>
      <c r="Y120" s="5">
        <v>7.5967590000000002E-2</v>
      </c>
      <c r="Z120" s="5">
        <v>9.222503E-2</v>
      </c>
      <c r="AA120" s="5">
        <v>0.108597</v>
      </c>
      <c r="AB120" s="5">
        <v>0.12538099999999999</v>
      </c>
      <c r="AC120" s="5">
        <v>0.14291000000000001</v>
      </c>
      <c r="AD120" s="5">
        <v>0.161551</v>
      </c>
    </row>
    <row r="121" spans="1:30" x14ac:dyDescent="0.35">
      <c r="A121" t="s">
        <v>218</v>
      </c>
      <c r="B121" s="5">
        <v>0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4.9655560000000001E-2</v>
      </c>
      <c r="L121" s="5">
        <v>0.108157</v>
      </c>
      <c r="M121" s="5">
        <v>0.155667</v>
      </c>
      <c r="N121" s="5">
        <v>0.177597</v>
      </c>
      <c r="O121" s="5">
        <v>0.18671399999999999</v>
      </c>
      <c r="P121" s="5">
        <v>0.14329</v>
      </c>
      <c r="Q121" s="5">
        <v>0.104187</v>
      </c>
      <c r="R121" s="5">
        <v>7.8990240000000003E-2</v>
      </c>
      <c r="S121" s="5">
        <v>6.1247610000000001E-2</v>
      </c>
      <c r="T121" s="5">
        <v>4.7850910000000003E-2</v>
      </c>
      <c r="U121" s="5">
        <v>3.4158389999999997E-2</v>
      </c>
      <c r="V121" s="5">
        <v>2.2806119999999999E-2</v>
      </c>
      <c r="W121" s="5">
        <v>1.3292480000000001E-2</v>
      </c>
      <c r="X121" s="5">
        <v>4.5255299999999998E-3</v>
      </c>
      <c r="Y121" s="5">
        <v>-3.2189039999999999E-3</v>
      </c>
      <c r="Z121" s="5">
        <v>-1.185016E-2</v>
      </c>
      <c r="AA121" s="5">
        <v>-1.960657E-2</v>
      </c>
      <c r="AB121" s="5">
        <v>-2.6173289999999998E-2</v>
      </c>
      <c r="AC121" s="5">
        <v>-3.0998069999999999E-2</v>
      </c>
      <c r="AD121" s="5">
        <v>-3.3686609999999999E-2</v>
      </c>
    </row>
    <row r="122" spans="1:30" x14ac:dyDescent="0.35">
      <c r="A122" t="s">
        <v>219</v>
      </c>
      <c r="B122" s="5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5.2126819999999997E-2</v>
      </c>
      <c r="L122" s="5">
        <v>0.114899</v>
      </c>
      <c r="M122" s="5">
        <v>0.16511200000000001</v>
      </c>
      <c r="N122" s="5">
        <v>0.18826100000000001</v>
      </c>
      <c r="O122" s="5">
        <v>0.19844999999999999</v>
      </c>
      <c r="P122" s="5">
        <v>0.15079400000000001</v>
      </c>
      <c r="Q122" s="5">
        <v>0.109704</v>
      </c>
      <c r="R122" s="5">
        <v>8.4232230000000005E-2</v>
      </c>
      <c r="S122" s="5">
        <v>6.6696430000000001E-2</v>
      </c>
      <c r="T122" s="5">
        <v>5.3496639999999998E-2</v>
      </c>
      <c r="U122" s="5">
        <v>4.0119120000000001E-2</v>
      </c>
      <c r="V122" s="5">
        <v>2.8993169999999999E-2</v>
      </c>
      <c r="W122" s="5">
        <v>1.963701E-2</v>
      </c>
      <c r="X122" s="5">
        <v>1.092913E-2</v>
      </c>
      <c r="Y122" s="5">
        <v>3.2240649999999999E-3</v>
      </c>
      <c r="Z122" s="5">
        <v>-5.4169609999999997E-3</v>
      </c>
      <c r="AA122" s="5">
        <v>-1.317339E-2</v>
      </c>
      <c r="AB122" s="5">
        <v>-1.969075E-2</v>
      </c>
      <c r="AC122" s="5">
        <v>-2.4407140000000001E-2</v>
      </c>
      <c r="AD122" s="5">
        <v>-2.6918379999999999E-2</v>
      </c>
    </row>
    <row r="123" spans="1:30" x14ac:dyDescent="0.35">
      <c r="A123" t="s">
        <v>220</v>
      </c>
      <c r="B123" s="5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1.5800249999999998E-2</v>
      </c>
      <c r="L123" s="5">
        <v>-3.9268959999999999E-2</v>
      </c>
      <c r="M123" s="5">
        <v>-0.107895</v>
      </c>
      <c r="N123" s="5">
        <v>-0.18710499999999999</v>
      </c>
      <c r="O123" s="5">
        <v>-0.27915400000000001</v>
      </c>
      <c r="P123" s="5">
        <v>-0.23716599999999999</v>
      </c>
      <c r="Q123" s="5">
        <v>-0.191168</v>
      </c>
      <c r="R123" s="5">
        <v>-0.15006</v>
      </c>
      <c r="S123" s="5">
        <v>-0.106393</v>
      </c>
      <c r="T123" s="5">
        <v>-5.6619339999999997E-2</v>
      </c>
      <c r="U123" s="5">
        <v>-1.150606E-2</v>
      </c>
      <c r="V123" s="5">
        <v>3.456248E-2</v>
      </c>
      <c r="W123" s="5">
        <v>7.9836279999999996E-2</v>
      </c>
      <c r="X123" s="5">
        <v>0.124945</v>
      </c>
      <c r="Y123" s="5">
        <v>0.16883200000000001</v>
      </c>
      <c r="Z123" s="5">
        <v>0.210897</v>
      </c>
      <c r="AA123" s="5">
        <v>0.25195400000000001</v>
      </c>
      <c r="AB123" s="5">
        <v>0.29219200000000001</v>
      </c>
      <c r="AC123" s="5">
        <v>0.33160600000000001</v>
      </c>
      <c r="AD123" s="5">
        <v>0.37047999999999998</v>
      </c>
    </row>
    <row r="124" spans="1:30" x14ac:dyDescent="0.35">
      <c r="A124" t="s">
        <v>221</v>
      </c>
      <c r="B124" s="5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2.3381430000000002E-2</v>
      </c>
      <c r="L124" s="5">
        <v>-5.4626969999999999E-3</v>
      </c>
      <c r="M124" s="5">
        <v>-4.800157E-2</v>
      </c>
      <c r="N124" s="5">
        <v>-0.104546</v>
      </c>
      <c r="O124" s="5">
        <v>-0.17358100000000001</v>
      </c>
      <c r="P124" s="5">
        <v>-0.15121899999999999</v>
      </c>
      <c r="Q124" s="5">
        <v>-0.123325</v>
      </c>
      <c r="R124" s="5">
        <v>-9.5624470000000003E-2</v>
      </c>
      <c r="S124" s="5">
        <v>-6.4385899999999996E-2</v>
      </c>
      <c r="T124" s="5">
        <v>-2.772908E-2</v>
      </c>
      <c r="U124" s="5">
        <v>5.3527410000000003E-3</v>
      </c>
      <c r="V124" s="5">
        <v>3.9534489999999999E-2</v>
      </c>
      <c r="W124" s="5">
        <v>7.3401099999999997E-2</v>
      </c>
      <c r="X124" s="5">
        <v>0.107238</v>
      </c>
      <c r="Y124" s="5">
        <v>0.14035500000000001</v>
      </c>
      <c r="Z124" s="5">
        <v>0.171983</v>
      </c>
      <c r="AA124" s="5">
        <v>0.203126</v>
      </c>
      <c r="AB124" s="5">
        <v>0.23400199999999999</v>
      </c>
      <c r="AC124" s="5">
        <v>0.264766</v>
      </c>
      <c r="AD124" s="5">
        <v>0.29575400000000002</v>
      </c>
    </row>
    <row r="125" spans="1:30" x14ac:dyDescent="0.35">
      <c r="A125" t="s">
        <v>222</v>
      </c>
      <c r="B125" s="5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3.7064689999999997E-2</v>
      </c>
      <c r="L125" s="5">
        <v>5.4852079999999998E-2</v>
      </c>
      <c r="M125" s="5">
        <v>5.9172750000000003E-2</v>
      </c>
      <c r="N125" s="5">
        <v>4.2921319999999999E-2</v>
      </c>
      <c r="O125" s="5">
        <v>1.3851759999999999E-2</v>
      </c>
      <c r="P125" s="5">
        <v>-1.6350920000000001E-3</v>
      </c>
      <c r="Q125" s="5">
        <v>-1.059323E-2</v>
      </c>
      <c r="R125" s="5">
        <v>-1.1290700000000001E-2</v>
      </c>
      <c r="S125" s="5">
        <v>-5.8961300000000003E-3</v>
      </c>
      <c r="T125" s="5">
        <v>4.5720229999999997E-3</v>
      </c>
      <c r="U125" s="5">
        <v>1.3479980000000001E-2</v>
      </c>
      <c r="V125" s="5">
        <v>2.4092369999999998E-2</v>
      </c>
      <c r="W125" s="5">
        <v>3.5436090000000003E-2</v>
      </c>
      <c r="X125" s="5">
        <v>4.7078849999999998E-2</v>
      </c>
      <c r="Y125" s="5">
        <v>5.8813810000000001E-2</v>
      </c>
      <c r="Z125" s="5">
        <v>6.9262580000000004E-2</v>
      </c>
      <c r="AA125" s="5">
        <v>7.9783770000000004E-2</v>
      </c>
      <c r="AB125" s="5">
        <v>9.064411E-2</v>
      </c>
      <c r="AC125" s="5">
        <v>0.102188</v>
      </c>
      <c r="AD125" s="5">
        <v>0.114762</v>
      </c>
    </row>
    <row r="126" spans="1:30" x14ac:dyDescent="0.35">
      <c r="A126" t="s">
        <v>223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3.4946199999999997E-2</v>
      </c>
      <c r="L126" s="5">
        <v>5.3785220000000002E-2</v>
      </c>
      <c r="M126" s="5">
        <v>5.9913389999999997E-2</v>
      </c>
      <c r="N126" s="5">
        <v>4.6694729999999997E-2</v>
      </c>
      <c r="O126" s="5">
        <v>2.1471489999999999E-2</v>
      </c>
      <c r="P126" s="5">
        <v>7.06238E-3</v>
      </c>
      <c r="Q126" s="5">
        <v>-1.4160080000000001E-3</v>
      </c>
      <c r="R126" s="5">
        <v>-2.0743720000000001E-3</v>
      </c>
      <c r="S126" s="5">
        <v>2.918164E-3</v>
      </c>
      <c r="T126" s="5">
        <v>1.251328E-2</v>
      </c>
      <c r="U126" s="5">
        <v>2.0891710000000001E-2</v>
      </c>
      <c r="V126" s="5">
        <v>3.0758150000000001E-2</v>
      </c>
      <c r="W126" s="5">
        <v>4.13163E-2</v>
      </c>
      <c r="X126" s="5">
        <v>5.2163550000000003E-2</v>
      </c>
      <c r="Y126" s="5">
        <v>6.318145E-2</v>
      </c>
      <c r="Z126" s="5">
        <v>7.319821E-2</v>
      </c>
      <c r="AA126" s="5">
        <v>8.3425219999999994E-2</v>
      </c>
      <c r="AB126" s="5">
        <v>9.4168619999999995E-2</v>
      </c>
      <c r="AC126" s="5">
        <v>0.105822</v>
      </c>
      <c r="AD126" s="5">
        <v>0.11876200000000001</v>
      </c>
    </row>
    <row r="127" spans="1:30" x14ac:dyDescent="0.35">
      <c r="A127" t="s">
        <v>224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3.0998419999999999E-2</v>
      </c>
      <c r="L127" s="5">
        <v>3.2637569999999998E-2</v>
      </c>
      <c r="M127" s="5">
        <v>2.1592989999999999E-2</v>
      </c>
      <c r="N127" s="5">
        <v>-6.9141300000000001E-3</v>
      </c>
      <c r="O127" s="5">
        <v>-4.7652779999999999E-2</v>
      </c>
      <c r="P127" s="5">
        <v>-4.9684440000000003E-2</v>
      </c>
      <c r="Q127" s="5">
        <v>-4.6189109999999999E-2</v>
      </c>
      <c r="R127" s="5">
        <v>-3.764522E-2</v>
      </c>
      <c r="S127" s="5">
        <v>-2.4068340000000001E-2</v>
      </c>
      <c r="T127" s="5">
        <v>-5.473426E-3</v>
      </c>
      <c r="U127" s="5">
        <v>1.092607E-2</v>
      </c>
      <c r="V127" s="5">
        <v>2.882701E-2</v>
      </c>
      <c r="W127" s="5">
        <v>4.7148179999999998E-2</v>
      </c>
      <c r="X127" s="5">
        <v>6.569353E-2</v>
      </c>
      <c r="Y127" s="5">
        <v>8.4117949999999997E-2</v>
      </c>
      <c r="Z127" s="5">
        <v>0.101269</v>
      </c>
      <c r="AA127" s="5">
        <v>0.11834799999999999</v>
      </c>
      <c r="AB127" s="5">
        <v>0.13564200000000001</v>
      </c>
      <c r="AC127" s="5">
        <v>0.15342600000000001</v>
      </c>
      <c r="AD127" s="5">
        <v>0.172046</v>
      </c>
    </row>
    <row r="128" spans="1:30" x14ac:dyDescent="0.35">
      <c r="A128" t="s">
        <v>225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3.2539819999999997E-2</v>
      </c>
      <c r="L128" s="5">
        <v>3.5287220000000001E-2</v>
      </c>
      <c r="M128" s="5">
        <v>2.3087960000000001E-2</v>
      </c>
      <c r="N128" s="5">
        <v>-8.2753129999999994E-3</v>
      </c>
      <c r="O128" s="5">
        <v>-5.2758020000000003E-2</v>
      </c>
      <c r="P128" s="5">
        <v>-5.6976880000000001E-2</v>
      </c>
      <c r="Q128" s="5">
        <v>-5.4199310000000001E-2</v>
      </c>
      <c r="R128" s="5">
        <v>-4.5315269999999998E-2</v>
      </c>
      <c r="S128" s="5">
        <v>-3.0751690000000002E-2</v>
      </c>
      <c r="T128" s="5">
        <v>-1.069997E-2</v>
      </c>
      <c r="U128" s="5">
        <v>7.6001920000000004E-3</v>
      </c>
      <c r="V128" s="5">
        <v>2.738295E-2</v>
      </c>
      <c r="W128" s="5">
        <v>4.7557370000000002E-2</v>
      </c>
      <c r="X128" s="5">
        <v>6.7917770000000002E-2</v>
      </c>
      <c r="Y128" s="5">
        <v>8.8099079999999996E-2</v>
      </c>
      <c r="Z128" s="5">
        <v>0.107018</v>
      </c>
      <c r="AA128" s="5">
        <v>0.12578800000000001</v>
      </c>
      <c r="AB128" s="5">
        <v>0.144705</v>
      </c>
      <c r="AC128" s="5">
        <v>0.164053</v>
      </c>
      <c r="AD128" s="5">
        <v>0.18420900000000001</v>
      </c>
    </row>
    <row r="129" spans="1:30" x14ac:dyDescent="0.35">
      <c r="A129" t="s">
        <v>226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3.0158830000000001E-2</v>
      </c>
      <c r="L129" s="5">
        <v>2.735222E-2</v>
      </c>
      <c r="M129" s="5">
        <v>1.079461E-2</v>
      </c>
      <c r="N129" s="5">
        <v>-2.3386319999999999E-2</v>
      </c>
      <c r="O129" s="5">
        <v>-7.0567699999999997E-2</v>
      </c>
      <c r="P129" s="5">
        <v>-6.8389619999999998E-2</v>
      </c>
      <c r="Q129" s="5">
        <v>-6.0959680000000002E-2</v>
      </c>
      <c r="R129" s="5">
        <v>-4.9286799999999999E-2</v>
      </c>
      <c r="S129" s="5">
        <v>-3.2521939999999999E-2</v>
      </c>
      <c r="T129" s="5">
        <v>-1.032565E-2</v>
      </c>
      <c r="U129" s="5">
        <v>9.8645550000000005E-3</v>
      </c>
      <c r="V129" s="5">
        <v>3.1489419999999997E-2</v>
      </c>
      <c r="W129" s="5">
        <v>5.3399059999999998E-2</v>
      </c>
      <c r="X129" s="5">
        <v>7.5456430000000005E-2</v>
      </c>
      <c r="Y129" s="5">
        <v>9.7217659999999997E-2</v>
      </c>
      <c r="Z129" s="5">
        <v>0.117658</v>
      </c>
      <c r="AA129" s="5">
        <v>0.13783200000000001</v>
      </c>
      <c r="AB129" s="5">
        <v>0.15798699999999999</v>
      </c>
      <c r="AC129" s="5">
        <v>0.17835599999999999</v>
      </c>
      <c r="AD129" s="5">
        <v>0.199297</v>
      </c>
    </row>
    <row r="130" spans="1:30" x14ac:dyDescent="0.35">
      <c r="A130" t="s">
        <v>227</v>
      </c>
      <c r="B130" s="5">
        <v>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3.1510789999999997E-2</v>
      </c>
      <c r="L130" s="5">
        <v>3.1196829999999998E-2</v>
      </c>
      <c r="M130" s="5">
        <v>1.6171029999999999E-2</v>
      </c>
      <c r="N130" s="5">
        <v>-1.746837E-2</v>
      </c>
      <c r="O130" s="5">
        <v>-6.4039609999999997E-2</v>
      </c>
      <c r="P130" s="5">
        <v>-6.6825899999999994E-2</v>
      </c>
      <c r="Q130" s="5">
        <v>-6.2517459999999997E-2</v>
      </c>
      <c r="R130" s="5">
        <v>-5.2426380000000002E-2</v>
      </c>
      <c r="S130" s="5">
        <v>-3.6724010000000001E-2</v>
      </c>
      <c r="T130" s="5">
        <v>-1.546399E-2</v>
      </c>
      <c r="U130" s="5">
        <v>3.878196E-3</v>
      </c>
      <c r="V130" s="5">
        <v>2.4772329999999999E-2</v>
      </c>
      <c r="W130" s="5">
        <v>4.6108089999999997E-2</v>
      </c>
      <c r="X130" s="5">
        <v>6.7709199999999997E-2</v>
      </c>
      <c r="Y130" s="5">
        <v>8.9191119999999999E-2</v>
      </c>
      <c r="Z130" s="5">
        <v>0.10948099999999999</v>
      </c>
      <c r="AA130" s="5">
        <v>0.12972</v>
      </c>
      <c r="AB130" s="5">
        <v>0.15021599999999999</v>
      </c>
      <c r="AC130" s="5">
        <v>0.17127300000000001</v>
      </c>
      <c r="AD130" s="5">
        <v>0.19326599999999999</v>
      </c>
    </row>
    <row r="131" spans="1:30" x14ac:dyDescent="0.35">
      <c r="A131" t="s">
        <v>228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5.4481750000000002E-2</v>
      </c>
      <c r="L131" s="5">
        <v>0.11547300000000001</v>
      </c>
      <c r="M131" s="5">
        <v>0.16234999999999999</v>
      </c>
      <c r="N131" s="5">
        <v>0.18058199999999999</v>
      </c>
      <c r="O131" s="5">
        <v>0.18538099999999999</v>
      </c>
      <c r="P131" s="5">
        <v>0.13391900000000001</v>
      </c>
      <c r="Q131" s="5">
        <v>9.1914339999999997E-2</v>
      </c>
      <c r="R131" s="5">
        <v>6.7195770000000002E-2</v>
      </c>
      <c r="S131" s="5">
        <v>5.1247090000000002E-2</v>
      </c>
      <c r="T131" s="5">
        <v>4.0134929999999999E-2</v>
      </c>
      <c r="U131" s="5">
        <v>2.8313950000000001E-2</v>
      </c>
      <c r="V131" s="5">
        <v>1.8940800000000001E-2</v>
      </c>
      <c r="W131" s="5">
        <v>1.1396140000000001E-2</v>
      </c>
      <c r="X131" s="5">
        <v>4.4996359999999996E-3</v>
      </c>
      <c r="Y131" s="5">
        <v>-1.3644449999999999E-3</v>
      </c>
      <c r="Z131" s="5">
        <v>-8.4003770000000005E-3</v>
      </c>
      <c r="AA131" s="5">
        <v>-1.450243E-2</v>
      </c>
      <c r="AB131" s="5">
        <v>-1.934582E-2</v>
      </c>
      <c r="AC131" s="5">
        <v>-2.2319189999999999E-2</v>
      </c>
      <c r="AD131" s="5">
        <v>-2.3028239999999998E-2</v>
      </c>
    </row>
    <row r="132" spans="1:30" x14ac:dyDescent="0.35">
      <c r="A132" t="s">
        <v>229</v>
      </c>
      <c r="B132" s="5">
        <v>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5.1762229999999999E-2</v>
      </c>
      <c r="L132" s="5">
        <v>0.111162</v>
      </c>
      <c r="M132" s="5">
        <v>0.15673999999999999</v>
      </c>
      <c r="N132" s="5">
        <v>0.17458799999999999</v>
      </c>
      <c r="O132" s="5">
        <v>0.17941599999999999</v>
      </c>
      <c r="P132" s="5">
        <v>0.12817300000000001</v>
      </c>
      <c r="Q132" s="5">
        <v>8.6288260000000006E-2</v>
      </c>
      <c r="R132" s="5">
        <v>6.1472369999999998E-2</v>
      </c>
      <c r="S132" s="5">
        <v>4.5347539999999999E-2</v>
      </c>
      <c r="T132" s="5">
        <v>3.3999950000000001E-2</v>
      </c>
      <c r="U132" s="5">
        <v>2.2218890000000002E-2</v>
      </c>
      <c r="V132" s="5">
        <v>1.280679E-2</v>
      </c>
      <c r="W132" s="5">
        <v>5.2427730000000001E-3</v>
      </c>
      <c r="X132" s="5">
        <v>-1.564756E-3</v>
      </c>
      <c r="Y132" s="5">
        <v>-7.2121870000000001E-3</v>
      </c>
      <c r="Z132" s="5">
        <v>-1.3775559999999999E-2</v>
      </c>
      <c r="AA132" s="5">
        <v>-1.92476E-2</v>
      </c>
      <c r="AB132" s="5">
        <v>-2.3244270000000001E-2</v>
      </c>
      <c r="AC132" s="5">
        <v>-2.51346E-2</v>
      </c>
      <c r="AD132" s="5">
        <v>-2.4474869999999999E-2</v>
      </c>
    </row>
    <row r="133" spans="1:30" x14ac:dyDescent="0.35">
      <c r="A133" t="s">
        <v>230</v>
      </c>
      <c r="B133" s="5">
        <v>0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2.5166939999999999E-2</v>
      </c>
      <c r="L133" s="5">
        <v>-1.6096869999999999E-2</v>
      </c>
      <c r="M133" s="5">
        <v>-7.5067560000000005E-2</v>
      </c>
      <c r="N133" s="5">
        <v>-0.15093699999999999</v>
      </c>
      <c r="O133" s="5">
        <v>-0.24118600000000001</v>
      </c>
      <c r="P133" s="5">
        <v>-0.220612</v>
      </c>
      <c r="Q133" s="5">
        <v>-0.190528</v>
      </c>
      <c r="R133" s="5">
        <v>-0.15885299999999999</v>
      </c>
      <c r="S133" s="5">
        <v>-0.12182800000000001</v>
      </c>
      <c r="T133" s="5">
        <v>-7.7431369999999999E-2</v>
      </c>
      <c r="U133" s="5">
        <v>-3.7129080000000002E-2</v>
      </c>
      <c r="V133" s="5">
        <v>4.9864030000000004E-3</v>
      </c>
      <c r="W133" s="5">
        <v>4.7109270000000002E-2</v>
      </c>
      <c r="X133" s="5">
        <v>8.9515839999999999E-2</v>
      </c>
      <c r="Y133" s="5">
        <v>0.131358</v>
      </c>
      <c r="Z133" s="5">
        <v>0.17153499999999999</v>
      </c>
      <c r="AA133" s="5">
        <v>0.211393</v>
      </c>
      <c r="AB133" s="5">
        <v>0.25117099999999998</v>
      </c>
      <c r="AC133" s="5">
        <v>0.291072</v>
      </c>
      <c r="AD133" s="5">
        <v>0.33147100000000002</v>
      </c>
    </row>
    <row r="134" spans="1:30" x14ac:dyDescent="0.35">
      <c r="A134" t="s">
        <v>231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2.0257540000000001E-2</v>
      </c>
      <c r="L134" s="5">
        <v>-2.6204539999999998E-2</v>
      </c>
      <c r="M134" s="5">
        <v>-8.7374170000000001E-2</v>
      </c>
      <c r="N134" s="5">
        <v>-0.16203699999999999</v>
      </c>
      <c r="O134" s="5">
        <v>-0.24943599999999999</v>
      </c>
      <c r="P134" s="5">
        <v>-0.22289</v>
      </c>
      <c r="Q134" s="5">
        <v>-0.18923699999999999</v>
      </c>
      <c r="R134" s="5">
        <v>-0.15632099999999999</v>
      </c>
      <c r="S134" s="5">
        <v>-0.119258</v>
      </c>
      <c r="T134" s="5">
        <v>-7.5489780000000006E-2</v>
      </c>
      <c r="U134" s="5">
        <v>-3.6072260000000002E-2</v>
      </c>
      <c r="V134" s="5">
        <v>5.1187890000000003E-3</v>
      </c>
      <c r="W134" s="5">
        <v>4.6375189999999997E-2</v>
      </c>
      <c r="X134" s="5">
        <v>8.8111090000000003E-2</v>
      </c>
      <c r="Y134" s="5">
        <v>0.12950900000000001</v>
      </c>
      <c r="Z134" s="5">
        <v>0.16961300000000001</v>
      </c>
      <c r="AA134" s="5">
        <v>0.20974400000000001</v>
      </c>
      <c r="AB134" s="5">
        <v>0.25019000000000002</v>
      </c>
      <c r="AC134" s="5">
        <v>0.29117300000000002</v>
      </c>
      <c r="AD134" s="5">
        <v>0.33312999999999998</v>
      </c>
    </row>
    <row r="135" spans="1:30" x14ac:dyDescent="0.35">
      <c r="A135" t="s">
        <v>232</v>
      </c>
      <c r="B135" s="5">
        <v>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4.3609250000000002E-2</v>
      </c>
      <c r="L135" s="5">
        <v>6.236212E-2</v>
      </c>
      <c r="M135" s="5">
        <v>6.7260790000000001E-2</v>
      </c>
      <c r="N135" s="5">
        <v>4.8796810000000003E-2</v>
      </c>
      <c r="O135" s="5">
        <v>1.7018200000000001E-2</v>
      </c>
      <c r="P135" s="5">
        <v>-2.811488E-3</v>
      </c>
      <c r="Q135" s="5">
        <v>-1.429951E-2</v>
      </c>
      <c r="R135" s="5">
        <v>-1.5654520000000002E-2</v>
      </c>
      <c r="S135" s="5">
        <v>-1.0213180000000001E-2</v>
      </c>
      <c r="T135" s="5">
        <v>7.7136339999999998E-4</v>
      </c>
      <c r="U135" s="5">
        <v>8.4175580000000003E-3</v>
      </c>
      <c r="V135" s="5">
        <v>1.819927E-2</v>
      </c>
      <c r="W135" s="5">
        <v>2.904619E-2</v>
      </c>
      <c r="X135" s="5">
        <v>4.040817E-2</v>
      </c>
      <c r="Y135" s="5">
        <v>5.2206530000000001E-2</v>
      </c>
      <c r="Z135" s="5">
        <v>6.2404370000000001E-2</v>
      </c>
      <c r="AA135" s="5">
        <v>7.3107939999999996E-2</v>
      </c>
      <c r="AB135" s="5">
        <v>8.4603830000000005E-2</v>
      </c>
      <c r="AC135" s="5">
        <v>9.7335199999999997E-2</v>
      </c>
      <c r="AD135" s="5">
        <v>0.11165799999999999</v>
      </c>
    </row>
    <row r="136" spans="1:30" x14ac:dyDescent="0.35">
      <c r="A136" t="s">
        <v>233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4.1568880000000002E-2</v>
      </c>
      <c r="L136" s="5">
        <v>6.6604410000000003E-2</v>
      </c>
      <c r="M136" s="5">
        <v>7.629503E-2</v>
      </c>
      <c r="N136" s="5">
        <v>6.2667990000000007E-2</v>
      </c>
      <c r="O136" s="5">
        <v>3.5920010000000002E-2</v>
      </c>
      <c r="P136" s="5">
        <v>1.096923E-2</v>
      </c>
      <c r="Q136" s="5">
        <v>-4.6850060000000002E-3</v>
      </c>
      <c r="R136" s="5">
        <v>-9.1044209999999997E-3</v>
      </c>
      <c r="S136" s="5">
        <v>-6.3736039999999997E-3</v>
      </c>
      <c r="T136" s="5">
        <v>1.7232269999999999E-3</v>
      </c>
      <c r="U136" s="5">
        <v>8.4166239999999993E-3</v>
      </c>
      <c r="V136" s="5">
        <v>1.7058770000000001E-2</v>
      </c>
      <c r="W136" s="5">
        <v>2.674584E-2</v>
      </c>
      <c r="X136" s="5">
        <v>3.6888619999999997E-2</v>
      </c>
      <c r="Y136" s="5">
        <v>4.7457510000000001E-2</v>
      </c>
      <c r="Z136" s="5">
        <v>5.6878150000000002E-2</v>
      </c>
      <c r="AA136" s="5">
        <v>6.676472E-2</v>
      </c>
      <c r="AB136" s="5">
        <v>7.7443230000000002E-2</v>
      </c>
      <c r="AC136" s="5">
        <v>8.9376520000000001E-2</v>
      </c>
      <c r="AD136" s="5">
        <v>0.10297000000000001</v>
      </c>
    </row>
    <row r="137" spans="1:30" x14ac:dyDescent="0.35">
      <c r="A137" t="s">
        <v>234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3.6174909999999998E-2</v>
      </c>
      <c r="L137" s="5">
        <v>4.1717820000000003E-2</v>
      </c>
      <c r="M137" s="5">
        <v>3.2532739999999997E-2</v>
      </c>
      <c r="N137" s="5">
        <v>2.7536259999999999E-3</v>
      </c>
      <c r="O137" s="5">
        <v>-4.0272040000000002E-2</v>
      </c>
      <c r="P137" s="5">
        <v>-4.8964050000000002E-2</v>
      </c>
      <c r="Q137" s="5">
        <v>-4.9739319999999997E-2</v>
      </c>
      <c r="R137" s="5">
        <v>-4.311417E-2</v>
      </c>
      <c r="S137" s="5">
        <v>-3.0418770000000001E-2</v>
      </c>
      <c r="T137" s="5">
        <v>-1.2138879999999999E-2</v>
      </c>
      <c r="U137" s="5">
        <v>3.6517580000000002E-3</v>
      </c>
      <c r="V137" s="5">
        <v>2.1237740000000001E-2</v>
      </c>
      <c r="W137" s="5">
        <v>3.9449959999999999E-2</v>
      </c>
      <c r="X137" s="5">
        <v>5.799435E-2</v>
      </c>
      <c r="Y137" s="5">
        <v>7.6575290000000004E-2</v>
      </c>
      <c r="Z137" s="5">
        <v>9.3755950000000005E-2</v>
      </c>
      <c r="AA137" s="5">
        <v>0.111042</v>
      </c>
      <c r="AB137" s="5">
        <v>0.128721</v>
      </c>
      <c r="AC137" s="5">
        <v>0.14712600000000001</v>
      </c>
      <c r="AD137" s="5">
        <v>0.16662299999999999</v>
      </c>
    </row>
    <row r="138" spans="1:30" x14ac:dyDescent="0.35">
      <c r="A138" t="s">
        <v>235</v>
      </c>
      <c r="B138" s="5">
        <v>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3.4393600000000003E-2</v>
      </c>
      <c r="L138" s="5">
        <v>3.4511350000000003E-2</v>
      </c>
      <c r="M138" s="5">
        <v>1.8373009999999999E-2</v>
      </c>
      <c r="N138" s="5">
        <v>-1.8371129999999999E-2</v>
      </c>
      <c r="O138" s="5">
        <v>-6.8688139999999995E-2</v>
      </c>
      <c r="P138" s="5">
        <v>-7.51111E-2</v>
      </c>
      <c r="Q138" s="5">
        <v>-7.2334999999999997E-2</v>
      </c>
      <c r="R138" s="5">
        <v>-6.22097E-2</v>
      </c>
      <c r="S138" s="5">
        <v>-4.5778899999999997E-2</v>
      </c>
      <c r="T138" s="5">
        <v>-2.3399820000000002E-2</v>
      </c>
      <c r="U138" s="5">
        <v>-3.2907169999999999E-3</v>
      </c>
      <c r="V138" s="5">
        <v>1.8547060000000001E-2</v>
      </c>
      <c r="W138" s="5">
        <v>4.0905520000000001E-2</v>
      </c>
      <c r="X138" s="5">
        <v>6.3569239999999999E-2</v>
      </c>
      <c r="Y138" s="5">
        <v>8.6203189999999999E-2</v>
      </c>
      <c r="Z138" s="5">
        <v>0.10750800000000001</v>
      </c>
      <c r="AA138" s="5">
        <v>0.128882</v>
      </c>
      <c r="AB138" s="5">
        <v>0.15062200000000001</v>
      </c>
      <c r="AC138" s="5">
        <v>0.173071</v>
      </c>
      <c r="AD138" s="5">
        <v>0.19661500000000001</v>
      </c>
    </row>
    <row r="139" spans="1:30" x14ac:dyDescent="0.35">
      <c r="A139" t="s">
        <v>236</v>
      </c>
      <c r="B139" s="5">
        <v>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3.318683E-2</v>
      </c>
      <c r="L139" s="5">
        <v>2.8822199999999999E-2</v>
      </c>
      <c r="M139" s="5">
        <v>8.6825870000000003E-3</v>
      </c>
      <c r="N139" s="5">
        <v>-3.128508E-2</v>
      </c>
      <c r="O139" s="5">
        <v>-8.476359E-2</v>
      </c>
      <c r="P139" s="5">
        <v>-8.792063E-2</v>
      </c>
      <c r="Q139" s="5">
        <v>-8.2467319999999997E-2</v>
      </c>
      <c r="R139" s="5">
        <v>-7.0577059999999997E-2</v>
      </c>
      <c r="S139" s="5">
        <v>-5.2587019999999998E-2</v>
      </c>
      <c r="T139" s="5">
        <v>-2.8540019999999999E-2</v>
      </c>
      <c r="U139" s="5">
        <v>-7.0467539999999997E-3</v>
      </c>
      <c r="V139" s="5">
        <v>1.6234990000000001E-2</v>
      </c>
      <c r="W139" s="5">
        <v>4.0038499999999998E-2</v>
      </c>
      <c r="X139" s="5">
        <v>6.419743E-2</v>
      </c>
      <c r="Y139" s="5">
        <v>8.8327589999999997E-2</v>
      </c>
      <c r="Z139" s="5">
        <v>0.11112</v>
      </c>
      <c r="AA139" s="5">
        <v>0.13398199999999999</v>
      </c>
      <c r="AB139" s="5">
        <v>0.15723100000000001</v>
      </c>
      <c r="AC139" s="5">
        <v>0.18118000000000001</v>
      </c>
      <c r="AD139" s="5">
        <v>0.20622599999999999</v>
      </c>
    </row>
    <row r="140" spans="1:30" x14ac:dyDescent="0.35">
      <c r="A140" t="s">
        <v>237</v>
      </c>
      <c r="B140" s="5">
        <v>0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3.9826189999999997E-2</v>
      </c>
      <c r="L140" s="5">
        <v>5.1211319999999998E-2</v>
      </c>
      <c r="M140" s="5">
        <v>4.4697929999999997E-2</v>
      </c>
      <c r="N140" s="5">
        <v>1.4235619999999999E-2</v>
      </c>
      <c r="O140" s="5">
        <v>-3.033075E-2</v>
      </c>
      <c r="P140" s="5">
        <v>-5.0207790000000002E-2</v>
      </c>
      <c r="Q140" s="5">
        <v>-5.8407489999999999E-2</v>
      </c>
      <c r="R140" s="5">
        <v>-5.5494210000000002E-2</v>
      </c>
      <c r="S140" s="5">
        <v>-4.4818450000000003E-2</v>
      </c>
      <c r="T140" s="5">
        <v>-2.7767690000000001E-2</v>
      </c>
      <c r="U140" s="5">
        <v>-1.255711E-2</v>
      </c>
      <c r="V140" s="5">
        <v>4.761744E-3</v>
      </c>
      <c r="W140" s="5">
        <v>2.3069909999999999E-2</v>
      </c>
      <c r="X140" s="5">
        <v>4.1965719999999998E-2</v>
      </c>
      <c r="Y140" s="5">
        <v>6.1281769999999999E-2</v>
      </c>
      <c r="Z140" s="5">
        <v>7.9494010000000004E-2</v>
      </c>
      <c r="AA140" s="5">
        <v>9.8255350000000005E-2</v>
      </c>
      <c r="AB140" s="5">
        <v>0.117961</v>
      </c>
      <c r="AC140" s="5">
        <v>0.13906499999999999</v>
      </c>
      <c r="AD140" s="5">
        <v>0.16205</v>
      </c>
    </row>
    <row r="141" spans="1:30" x14ac:dyDescent="0.35"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1258E-CF36-4003-BF11-6DE43963B966}">
  <sheetPr codeName="Sheet11">
    <tabColor theme="8" tint="0.59999389629810485"/>
  </sheetPr>
  <dimension ref="A1:AF62"/>
  <sheetViews>
    <sheetView showGridLines="0" topLeftCell="D1" workbookViewId="0">
      <selection activeCell="T21" sqref="T21"/>
    </sheetView>
  </sheetViews>
  <sheetFormatPr defaultRowHeight="14.5" x14ac:dyDescent="0.35"/>
  <sheetData>
    <row r="1" spans="1:32" ht="17.5" thickBot="1" x14ac:dyDescent="0.45">
      <c r="A1" s="17" t="s">
        <v>238</v>
      </c>
      <c r="B1" s="1"/>
      <c r="C1" s="2"/>
      <c r="D1" s="1">
        <v>2022</v>
      </c>
      <c r="E1" s="2">
        <v>2023</v>
      </c>
      <c r="F1" s="1">
        <v>2024</v>
      </c>
      <c r="G1" s="2">
        <v>2025</v>
      </c>
      <c r="H1" s="1">
        <v>2026</v>
      </c>
      <c r="I1" s="2">
        <v>2027</v>
      </c>
      <c r="J1" s="1">
        <v>2028</v>
      </c>
      <c r="K1" s="2">
        <v>2029</v>
      </c>
      <c r="L1" s="1">
        <v>2030</v>
      </c>
      <c r="M1" s="2">
        <v>2031</v>
      </c>
      <c r="N1" s="1">
        <v>2032</v>
      </c>
      <c r="O1" s="2">
        <v>2033</v>
      </c>
      <c r="P1" s="1">
        <v>2034</v>
      </c>
      <c r="Q1" s="2">
        <v>2035</v>
      </c>
      <c r="R1" s="1">
        <v>2036</v>
      </c>
      <c r="S1" s="2">
        <v>2037</v>
      </c>
      <c r="T1" s="1">
        <v>2038</v>
      </c>
      <c r="U1" s="2">
        <v>2039</v>
      </c>
      <c r="V1" s="1">
        <v>2040</v>
      </c>
      <c r="W1" s="2">
        <v>2041</v>
      </c>
      <c r="X1" s="1">
        <v>2042</v>
      </c>
      <c r="Y1" s="2">
        <v>2043</v>
      </c>
      <c r="Z1" s="1">
        <v>2044</v>
      </c>
      <c r="AA1" s="2">
        <v>2045</v>
      </c>
      <c r="AB1" s="1">
        <v>2046</v>
      </c>
      <c r="AC1" s="2">
        <v>2047</v>
      </c>
      <c r="AD1" s="1">
        <v>2048</v>
      </c>
      <c r="AE1" s="2">
        <v>2049</v>
      </c>
      <c r="AF1" s="1">
        <v>2050</v>
      </c>
    </row>
    <row r="2" spans="1:32" ht="15" thickTop="1" x14ac:dyDescent="0.35">
      <c r="A2" s="4" t="s">
        <v>239</v>
      </c>
      <c r="B2" s="19"/>
      <c r="C2" s="19"/>
      <c r="D2" s="19">
        <v>28.9099</v>
      </c>
      <c r="E2" s="19">
        <v>28.353200000000001</v>
      </c>
      <c r="F2" s="19">
        <v>27.690000000000005</v>
      </c>
      <c r="G2" s="19">
        <v>27.041399999999996</v>
      </c>
      <c r="H2" s="19">
        <v>26.296099999999999</v>
      </c>
      <c r="I2" s="19">
        <v>25.7057</v>
      </c>
      <c r="J2" s="19">
        <v>25.243099999999998</v>
      </c>
      <c r="K2" s="19">
        <v>24.781000000000002</v>
      </c>
      <c r="L2" s="19">
        <v>24.495900000000002</v>
      </c>
      <c r="M2" s="19">
        <v>23.9209</v>
      </c>
      <c r="N2" s="19">
        <v>23.367799999999999</v>
      </c>
      <c r="O2" s="19">
        <v>22.831499999999998</v>
      </c>
      <c r="P2" s="19">
        <v>22.1721</v>
      </c>
      <c r="Q2" s="19">
        <v>21.511899999999997</v>
      </c>
      <c r="R2" s="19">
        <v>21.125</v>
      </c>
      <c r="S2" s="19">
        <v>20.757200000000001</v>
      </c>
      <c r="T2" s="19">
        <v>20.369800000000001</v>
      </c>
      <c r="U2" s="19">
        <v>19.9803</v>
      </c>
      <c r="V2" s="19">
        <v>19.594099999999997</v>
      </c>
      <c r="W2" s="19">
        <v>19.1783</v>
      </c>
      <c r="X2" s="19">
        <v>18.7546</v>
      </c>
      <c r="Y2" s="19">
        <v>18.320399999999999</v>
      </c>
      <c r="Z2" s="19">
        <v>17.874699999999997</v>
      </c>
      <c r="AA2" s="19">
        <v>17.415399999999998</v>
      </c>
      <c r="AB2" s="19">
        <v>16.932700000000001</v>
      </c>
      <c r="AC2" s="19">
        <v>16.429400000000001</v>
      </c>
      <c r="AD2" s="19">
        <v>15.901199999999999</v>
      </c>
      <c r="AE2" s="19">
        <v>15.345099999999999</v>
      </c>
      <c r="AF2" s="19">
        <v>14.7555</v>
      </c>
    </row>
    <row r="3" spans="1:32" x14ac:dyDescent="0.35">
      <c r="A3" s="4" t="s">
        <v>240</v>
      </c>
      <c r="B3" s="19"/>
      <c r="C3" s="19"/>
      <c r="D3" s="19">
        <v>27.685600000000001</v>
      </c>
      <c r="E3" s="19">
        <v>27.200700000000001</v>
      </c>
      <c r="F3" s="19">
        <v>26.657200000000003</v>
      </c>
      <c r="G3" s="19">
        <v>26.099199999999996</v>
      </c>
      <c r="H3" s="19">
        <v>25.4739</v>
      </c>
      <c r="I3" s="19">
        <v>24.920100000000001</v>
      </c>
      <c r="J3" s="19">
        <v>24.456099999999999</v>
      </c>
      <c r="K3" s="19">
        <v>23.993400000000001</v>
      </c>
      <c r="L3" s="19">
        <v>23.670900000000003</v>
      </c>
      <c r="M3" s="19">
        <v>23.080500000000001</v>
      </c>
      <c r="N3" s="19">
        <v>22.459499999999998</v>
      </c>
      <c r="O3" s="19">
        <v>21.829799999999999</v>
      </c>
      <c r="P3" s="19">
        <v>21.127500000000001</v>
      </c>
      <c r="Q3" s="19">
        <v>20.421199999999999</v>
      </c>
      <c r="R3" s="19">
        <v>20.025500000000001</v>
      </c>
      <c r="S3" s="19">
        <v>19.641500000000001</v>
      </c>
      <c r="T3" s="19">
        <v>19.2377</v>
      </c>
      <c r="U3" s="19">
        <v>18.8292</v>
      </c>
      <c r="V3" s="19">
        <v>18.423299999999998</v>
      </c>
      <c r="W3" s="19">
        <v>18.012599999999999</v>
      </c>
      <c r="X3" s="19">
        <v>17.5945</v>
      </c>
      <c r="Y3" s="19">
        <v>17.165900000000001</v>
      </c>
      <c r="Z3" s="19">
        <v>16.726599999999998</v>
      </c>
      <c r="AA3" s="19">
        <v>16.273399999999999</v>
      </c>
      <c r="AB3" s="19">
        <v>15.8055</v>
      </c>
      <c r="AC3" s="19">
        <v>15.317299999999999</v>
      </c>
      <c r="AD3" s="19">
        <v>14.8043</v>
      </c>
      <c r="AE3" s="19">
        <v>14.263299999999999</v>
      </c>
      <c r="AF3" s="19">
        <v>13.6892</v>
      </c>
    </row>
    <row r="4" spans="1:32" x14ac:dyDescent="0.35">
      <c r="A4" s="4" t="s">
        <v>241</v>
      </c>
      <c r="B4" s="19"/>
      <c r="C4" s="19"/>
      <c r="D4" s="19">
        <v>14.796099999999999</v>
      </c>
      <c r="E4" s="19">
        <v>14.488900000000001</v>
      </c>
      <c r="F4" s="19">
        <v>14.181000000000001</v>
      </c>
      <c r="G4" s="19">
        <v>13.881699999999999</v>
      </c>
      <c r="H4" s="19">
        <v>13.5695</v>
      </c>
      <c r="I4" s="19">
        <v>13.283200000000001</v>
      </c>
      <c r="J4" s="19">
        <v>13.035499999999999</v>
      </c>
      <c r="K4" s="19">
        <v>12.791</v>
      </c>
      <c r="L4" s="19">
        <v>12.623800000000001</v>
      </c>
      <c r="M4" s="19">
        <v>12.300800000000001</v>
      </c>
      <c r="N4" s="19">
        <v>11.976100000000001</v>
      </c>
      <c r="O4" s="19">
        <v>11.655799999999999</v>
      </c>
      <c r="P4" s="19">
        <v>11.319100000000001</v>
      </c>
      <c r="Q4" s="19">
        <v>10.986699999999999</v>
      </c>
      <c r="R4" s="19">
        <v>10.749799999999999</v>
      </c>
      <c r="S4" s="19">
        <v>10.520399999999999</v>
      </c>
      <c r="T4" s="19">
        <v>10.289400000000001</v>
      </c>
      <c r="U4" s="19">
        <v>10.061299999999999</v>
      </c>
      <c r="V4" s="19">
        <v>9.8376999999999999</v>
      </c>
      <c r="W4" s="19">
        <v>9.6164000000000005</v>
      </c>
      <c r="X4" s="19">
        <v>9.3966999999999992</v>
      </c>
      <c r="Y4" s="19">
        <v>9.1776999999999997</v>
      </c>
      <c r="Z4" s="19">
        <v>8.9590999999999994</v>
      </c>
      <c r="AA4" s="19">
        <v>8.7401999999999997</v>
      </c>
      <c r="AB4" s="19">
        <v>8.5204000000000004</v>
      </c>
      <c r="AC4" s="19">
        <v>8.2982999999999993</v>
      </c>
      <c r="AD4" s="19">
        <v>8.0726999999999993</v>
      </c>
      <c r="AE4" s="19">
        <v>7.8425999999999991</v>
      </c>
      <c r="AF4" s="19">
        <v>7.6066000000000003</v>
      </c>
    </row>
    <row r="5" spans="1:32" x14ac:dyDescent="0.35">
      <c r="A5" s="4" t="s">
        <v>242</v>
      </c>
      <c r="B5" s="19"/>
      <c r="C5" s="19"/>
      <c r="D5" s="19">
        <v>4.1014999999999997</v>
      </c>
      <c r="E5" s="19">
        <v>3.883</v>
      </c>
      <c r="F5" s="19">
        <v>3.7002999999999999</v>
      </c>
      <c r="G5" s="19">
        <v>3.5375999999999999</v>
      </c>
      <c r="H5" s="19">
        <v>3.3927999999999998</v>
      </c>
      <c r="I5" s="19">
        <v>3.2643</v>
      </c>
      <c r="J5" s="19">
        <v>3.1505999999999998</v>
      </c>
      <c r="K5" s="19">
        <v>3.0505</v>
      </c>
      <c r="L5" s="19">
        <v>2.9723000000000002</v>
      </c>
      <c r="M5" s="19">
        <v>2.8574000000000002</v>
      </c>
      <c r="N5" s="19">
        <v>2.7475999999999998</v>
      </c>
      <c r="O5" s="19">
        <v>2.6427999999999998</v>
      </c>
      <c r="P5" s="19">
        <v>2.5427</v>
      </c>
      <c r="Q5" s="19">
        <v>2.4470000000000001</v>
      </c>
      <c r="R5" s="19">
        <v>2.3553999999999999</v>
      </c>
      <c r="S5" s="19">
        <v>2.2677999999999998</v>
      </c>
      <c r="T5" s="19">
        <v>2.1840999999999999</v>
      </c>
      <c r="U5" s="19">
        <v>2.1038999999999999</v>
      </c>
      <c r="V5" s="19">
        <v>2.0272000000000001</v>
      </c>
      <c r="W5" s="19">
        <v>1.9538</v>
      </c>
      <c r="X5" s="19">
        <v>1.8834</v>
      </c>
      <c r="Y5" s="19">
        <v>1.8161</v>
      </c>
      <c r="Z5" s="19">
        <v>1.7515000000000001</v>
      </c>
      <c r="AA5" s="19">
        <v>1.6897</v>
      </c>
      <c r="AB5" s="19">
        <v>1.6304000000000001</v>
      </c>
      <c r="AC5" s="19">
        <v>1.5734999999999999</v>
      </c>
      <c r="AD5" s="19">
        <v>1.5189999999999999</v>
      </c>
      <c r="AE5" s="19">
        <v>1.4666999999999999</v>
      </c>
      <c r="AF5" s="19">
        <v>1.4165000000000001</v>
      </c>
    </row>
    <row r="6" spans="1:32" x14ac:dyDescent="0.35">
      <c r="A6" s="4" t="s">
        <v>243</v>
      </c>
      <c r="B6" s="19"/>
      <c r="C6" s="19"/>
      <c r="D6" s="19">
        <v>10.694599999999999</v>
      </c>
      <c r="E6" s="19">
        <v>10.6059</v>
      </c>
      <c r="F6" s="19">
        <v>10.480700000000001</v>
      </c>
      <c r="G6" s="19">
        <v>10.344099999999999</v>
      </c>
      <c r="H6" s="19">
        <v>10.1767</v>
      </c>
      <c r="I6" s="19">
        <v>10.0189</v>
      </c>
      <c r="J6" s="19">
        <v>9.8849</v>
      </c>
      <c r="K6" s="19">
        <v>9.7405000000000008</v>
      </c>
      <c r="L6" s="19">
        <v>9.6515000000000004</v>
      </c>
      <c r="M6" s="19">
        <v>9.4434000000000005</v>
      </c>
      <c r="N6" s="19">
        <v>9.2285000000000004</v>
      </c>
      <c r="O6" s="19">
        <v>9.0129999999999999</v>
      </c>
      <c r="P6" s="19">
        <v>8.7764000000000006</v>
      </c>
      <c r="Q6" s="19">
        <v>8.5396999999999998</v>
      </c>
      <c r="R6" s="19">
        <v>8.3943999999999992</v>
      </c>
      <c r="S6" s="19">
        <v>8.2525999999999993</v>
      </c>
      <c r="T6" s="19">
        <v>8.1052999999999997</v>
      </c>
      <c r="U6" s="19">
        <v>7.9573999999999998</v>
      </c>
      <c r="V6" s="19">
        <v>7.8105000000000002</v>
      </c>
      <c r="W6" s="19">
        <v>7.6626000000000003</v>
      </c>
      <c r="X6" s="19">
        <v>7.5133000000000001</v>
      </c>
      <c r="Y6" s="19">
        <v>7.3616000000000001</v>
      </c>
      <c r="Z6" s="19">
        <v>7.2076000000000002</v>
      </c>
      <c r="AA6" s="19">
        <v>7.0505000000000004</v>
      </c>
      <c r="AB6" s="19">
        <v>6.89</v>
      </c>
      <c r="AC6" s="19">
        <v>6.7248000000000001</v>
      </c>
      <c r="AD6" s="19">
        <v>6.5537000000000001</v>
      </c>
      <c r="AE6" s="19">
        <v>6.3758999999999997</v>
      </c>
      <c r="AF6" s="19">
        <v>6.1901000000000002</v>
      </c>
    </row>
    <row r="7" spans="1:32" x14ac:dyDescent="0.35">
      <c r="A7" s="4" t="s">
        <v>244</v>
      </c>
      <c r="B7" s="19"/>
      <c r="C7" s="19"/>
      <c r="D7" s="19">
        <v>12.8895</v>
      </c>
      <c r="E7" s="19">
        <v>12.7118</v>
      </c>
      <c r="F7" s="19">
        <v>12.4762</v>
      </c>
      <c r="G7" s="19">
        <v>12.217499999999999</v>
      </c>
      <c r="H7" s="19">
        <v>11.904400000000001</v>
      </c>
      <c r="I7" s="19">
        <v>11.636900000000001</v>
      </c>
      <c r="J7" s="19">
        <v>11.4206</v>
      </c>
      <c r="K7" s="19">
        <v>11.202400000000001</v>
      </c>
      <c r="L7" s="19">
        <v>11.0471</v>
      </c>
      <c r="M7" s="19">
        <v>10.7797</v>
      </c>
      <c r="N7" s="19">
        <v>10.4834</v>
      </c>
      <c r="O7" s="19">
        <v>10.173999999999999</v>
      </c>
      <c r="P7" s="19">
        <v>9.8084000000000007</v>
      </c>
      <c r="Q7" s="19">
        <v>9.4344999999999999</v>
      </c>
      <c r="R7" s="19">
        <v>9.2757000000000005</v>
      </c>
      <c r="S7" s="19">
        <v>9.1211000000000002</v>
      </c>
      <c r="T7" s="19">
        <v>8.9482999999999997</v>
      </c>
      <c r="U7" s="19">
        <v>8.7678999999999991</v>
      </c>
      <c r="V7" s="19">
        <v>8.5855999999999995</v>
      </c>
      <c r="W7" s="19">
        <v>8.3962000000000003</v>
      </c>
      <c r="X7" s="19">
        <v>8.1978000000000009</v>
      </c>
      <c r="Y7" s="19">
        <v>7.9882</v>
      </c>
      <c r="Z7" s="19">
        <v>7.7675000000000001</v>
      </c>
      <c r="AA7" s="19">
        <v>7.5331999999999999</v>
      </c>
      <c r="AB7" s="19">
        <v>7.2850999999999999</v>
      </c>
      <c r="AC7" s="19">
        <v>7.0190000000000001</v>
      </c>
      <c r="AD7" s="19">
        <v>6.7316000000000003</v>
      </c>
      <c r="AE7" s="19">
        <v>6.4207000000000001</v>
      </c>
      <c r="AF7" s="19">
        <v>6.0826000000000002</v>
      </c>
    </row>
    <row r="8" spans="1:32" x14ac:dyDescent="0.35">
      <c r="A8" s="4" t="s">
        <v>245</v>
      </c>
      <c r="B8" s="19"/>
      <c r="C8" s="19"/>
      <c r="D8" s="19">
        <v>1.2242999999999999</v>
      </c>
      <c r="E8" s="19">
        <v>1.1525000000000001</v>
      </c>
      <c r="F8" s="19">
        <v>1.0327999999999999</v>
      </c>
      <c r="G8" s="19">
        <v>0.94220000000000004</v>
      </c>
      <c r="H8" s="19">
        <v>0.82220000000000004</v>
      </c>
      <c r="I8" s="19">
        <v>0.78559999999999997</v>
      </c>
      <c r="J8" s="19">
        <v>0.78700000000000003</v>
      </c>
      <c r="K8" s="19">
        <v>0.78759999999999997</v>
      </c>
      <c r="L8" s="19">
        <v>0.82499999999999996</v>
      </c>
      <c r="M8" s="19">
        <v>0.84040000000000004</v>
      </c>
      <c r="N8" s="19">
        <v>0.9083</v>
      </c>
      <c r="O8" s="19">
        <v>1.0017</v>
      </c>
      <c r="P8" s="19">
        <v>1.0446</v>
      </c>
      <c r="Q8" s="19">
        <v>1.0907</v>
      </c>
      <c r="R8" s="19">
        <v>1.0994999999999999</v>
      </c>
      <c r="S8" s="19">
        <v>1.1156999999999999</v>
      </c>
      <c r="T8" s="19">
        <v>1.1321000000000001</v>
      </c>
      <c r="U8" s="19">
        <v>1.1511</v>
      </c>
      <c r="V8" s="19">
        <v>1.1708000000000001</v>
      </c>
      <c r="W8" s="19">
        <v>1.1657</v>
      </c>
      <c r="X8" s="19">
        <v>1.1600999999999999</v>
      </c>
      <c r="Y8" s="19">
        <v>1.1545000000000001</v>
      </c>
      <c r="Z8" s="19">
        <v>1.1480999999999999</v>
      </c>
      <c r="AA8" s="19">
        <v>1.1419999999999999</v>
      </c>
      <c r="AB8" s="19">
        <v>1.1272</v>
      </c>
      <c r="AC8" s="19">
        <v>1.1121000000000001</v>
      </c>
      <c r="AD8" s="19">
        <v>1.0969</v>
      </c>
      <c r="AE8" s="19">
        <v>1.0818000000000001</v>
      </c>
      <c r="AF8" s="19">
        <v>1.0663</v>
      </c>
    </row>
    <row r="9" spans="1:32" x14ac:dyDescent="0.35">
      <c r="A9" s="4" t="s">
        <v>246</v>
      </c>
      <c r="B9" s="19"/>
      <c r="C9" s="19"/>
      <c r="D9" s="19">
        <v>4.4701000000000004</v>
      </c>
      <c r="E9" s="19">
        <v>4.3564999999999996</v>
      </c>
      <c r="F9" s="19">
        <v>4.3155999999999999</v>
      </c>
      <c r="G9" s="19">
        <v>4.2695999999999996</v>
      </c>
      <c r="H9" s="19">
        <v>4.0144000000000002</v>
      </c>
      <c r="I9" s="19">
        <v>3.2181000000000002</v>
      </c>
      <c r="J9" s="19">
        <v>3.1779999999999999</v>
      </c>
      <c r="K9" s="19">
        <v>3.1564000000000001</v>
      </c>
      <c r="L9" s="19">
        <v>3.0754999999999999</v>
      </c>
      <c r="M9" s="19">
        <v>2.6023999999999998</v>
      </c>
      <c r="N9" s="19">
        <v>2.1612</v>
      </c>
      <c r="O9" s="19">
        <v>1.7677</v>
      </c>
      <c r="P9" s="19">
        <v>1.4804999999999999</v>
      </c>
      <c r="Q9" s="19">
        <v>1.2346999999999999</v>
      </c>
      <c r="R9" s="19">
        <v>1.2896000000000001</v>
      </c>
      <c r="S9" s="19">
        <v>1.3567</v>
      </c>
      <c r="T9" s="19">
        <v>1.3987000000000001</v>
      </c>
      <c r="U9" s="19">
        <v>1.4466000000000001</v>
      </c>
      <c r="V9" s="19">
        <v>1.4651000000000001</v>
      </c>
      <c r="W9" s="19">
        <v>1.5130999999999999</v>
      </c>
      <c r="X9" s="19">
        <v>1.5649999999999999</v>
      </c>
      <c r="Y9" s="19">
        <v>1.6269</v>
      </c>
      <c r="Z9" s="19">
        <v>1.6892</v>
      </c>
      <c r="AA9" s="19">
        <v>1.7579</v>
      </c>
      <c r="AB9" s="19">
        <v>1.8332999999999999</v>
      </c>
      <c r="AC9" s="19">
        <v>1.9179999999999999</v>
      </c>
      <c r="AD9" s="19">
        <v>2.0135999999999998</v>
      </c>
      <c r="AE9" s="19">
        <v>2.1213000000000002</v>
      </c>
      <c r="AF9" s="19">
        <v>2.2444000000000002</v>
      </c>
    </row>
    <row r="10" spans="1:32" x14ac:dyDescent="0.35">
      <c r="A10" s="4" t="s">
        <v>247</v>
      </c>
      <c r="B10" s="19"/>
      <c r="C10" s="19"/>
      <c r="D10" s="19">
        <v>39.362499999999997</v>
      </c>
      <c r="E10" s="19">
        <v>39.323099999999997</v>
      </c>
      <c r="F10" s="19">
        <v>39.283799999999999</v>
      </c>
      <c r="G10" s="19">
        <v>39.244599999999998</v>
      </c>
      <c r="H10" s="19">
        <v>39.205399999999997</v>
      </c>
      <c r="I10" s="19">
        <v>39.1661</v>
      </c>
      <c r="J10" s="19">
        <v>39.126899999999999</v>
      </c>
      <c r="K10" s="19">
        <v>38.999499999999998</v>
      </c>
      <c r="L10" s="19">
        <v>38.806199999999997</v>
      </c>
      <c r="M10" s="19">
        <v>38.378900000000002</v>
      </c>
      <c r="N10" s="19">
        <v>37.5411</v>
      </c>
      <c r="O10" s="19">
        <v>36.697600000000001</v>
      </c>
      <c r="P10" s="19">
        <v>35.959600000000002</v>
      </c>
      <c r="Q10" s="19">
        <v>35.250700000000002</v>
      </c>
      <c r="R10" s="19">
        <v>35.198099999999997</v>
      </c>
      <c r="S10" s="19">
        <v>35.106400000000001</v>
      </c>
      <c r="T10" s="19">
        <v>35.055700000000002</v>
      </c>
      <c r="U10" s="19">
        <v>34.997500000000002</v>
      </c>
      <c r="V10" s="19">
        <v>34.963000000000001</v>
      </c>
      <c r="W10" s="19">
        <v>34.958500000000001</v>
      </c>
      <c r="X10" s="19">
        <v>34.957000000000001</v>
      </c>
      <c r="Y10" s="19">
        <v>34.955399999999997</v>
      </c>
      <c r="Z10" s="19">
        <v>34.9636</v>
      </c>
      <c r="AA10" s="19">
        <v>34.978000000000002</v>
      </c>
      <c r="AB10" s="19">
        <v>35.019100000000002</v>
      </c>
      <c r="AC10" s="19">
        <v>35.070700000000002</v>
      </c>
      <c r="AD10" s="19">
        <v>35.136800000000001</v>
      </c>
      <c r="AE10" s="19">
        <v>35.217199999999998</v>
      </c>
      <c r="AF10" s="19">
        <v>35.315199999999997</v>
      </c>
    </row>
    <row r="11" spans="1:32" x14ac:dyDescent="0.35">
      <c r="A11" s="4" t="s">
        <v>248</v>
      </c>
      <c r="B11" s="19"/>
      <c r="C11" s="19"/>
      <c r="D11" s="19">
        <v>0.39319999999999999</v>
      </c>
      <c r="E11" s="19">
        <v>0.38490000000000002</v>
      </c>
      <c r="F11" s="19">
        <v>0.36870000000000003</v>
      </c>
      <c r="G11" s="19">
        <v>0.35709999999999997</v>
      </c>
      <c r="H11" s="19">
        <v>0.34320000000000001</v>
      </c>
      <c r="I11" s="19">
        <v>0.33979999999999999</v>
      </c>
      <c r="J11" s="19">
        <v>0.3427</v>
      </c>
      <c r="K11" s="19">
        <v>0.34549999999999997</v>
      </c>
      <c r="L11" s="19">
        <v>0.35420000000000001</v>
      </c>
      <c r="M11" s="19">
        <v>0.33779999999999999</v>
      </c>
      <c r="N11" s="19">
        <v>0.30859999999999999</v>
      </c>
      <c r="O11" s="19">
        <v>0.28070000000000001</v>
      </c>
      <c r="P11" s="19">
        <v>0.2535</v>
      </c>
      <c r="Q11" s="19">
        <v>0.2286</v>
      </c>
      <c r="R11" s="19">
        <v>0.2394</v>
      </c>
      <c r="S11" s="19">
        <v>0.25159999999999999</v>
      </c>
      <c r="T11" s="19">
        <v>0.26119999999999999</v>
      </c>
      <c r="U11" s="19">
        <v>0.27079999999999999</v>
      </c>
      <c r="V11" s="19">
        <v>0.28179999999999999</v>
      </c>
      <c r="W11" s="19">
        <v>0.29310000000000003</v>
      </c>
      <c r="X11" s="19">
        <v>0.30480000000000002</v>
      </c>
      <c r="Y11" s="19">
        <v>0.31690000000000002</v>
      </c>
      <c r="Z11" s="19">
        <v>0.32979999999999998</v>
      </c>
      <c r="AA11" s="19">
        <v>0.34339999999999998</v>
      </c>
      <c r="AB11" s="19">
        <v>0.3584</v>
      </c>
      <c r="AC11" s="19">
        <v>0.3745</v>
      </c>
      <c r="AD11" s="19">
        <v>0.3921</v>
      </c>
      <c r="AE11" s="19">
        <v>0.41110000000000002</v>
      </c>
      <c r="AF11" s="19">
        <v>0.43190000000000001</v>
      </c>
    </row>
    <row r="12" spans="1:32" x14ac:dyDescent="0.35">
      <c r="A12" s="4" t="s">
        <v>249</v>
      </c>
      <c r="B12" s="19"/>
      <c r="C12" s="19"/>
      <c r="D12" s="19">
        <v>31.450399999999998</v>
      </c>
      <c r="E12" s="19">
        <v>31.468900000000001</v>
      </c>
      <c r="F12" s="19">
        <v>31.482900000000001</v>
      </c>
      <c r="G12" s="19">
        <v>31.468499999999999</v>
      </c>
      <c r="H12" s="19">
        <v>31.4696</v>
      </c>
      <c r="I12" s="19">
        <v>31.433599999999998</v>
      </c>
      <c r="J12" s="19">
        <v>31.3766</v>
      </c>
      <c r="K12" s="19">
        <v>31.238</v>
      </c>
      <c r="L12" s="19">
        <v>31.069500000000001</v>
      </c>
      <c r="M12" s="19">
        <v>31.004100000000001</v>
      </c>
      <c r="N12" s="19">
        <v>30.782499999999999</v>
      </c>
      <c r="O12" s="19">
        <v>30.5382</v>
      </c>
      <c r="P12" s="19">
        <v>30.310600000000001</v>
      </c>
      <c r="Q12" s="19">
        <v>30.081800000000001</v>
      </c>
      <c r="R12" s="19">
        <v>29.910699999999999</v>
      </c>
      <c r="S12" s="19">
        <v>29.730499999999999</v>
      </c>
      <c r="T12" s="19">
        <v>29.5489</v>
      </c>
      <c r="U12" s="19">
        <v>29.363199999999999</v>
      </c>
      <c r="V12" s="19">
        <v>29.178000000000001</v>
      </c>
      <c r="W12" s="19">
        <v>29.0229</v>
      </c>
      <c r="X12" s="19">
        <v>28.8672</v>
      </c>
      <c r="Y12" s="19">
        <v>28.7105</v>
      </c>
      <c r="Z12" s="19">
        <v>28.554099999999998</v>
      </c>
      <c r="AA12" s="19">
        <v>28.3965</v>
      </c>
      <c r="AB12" s="19">
        <v>28.250599999999999</v>
      </c>
      <c r="AC12" s="19">
        <v>28.104199999999999</v>
      </c>
      <c r="AD12" s="19">
        <v>27.9589</v>
      </c>
      <c r="AE12" s="19">
        <v>27.813099999999999</v>
      </c>
      <c r="AF12" s="19">
        <v>27.668299999999999</v>
      </c>
    </row>
    <row r="13" spans="1:32" x14ac:dyDescent="0.35">
      <c r="A13" s="4" t="s">
        <v>250</v>
      </c>
      <c r="B13" s="19"/>
      <c r="C13" s="19"/>
      <c r="D13" s="19">
        <v>7.5189000000000004</v>
      </c>
      <c r="E13" s="19">
        <v>7.4692999999999996</v>
      </c>
      <c r="F13" s="19">
        <v>7.4321999999999999</v>
      </c>
      <c r="G13" s="19">
        <v>7.4189999999999996</v>
      </c>
      <c r="H13" s="19">
        <v>7.3925999999999998</v>
      </c>
      <c r="I13" s="19">
        <v>7.3926999999999996</v>
      </c>
      <c r="J13" s="19">
        <v>7.4077000000000002</v>
      </c>
      <c r="K13" s="19">
        <v>7.4160000000000004</v>
      </c>
      <c r="L13" s="19">
        <v>7.3825000000000003</v>
      </c>
      <c r="M13" s="19">
        <v>7.0369999999999999</v>
      </c>
      <c r="N13" s="19">
        <v>6.4499000000000004</v>
      </c>
      <c r="O13" s="19">
        <v>5.8785999999999996</v>
      </c>
      <c r="P13" s="19">
        <v>5.3955000000000002</v>
      </c>
      <c r="Q13" s="19">
        <v>4.9402999999999997</v>
      </c>
      <c r="R13" s="19">
        <v>5.048</v>
      </c>
      <c r="S13" s="19">
        <v>5.1242999999999999</v>
      </c>
      <c r="T13" s="19">
        <v>5.2454999999999998</v>
      </c>
      <c r="U13" s="19">
        <v>5.3635000000000002</v>
      </c>
      <c r="V13" s="19">
        <v>5.5031999999999996</v>
      </c>
      <c r="W13" s="19">
        <v>5.6425999999999998</v>
      </c>
      <c r="X13" s="19">
        <v>5.7850000000000001</v>
      </c>
      <c r="Y13" s="19">
        <v>5.9279000000000002</v>
      </c>
      <c r="Z13" s="19">
        <v>6.0797999999999996</v>
      </c>
      <c r="AA13" s="19">
        <v>6.2380000000000004</v>
      </c>
      <c r="AB13" s="19">
        <v>6.4100999999999999</v>
      </c>
      <c r="AC13" s="19">
        <v>6.5918999999999999</v>
      </c>
      <c r="AD13" s="19">
        <v>6.7858999999999998</v>
      </c>
      <c r="AE13" s="19">
        <v>6.9931000000000001</v>
      </c>
      <c r="AF13" s="19">
        <v>7.2149999999999999</v>
      </c>
    </row>
    <row r="14" spans="1:32" x14ac:dyDescent="0.35">
      <c r="A14" s="4" t="s">
        <v>251</v>
      </c>
      <c r="B14" s="19"/>
      <c r="C14" s="19"/>
      <c r="D14" s="19">
        <v>3.4866999999999999</v>
      </c>
      <c r="E14" s="19">
        <v>3.4607999999999999</v>
      </c>
      <c r="F14" s="19">
        <v>3.4272</v>
      </c>
      <c r="G14" s="19">
        <v>3.3858999999999999</v>
      </c>
      <c r="H14" s="19">
        <v>3.2650000000000001</v>
      </c>
      <c r="I14" s="19">
        <v>3.2294999999999998</v>
      </c>
      <c r="J14" s="19">
        <v>3.2077</v>
      </c>
      <c r="K14" s="19">
        <v>3.1884999999999999</v>
      </c>
      <c r="L14" s="19">
        <v>3.1716000000000002</v>
      </c>
      <c r="M14" s="19">
        <v>3.1196999999999999</v>
      </c>
      <c r="N14" s="19">
        <v>3.1545000000000001</v>
      </c>
      <c r="O14" s="19">
        <v>3.2132000000000001</v>
      </c>
      <c r="P14" s="19">
        <v>3.2633999999999999</v>
      </c>
      <c r="Q14" s="19">
        <v>3.3161</v>
      </c>
      <c r="R14" s="19">
        <v>3.3161999999999998</v>
      </c>
      <c r="S14" s="19">
        <v>3.3260000000000001</v>
      </c>
      <c r="T14" s="19">
        <v>3.3363</v>
      </c>
      <c r="U14" s="19">
        <v>3.3504999999999998</v>
      </c>
      <c r="V14" s="19">
        <v>3.3654000000000002</v>
      </c>
      <c r="W14" s="19">
        <v>3.3508</v>
      </c>
      <c r="X14" s="19">
        <v>3.3367</v>
      </c>
      <c r="Y14" s="19">
        <v>3.3233000000000001</v>
      </c>
      <c r="Z14" s="19">
        <v>3.3102</v>
      </c>
      <c r="AA14" s="19">
        <v>3.2980999999999998</v>
      </c>
      <c r="AB14" s="19">
        <v>3.2753999999999999</v>
      </c>
      <c r="AC14" s="19">
        <v>3.2532999999999999</v>
      </c>
      <c r="AD14" s="19">
        <v>3.2309000000000001</v>
      </c>
      <c r="AE14" s="19">
        <v>3.2092999999999998</v>
      </c>
      <c r="AF14" s="19">
        <v>3.1871999999999998</v>
      </c>
    </row>
    <row r="15" spans="1:32" x14ac:dyDescent="0.35">
      <c r="A15" s="4" t="s">
        <v>252</v>
      </c>
      <c r="B15" s="19"/>
      <c r="C15" s="19"/>
      <c r="D15" s="19">
        <v>-21.813600000000001</v>
      </c>
      <c r="E15" s="19">
        <v>-21.242100000000001</v>
      </c>
      <c r="F15" s="19">
        <v>-21.081800000000001</v>
      </c>
      <c r="G15" s="19">
        <v>-21.996500000000001</v>
      </c>
      <c r="H15" s="19">
        <v>-23.4511</v>
      </c>
      <c r="I15" s="19">
        <v>-25.442299999999999</v>
      </c>
      <c r="J15" s="19">
        <v>-27.851400000000002</v>
      </c>
      <c r="K15" s="19">
        <v>-30.134499999999999</v>
      </c>
      <c r="L15" s="19">
        <v>-31.936900000000001</v>
      </c>
      <c r="M15" s="19">
        <v>-32.866100000000003</v>
      </c>
      <c r="N15" s="19">
        <v>-33.311799999999998</v>
      </c>
      <c r="O15" s="19">
        <v>-34.049999999999997</v>
      </c>
      <c r="P15" s="19">
        <v>-34.5749</v>
      </c>
      <c r="Q15" s="19">
        <v>-35.359200000000001</v>
      </c>
      <c r="R15" s="19">
        <v>-36.600099999999998</v>
      </c>
      <c r="S15" s="19">
        <v>-38.8675</v>
      </c>
      <c r="T15" s="19">
        <v>-40.1691</v>
      </c>
      <c r="U15" s="19">
        <v>-41.562199999999997</v>
      </c>
      <c r="V15" s="19">
        <v>-42.874299999999998</v>
      </c>
      <c r="W15" s="19">
        <v>-44.1599</v>
      </c>
      <c r="X15" s="19">
        <v>-45.083599999999997</v>
      </c>
      <c r="Y15" s="19">
        <v>-45.466099999999997</v>
      </c>
      <c r="Z15" s="19">
        <v>-45.508499999999998</v>
      </c>
      <c r="AA15" s="19">
        <v>-44.831699999999998</v>
      </c>
      <c r="AB15" s="19">
        <v>-44.044899999999998</v>
      </c>
      <c r="AC15" s="19">
        <v>-43.258400000000002</v>
      </c>
      <c r="AD15" s="19">
        <v>-43.356200000000001</v>
      </c>
      <c r="AE15" s="19">
        <v>-43.46</v>
      </c>
      <c r="AF15" s="19">
        <v>-43.601700000000001</v>
      </c>
    </row>
    <row r="16" spans="1:32" x14ac:dyDescent="0.35">
      <c r="A16" s="4" t="s">
        <v>253</v>
      </c>
      <c r="B16" s="19"/>
      <c r="C16" s="19"/>
      <c r="D16" s="19">
        <v>-6.2055999999999996</v>
      </c>
      <c r="E16" s="19">
        <v>-5.6341000000000001</v>
      </c>
      <c r="F16" s="19">
        <v>-5.4737999999999998</v>
      </c>
      <c r="G16" s="19">
        <v>-6.3884999999999996</v>
      </c>
      <c r="H16" s="19">
        <v>-7.8430999999999997</v>
      </c>
      <c r="I16" s="19">
        <v>-9.8343000000000007</v>
      </c>
      <c r="J16" s="19">
        <v>-12.243399999999999</v>
      </c>
      <c r="K16" s="19">
        <v>-14.5265</v>
      </c>
      <c r="L16" s="19">
        <v>-16.328900000000001</v>
      </c>
      <c r="M16" s="19">
        <v>-17.258099999999999</v>
      </c>
      <c r="N16" s="19">
        <v>-17.703800000000001</v>
      </c>
      <c r="O16" s="19">
        <v>-18.442</v>
      </c>
      <c r="P16" s="19">
        <v>-18.966899999999999</v>
      </c>
      <c r="Q16" s="19">
        <v>-19.751200000000001</v>
      </c>
      <c r="R16" s="19">
        <v>-20.992100000000001</v>
      </c>
      <c r="S16" s="19">
        <v>-23.259499999999999</v>
      </c>
      <c r="T16" s="19">
        <v>-24.5611</v>
      </c>
      <c r="U16" s="19">
        <v>-25.9542</v>
      </c>
      <c r="V16" s="19">
        <v>-27.266300000000001</v>
      </c>
      <c r="W16" s="19">
        <v>-28.5519</v>
      </c>
      <c r="X16" s="19">
        <v>-29.4756</v>
      </c>
      <c r="Y16" s="19">
        <v>-29.8581</v>
      </c>
      <c r="Z16" s="19">
        <v>-29.900500000000001</v>
      </c>
      <c r="AA16" s="19">
        <v>-29.223700000000001</v>
      </c>
      <c r="AB16" s="19">
        <v>-28.436900000000001</v>
      </c>
      <c r="AC16" s="19">
        <v>-27.650400000000001</v>
      </c>
      <c r="AD16" s="19">
        <v>-27.748200000000001</v>
      </c>
      <c r="AE16" s="19">
        <v>-27.852</v>
      </c>
      <c r="AF16" s="19">
        <v>-27.9937</v>
      </c>
    </row>
    <row r="17" spans="1:32" x14ac:dyDescent="0.35">
      <c r="A17" s="4" t="s">
        <v>254</v>
      </c>
      <c r="B17" s="19"/>
      <c r="C17" s="19"/>
      <c r="D17" s="19">
        <v>54.415799999999997</v>
      </c>
      <c r="E17" s="19">
        <v>54.2515</v>
      </c>
      <c r="F17" s="19">
        <v>53.634700000000002</v>
      </c>
      <c r="G17" s="19">
        <v>51.945</v>
      </c>
      <c r="H17" s="19">
        <v>49.329799999999999</v>
      </c>
      <c r="I17" s="19">
        <v>45.877200000000002</v>
      </c>
      <c r="J17" s="19">
        <v>42.904400000000003</v>
      </c>
      <c r="K17" s="19">
        <v>39.9908</v>
      </c>
      <c r="L17" s="19">
        <v>37.612299999999998</v>
      </c>
      <c r="M17" s="19">
        <v>35.155799999999999</v>
      </c>
      <c r="N17" s="19">
        <v>32.912999999999997</v>
      </c>
      <c r="O17" s="19">
        <v>30.459900000000001</v>
      </c>
      <c r="P17" s="19">
        <v>28.300799999999999</v>
      </c>
      <c r="Q17" s="19">
        <v>25.9542</v>
      </c>
      <c r="R17" s="19">
        <v>24.328900000000001</v>
      </c>
      <c r="S17" s="19">
        <v>21.678799999999999</v>
      </c>
      <c r="T17" s="19">
        <v>19.991299999999999</v>
      </c>
      <c r="U17" s="19">
        <v>18.212700000000002</v>
      </c>
      <c r="V17" s="19">
        <v>16.513400000000001</v>
      </c>
      <c r="W17" s="19">
        <v>14.8408</v>
      </c>
      <c r="X17" s="19">
        <v>13.5297</v>
      </c>
      <c r="Y17" s="19">
        <v>12.7597</v>
      </c>
      <c r="Z17" s="19">
        <v>12.3293</v>
      </c>
      <c r="AA17" s="19">
        <v>12.617599999999999</v>
      </c>
      <c r="AB17" s="19">
        <v>13.015499999999999</v>
      </c>
      <c r="AC17" s="19">
        <v>13.413</v>
      </c>
      <c r="AD17" s="19">
        <v>12.926299999999999</v>
      </c>
      <c r="AE17" s="19">
        <v>12.4328</v>
      </c>
      <c r="AF17" s="19">
        <v>11.900499999999999</v>
      </c>
    </row>
    <row r="18" spans="1:32" x14ac:dyDescent="0.35">
      <c r="A18" s="4" t="s">
        <v>255</v>
      </c>
      <c r="B18" s="19"/>
      <c r="C18" s="19"/>
      <c r="D18" s="19">
        <v>70.023799999999994</v>
      </c>
      <c r="E18" s="19">
        <v>69.859499999999997</v>
      </c>
      <c r="F18" s="19">
        <v>69.242699999999999</v>
      </c>
      <c r="G18" s="19">
        <v>67.552999999999997</v>
      </c>
      <c r="H18" s="19">
        <v>64.937799999999996</v>
      </c>
      <c r="I18" s="19">
        <v>61.485199999999999</v>
      </c>
      <c r="J18" s="19">
        <v>58.5124</v>
      </c>
      <c r="K18" s="19">
        <v>55.598799999999997</v>
      </c>
      <c r="L18" s="19">
        <v>53.220300000000002</v>
      </c>
      <c r="M18" s="19">
        <v>50.763800000000003</v>
      </c>
      <c r="N18" s="19">
        <v>48.521000000000001</v>
      </c>
      <c r="O18" s="19">
        <v>46.067900000000002</v>
      </c>
      <c r="P18" s="19">
        <v>43.908799999999999</v>
      </c>
      <c r="Q18" s="19">
        <v>41.562199999999997</v>
      </c>
      <c r="R18" s="19">
        <v>39.936900000000001</v>
      </c>
      <c r="S18" s="19">
        <v>37.286799999999999</v>
      </c>
      <c r="T18" s="19">
        <v>35.599299999999999</v>
      </c>
      <c r="U18" s="19">
        <v>33.820700000000002</v>
      </c>
      <c r="V18" s="19">
        <v>32.121400000000001</v>
      </c>
      <c r="W18" s="19">
        <v>30.448799999999999</v>
      </c>
      <c r="X18" s="19">
        <v>29.137699999999999</v>
      </c>
      <c r="Y18" s="19">
        <v>28.367699999999999</v>
      </c>
      <c r="Z18" s="19">
        <v>27.9373</v>
      </c>
      <c r="AA18" s="19">
        <v>28.2256</v>
      </c>
      <c r="AB18" s="19">
        <v>28.6235</v>
      </c>
      <c r="AC18" s="19">
        <v>29.021000000000001</v>
      </c>
      <c r="AD18" s="19">
        <v>28.534300000000002</v>
      </c>
      <c r="AE18" s="19">
        <v>28.040800000000001</v>
      </c>
      <c r="AF18" s="19">
        <v>27.508500000000002</v>
      </c>
    </row>
    <row r="19" spans="1:32" x14ac:dyDescent="0.35">
      <c r="A19" s="4" t="s">
        <v>256</v>
      </c>
      <c r="B19" s="19"/>
      <c r="C19" s="19"/>
      <c r="D19" s="19">
        <v>34.937100000000001</v>
      </c>
      <c r="E19" s="19">
        <v>34.929700000000004</v>
      </c>
      <c r="F19" s="19">
        <v>34.9101</v>
      </c>
      <c r="G19" s="19">
        <v>34.854399999999998</v>
      </c>
      <c r="H19" s="19">
        <v>34.7346</v>
      </c>
      <c r="I19" s="19">
        <v>34.6631</v>
      </c>
      <c r="J19" s="19">
        <v>34.584299999999999</v>
      </c>
      <c r="K19" s="19">
        <v>34.426499999999997</v>
      </c>
      <c r="L19" s="19">
        <v>34.241100000000003</v>
      </c>
      <c r="M19" s="19">
        <v>34.123800000000003</v>
      </c>
      <c r="N19" s="19">
        <v>33.936999999999998</v>
      </c>
      <c r="O19" s="19">
        <v>33.751399999999997</v>
      </c>
      <c r="P19" s="19">
        <v>33.573999999999998</v>
      </c>
      <c r="Q19" s="19">
        <v>33.3979</v>
      </c>
      <c r="R19" s="19">
        <v>33.226900000000001</v>
      </c>
      <c r="S19" s="19">
        <v>33.0565</v>
      </c>
      <c r="T19" s="19">
        <v>32.885199999999998</v>
      </c>
      <c r="U19" s="19">
        <v>32.713699999999996</v>
      </c>
      <c r="V19" s="19">
        <v>32.543399999999998</v>
      </c>
      <c r="W19" s="19">
        <v>32.373699999999999</v>
      </c>
      <c r="X19" s="19">
        <v>32.203899999999997</v>
      </c>
      <c r="Y19" s="19">
        <v>32.033799999999999</v>
      </c>
      <c r="Z19" s="19">
        <v>31.8643</v>
      </c>
      <c r="AA19" s="19">
        <v>31.694600000000001</v>
      </c>
      <c r="AB19" s="19">
        <v>31.526</v>
      </c>
      <c r="AC19" s="19">
        <v>31.357499999999998</v>
      </c>
      <c r="AD19" s="19">
        <v>31.189799999999998</v>
      </c>
      <c r="AE19" s="19">
        <v>31.022399999999998</v>
      </c>
      <c r="AF19" s="19">
        <v>30.855499999999999</v>
      </c>
    </row>
    <row r="20" spans="1:32" x14ac:dyDescent="0.35">
      <c r="A20" s="4" t="s">
        <v>257</v>
      </c>
      <c r="B20" s="19"/>
      <c r="C20" s="19"/>
      <c r="D20" s="19">
        <v>35.086699999999993</v>
      </c>
      <c r="E20" s="19">
        <v>34.929799999999993</v>
      </c>
      <c r="F20" s="19">
        <v>34.332599999999999</v>
      </c>
      <c r="G20" s="19">
        <v>32.698599999999999</v>
      </c>
      <c r="H20" s="19">
        <v>30.203199999999995</v>
      </c>
      <c r="I20" s="19">
        <v>26.822099999999999</v>
      </c>
      <c r="J20" s="19">
        <v>23.928100000000001</v>
      </c>
      <c r="K20" s="19">
        <v>21.1723</v>
      </c>
      <c r="L20" s="19">
        <v>18.979199999999999</v>
      </c>
      <c r="M20" s="19">
        <v>16.64</v>
      </c>
      <c r="N20" s="19">
        <v>14.584000000000003</v>
      </c>
      <c r="O20" s="19">
        <v>12.316500000000005</v>
      </c>
      <c r="P20" s="19">
        <v>10.334800000000001</v>
      </c>
      <c r="Q20" s="19">
        <v>8.1642999999999972</v>
      </c>
      <c r="R20" s="19">
        <v>6.7100000000000009</v>
      </c>
      <c r="S20" s="19">
        <v>4.2302999999999997</v>
      </c>
      <c r="T20" s="19">
        <v>2.714100000000002</v>
      </c>
      <c r="U20" s="19">
        <v>1.1070000000000064</v>
      </c>
      <c r="V20" s="19">
        <v>-0.42199999999999704</v>
      </c>
      <c r="W20" s="19">
        <v>-1.9249000000000009</v>
      </c>
      <c r="X20" s="19">
        <v>-3.0661999999999985</v>
      </c>
      <c r="Y20" s="19">
        <v>-3.6661000000000001</v>
      </c>
      <c r="Z20" s="19">
        <v>-3.9269999999999996</v>
      </c>
      <c r="AA20" s="19">
        <v>-3.4690000000000012</v>
      </c>
      <c r="AB20" s="19">
        <v>-2.9024999999999999</v>
      </c>
      <c r="AC20" s="19">
        <v>-2.3364999999999974</v>
      </c>
      <c r="AD20" s="19">
        <v>-2.6554999999999964</v>
      </c>
      <c r="AE20" s="19">
        <v>-2.9815999999999967</v>
      </c>
      <c r="AF20" s="19">
        <v>-3.3469999999999978</v>
      </c>
    </row>
    <row r="21" spans="1:32" x14ac:dyDescent="0.35">
      <c r="A21" s="4" t="s">
        <v>334</v>
      </c>
      <c r="B21" s="19"/>
      <c r="C21" s="19"/>
      <c r="D21" s="19">
        <v>35.086699999999993</v>
      </c>
      <c r="E21" s="19">
        <v>34.929799999999993</v>
      </c>
      <c r="F21" s="19">
        <v>34.332599999999999</v>
      </c>
      <c r="G21" s="19">
        <v>32.698599999999999</v>
      </c>
      <c r="H21" s="19">
        <v>30.203199999999995</v>
      </c>
      <c r="I21" s="19">
        <v>26.822099999999999</v>
      </c>
      <c r="J21" s="19">
        <v>23.928100000000001</v>
      </c>
      <c r="K21" s="19">
        <v>21.1723</v>
      </c>
      <c r="L21" s="19">
        <v>18.979199999999999</v>
      </c>
      <c r="M21" s="19">
        <v>17.298899999999996</v>
      </c>
      <c r="N21" s="19">
        <v>15.849900000000005</v>
      </c>
      <c r="O21" s="19">
        <v>14.140200000000007</v>
      </c>
      <c r="P21" s="19">
        <v>12.670400000000001</v>
      </c>
      <c r="Q21" s="19">
        <v>10.968500000000006</v>
      </c>
      <c r="R21" s="19">
        <v>9.327300000000001</v>
      </c>
      <c r="S21" s="19">
        <v>6.6606999999999985</v>
      </c>
      <c r="T21" s="19">
        <v>4.9575999999999993</v>
      </c>
      <c r="U21" s="19">
        <v>3.1636999999999986</v>
      </c>
      <c r="V21" s="19">
        <v>1.4477999999999973</v>
      </c>
      <c r="W21" s="19">
        <v>-0.24200000000000088</v>
      </c>
      <c r="X21" s="19">
        <v>-1.5701999999999998</v>
      </c>
      <c r="Y21" s="19">
        <v>-2.3570999999999991</v>
      </c>
      <c r="Z21" s="19">
        <v>-2.8048000000000002</v>
      </c>
      <c r="AA21" s="19">
        <v>-2.5337999999999994</v>
      </c>
      <c r="AB21" s="19">
        <v>-2.1540999999999997</v>
      </c>
      <c r="AC21" s="19">
        <v>-1.7749999999999986</v>
      </c>
      <c r="AD21" s="19">
        <v>-2.2809000000000026</v>
      </c>
      <c r="AE21" s="19">
        <v>-2.7938000000000009</v>
      </c>
      <c r="AF21" s="19">
        <v>-3.3461999999999996</v>
      </c>
    </row>
    <row r="22" spans="1:32" ht="17.5" thickBot="1" x14ac:dyDescent="0.45">
      <c r="A22" s="8" t="s">
        <v>258</v>
      </c>
      <c r="B22" s="1"/>
      <c r="C22" s="2"/>
      <c r="D22" s="1">
        <v>2022</v>
      </c>
      <c r="E22" s="2">
        <v>2023</v>
      </c>
      <c r="F22" s="1">
        <v>2024</v>
      </c>
      <c r="G22" s="2">
        <v>2025</v>
      </c>
      <c r="H22" s="1">
        <v>2026</v>
      </c>
      <c r="I22" s="2">
        <v>2027</v>
      </c>
      <c r="J22" s="1">
        <v>2028</v>
      </c>
      <c r="K22" s="2">
        <v>2029</v>
      </c>
      <c r="L22" s="1">
        <v>2030</v>
      </c>
      <c r="M22" s="2">
        <v>2031</v>
      </c>
      <c r="N22" s="1">
        <v>2032</v>
      </c>
      <c r="O22" s="2">
        <v>2033</v>
      </c>
      <c r="P22" s="1">
        <v>2034</v>
      </c>
      <c r="Q22" s="2">
        <v>2035</v>
      </c>
      <c r="R22" s="1">
        <v>2036</v>
      </c>
      <c r="S22" s="2">
        <v>2037</v>
      </c>
      <c r="T22" s="1">
        <v>2038</v>
      </c>
      <c r="U22" s="2">
        <v>2039</v>
      </c>
      <c r="V22" s="1">
        <v>2040</v>
      </c>
      <c r="W22" s="2">
        <v>2041</v>
      </c>
      <c r="X22" s="1">
        <v>2042</v>
      </c>
      <c r="Y22" s="2">
        <v>2043</v>
      </c>
      <c r="Z22" s="1">
        <v>2044</v>
      </c>
      <c r="AA22" s="2">
        <v>2045</v>
      </c>
      <c r="AB22" s="1">
        <v>2046</v>
      </c>
      <c r="AC22" s="2">
        <v>2047</v>
      </c>
      <c r="AD22" s="1">
        <v>2048</v>
      </c>
      <c r="AE22" s="2">
        <v>2049</v>
      </c>
      <c r="AF22" s="1">
        <v>2050</v>
      </c>
    </row>
    <row r="23" spans="1:32" ht="15" thickTop="1" x14ac:dyDescent="0.35">
      <c r="A23" s="4" t="s">
        <v>239</v>
      </c>
      <c r="B23" s="15"/>
      <c r="C23" s="15"/>
      <c r="D23" s="15">
        <v>3.5527136788005009E-12</v>
      </c>
      <c r="E23" s="15">
        <v>0</v>
      </c>
      <c r="F23" s="15">
        <v>0</v>
      </c>
      <c r="G23" s="15">
        <v>-0.10000000000331966</v>
      </c>
      <c r="H23" s="15">
        <v>-0.19999999999953388</v>
      </c>
      <c r="I23" s="15">
        <v>-0.39999999999906777</v>
      </c>
      <c r="J23" s="15">
        <v>-0.39999999999906777</v>
      </c>
      <c r="K23" s="15">
        <v>-0.39999999999906777</v>
      </c>
      <c r="L23" s="15">
        <v>-0.499999999995282</v>
      </c>
      <c r="M23" s="15">
        <v>-169.29999999999623</v>
      </c>
      <c r="N23" s="15">
        <v>-457.10000000000406</v>
      </c>
      <c r="O23" s="15">
        <v>-732.70000000000118</v>
      </c>
      <c r="P23" s="15">
        <v>-987.50000000000068</v>
      </c>
      <c r="Q23" s="15">
        <v>-1233.0000000000041</v>
      </c>
      <c r="R23" s="15">
        <v>-1192.1999999999998</v>
      </c>
      <c r="S23" s="15">
        <v>-1120.6999999999994</v>
      </c>
      <c r="T23" s="15">
        <v>-1063.7000000000007</v>
      </c>
      <c r="U23" s="15">
        <v>-1000.0999999999998</v>
      </c>
      <c r="V23" s="15">
        <v>-920.90000000000316</v>
      </c>
      <c r="W23" s="15">
        <v>-866.39999999999873</v>
      </c>
      <c r="X23" s="15">
        <v>-809.89999999999895</v>
      </c>
      <c r="Y23" s="15">
        <v>-754.50000000000023</v>
      </c>
      <c r="Z23" s="15">
        <v>-698.70000000000232</v>
      </c>
      <c r="AA23" s="15">
        <v>-645.20000000000266</v>
      </c>
      <c r="AB23" s="15">
        <v>-601.99999999999682</v>
      </c>
      <c r="AC23" s="15">
        <v>-565.10000000000105</v>
      </c>
      <c r="AD23" s="15">
        <v>-536.8999999999993</v>
      </c>
      <c r="AE23" s="15">
        <v>-520.900000000001</v>
      </c>
      <c r="AF23" s="15">
        <v>-521.30000000000007</v>
      </c>
    </row>
    <row r="24" spans="1:32" x14ac:dyDescent="0.35">
      <c r="A24" s="4" t="s">
        <v>240</v>
      </c>
      <c r="B24" s="15"/>
      <c r="C24" s="15"/>
      <c r="D24" s="15">
        <v>0.10000000000331966</v>
      </c>
      <c r="E24" s="15">
        <v>0</v>
      </c>
      <c r="F24" s="15">
        <v>0</v>
      </c>
      <c r="G24" s="15">
        <v>-0.10000000000331966</v>
      </c>
      <c r="H24" s="15">
        <v>-0.19999999999953388</v>
      </c>
      <c r="I24" s="15">
        <v>-0.39999999999906777</v>
      </c>
      <c r="J24" s="15">
        <v>-0.39999999999906777</v>
      </c>
      <c r="K24" s="15">
        <v>-0.39999999999906777</v>
      </c>
      <c r="L24" s="15">
        <v>-0.499999999995282</v>
      </c>
      <c r="M24" s="15">
        <v>-196.59999999999656</v>
      </c>
      <c r="N24" s="15">
        <v>-508.50000000000506</v>
      </c>
      <c r="O24" s="15">
        <v>-829.70000000000255</v>
      </c>
      <c r="P24" s="15">
        <v>-1123.899999999999</v>
      </c>
      <c r="Q24" s="15">
        <v>-1412.5000000000014</v>
      </c>
      <c r="R24" s="15">
        <v>-1380.2999999999984</v>
      </c>
      <c r="S24" s="15">
        <v>-1325.099999999999</v>
      </c>
      <c r="T24" s="15">
        <v>-1284.8000000000006</v>
      </c>
      <c r="U24" s="15">
        <v>-1240.6000000000006</v>
      </c>
      <c r="V24" s="15">
        <v>-1183.0000000000034</v>
      </c>
      <c r="W24" s="15">
        <v>-1124.8000000000004</v>
      </c>
      <c r="X24" s="15">
        <v>-1064.3999999999992</v>
      </c>
      <c r="Y24" s="15">
        <v>-1005.1999999999986</v>
      </c>
      <c r="Z24" s="15">
        <v>-945.40000000000293</v>
      </c>
      <c r="AA24" s="15">
        <v>-888.50000000000045</v>
      </c>
      <c r="AB24" s="15">
        <v>-833.79999999999836</v>
      </c>
      <c r="AC24" s="15">
        <v>-785.5000000000025</v>
      </c>
      <c r="AD24" s="15">
        <v>-746.29999999999973</v>
      </c>
      <c r="AE24" s="15">
        <v>-719.90000000000089</v>
      </c>
      <c r="AF24" s="15">
        <v>-710.10000000000059</v>
      </c>
    </row>
    <row r="25" spans="1:32" x14ac:dyDescent="0.35">
      <c r="A25" s="4" t="s">
        <v>241</v>
      </c>
      <c r="B25" s="15"/>
      <c r="C25" s="15"/>
      <c r="D25" s="15">
        <v>0</v>
      </c>
      <c r="E25" s="15">
        <v>0</v>
      </c>
      <c r="F25" s="15">
        <v>0</v>
      </c>
      <c r="G25" s="15">
        <v>-0.1000000000015433</v>
      </c>
      <c r="H25" s="15">
        <v>-9.9999999999766942E-2</v>
      </c>
      <c r="I25" s="15">
        <v>-9.9999999999766942E-2</v>
      </c>
      <c r="J25" s="15">
        <v>-9.9999999999766942E-2</v>
      </c>
      <c r="K25" s="15">
        <v>-9.9999999999766942E-2</v>
      </c>
      <c r="L25" s="15">
        <v>-9.9999999999766942E-2</v>
      </c>
      <c r="M25" s="15">
        <v>-133.09999999999889</v>
      </c>
      <c r="N25" s="15">
        <v>-300.20000000000027</v>
      </c>
      <c r="O25" s="15">
        <v>-465.60000000000025</v>
      </c>
      <c r="P25" s="15">
        <v>-618.4999999999992</v>
      </c>
      <c r="Q25" s="15">
        <v>-766.40000000000089</v>
      </c>
      <c r="R25" s="15">
        <v>-817.80000000000189</v>
      </c>
      <c r="S25" s="15">
        <v>-860.10000000000093</v>
      </c>
      <c r="T25" s="15">
        <v>-904.19999999999948</v>
      </c>
      <c r="U25" s="15">
        <v>-944.50000000000148</v>
      </c>
      <c r="V25" s="15">
        <v>-978.40000000000055</v>
      </c>
      <c r="W25" s="15">
        <v>-1010.3999999999988</v>
      </c>
      <c r="X25" s="15">
        <v>-1039.3000000000009</v>
      </c>
      <c r="Y25" s="15">
        <v>-1066.2000000000003</v>
      </c>
      <c r="Z25" s="15">
        <v>-1090.8000000000015</v>
      </c>
      <c r="AA25" s="15">
        <v>-1113.8999999999992</v>
      </c>
      <c r="AB25" s="15">
        <v>-1135.6000000000001</v>
      </c>
      <c r="AC25" s="15">
        <v>-1157.0000000000018</v>
      </c>
      <c r="AD25" s="15">
        <v>-1178.700000000001</v>
      </c>
      <c r="AE25" s="15">
        <v>-1201.8000000000004</v>
      </c>
      <c r="AF25" s="15">
        <v>-1227.2999999999997</v>
      </c>
    </row>
    <row r="26" spans="1:32" x14ac:dyDescent="0.35">
      <c r="A26" s="4" t="s">
        <v>242</v>
      </c>
      <c r="B26" s="15"/>
      <c r="C26" s="15"/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0</v>
      </c>
      <c r="J26" s="15">
        <v>0</v>
      </c>
      <c r="K26" s="15">
        <v>0</v>
      </c>
      <c r="L26" s="15">
        <v>0</v>
      </c>
      <c r="M26" s="15">
        <v>-39.099999999999909</v>
      </c>
      <c r="N26" s="15">
        <v>-75.400000000000134</v>
      </c>
      <c r="O26" s="15">
        <v>-108.90000000000022</v>
      </c>
      <c r="P26" s="15">
        <v>-139.80000000000015</v>
      </c>
      <c r="Q26" s="15">
        <v>-168.49999999999989</v>
      </c>
      <c r="R26" s="15">
        <v>-194.99999999999983</v>
      </c>
      <c r="S26" s="15">
        <v>-219.40000000000026</v>
      </c>
      <c r="T26" s="15">
        <v>-241.8</v>
      </c>
      <c r="U26" s="15">
        <v>-262.50000000000017</v>
      </c>
      <c r="V26" s="15">
        <v>-281.40000000000009</v>
      </c>
      <c r="W26" s="15">
        <v>-298.7</v>
      </c>
      <c r="X26" s="15">
        <v>-314.59999999999997</v>
      </c>
      <c r="Y26" s="15">
        <v>-328.99999999999972</v>
      </c>
      <c r="Z26" s="15">
        <v>-342.20000000000005</v>
      </c>
      <c r="AA26" s="15">
        <v>-354.10000000000008</v>
      </c>
      <c r="AB26" s="15">
        <v>-364.9</v>
      </c>
      <c r="AC26" s="15">
        <v>-374.70000000000005</v>
      </c>
      <c r="AD26" s="15">
        <v>-383.4000000000002</v>
      </c>
      <c r="AE26" s="15">
        <v>-391.20000000000022</v>
      </c>
      <c r="AF26" s="15">
        <v>-398.09999999999991</v>
      </c>
    </row>
    <row r="27" spans="1:32" x14ac:dyDescent="0.35">
      <c r="A27" s="4" t="s">
        <v>243</v>
      </c>
      <c r="B27" s="15"/>
      <c r="C27" s="15"/>
      <c r="D27" s="15">
        <v>0</v>
      </c>
      <c r="E27" s="15">
        <v>0</v>
      </c>
      <c r="F27" s="15">
        <v>0</v>
      </c>
      <c r="G27" s="15">
        <v>-0.1000000000015433</v>
      </c>
      <c r="H27" s="15">
        <v>-9.9999999999766942E-2</v>
      </c>
      <c r="I27" s="15">
        <v>-9.9999999999766942E-2</v>
      </c>
      <c r="J27" s="15">
        <v>-9.9999999999766942E-2</v>
      </c>
      <c r="K27" s="15">
        <v>-9.9999999999766942E-2</v>
      </c>
      <c r="L27" s="15">
        <v>-9.9999999999766942E-2</v>
      </c>
      <c r="M27" s="15">
        <v>-93.999999999999417</v>
      </c>
      <c r="N27" s="15">
        <v>-224.80000000000013</v>
      </c>
      <c r="O27" s="15">
        <v>-356.70000000000005</v>
      </c>
      <c r="P27" s="15">
        <v>-478.69999999999993</v>
      </c>
      <c r="Q27" s="15">
        <v>-597.900000000001</v>
      </c>
      <c r="R27" s="15">
        <v>-622.80000000000155</v>
      </c>
      <c r="S27" s="15">
        <v>-640.70000000000073</v>
      </c>
      <c r="T27" s="15">
        <v>-662.39999999999986</v>
      </c>
      <c r="U27" s="15">
        <v>-682.00000000000034</v>
      </c>
      <c r="V27" s="15">
        <v>-697.00000000000011</v>
      </c>
      <c r="W27" s="15">
        <v>-711.69999999999959</v>
      </c>
      <c r="X27" s="15">
        <v>-724.69999999999948</v>
      </c>
      <c r="Y27" s="15">
        <v>-737.2000000000005</v>
      </c>
      <c r="Z27" s="15">
        <v>-748.59999999999968</v>
      </c>
      <c r="AA27" s="15">
        <v>-759.79999999999939</v>
      </c>
      <c r="AB27" s="15">
        <v>-770.70000000000061</v>
      </c>
      <c r="AC27" s="15">
        <v>-782.30000000000018</v>
      </c>
      <c r="AD27" s="15">
        <v>-795.30000000000007</v>
      </c>
      <c r="AE27" s="15">
        <v>-810.6</v>
      </c>
      <c r="AF27" s="15">
        <v>-829.20000000000016</v>
      </c>
    </row>
    <row r="28" spans="1:32" x14ac:dyDescent="0.35">
      <c r="A28" s="4" t="s">
        <v>244</v>
      </c>
      <c r="B28" s="15"/>
      <c r="C28" s="15"/>
      <c r="D28" s="15">
        <v>9.9999999999766942E-2</v>
      </c>
      <c r="E28" s="15">
        <v>0</v>
      </c>
      <c r="F28" s="15">
        <v>0</v>
      </c>
      <c r="G28" s="15">
        <v>0</v>
      </c>
      <c r="H28" s="15">
        <v>-9.9999999999766942E-2</v>
      </c>
      <c r="I28" s="15">
        <v>-0.29999999999930083</v>
      </c>
      <c r="J28" s="15">
        <v>-0.29999999999930083</v>
      </c>
      <c r="K28" s="15">
        <v>-0.29999999999930083</v>
      </c>
      <c r="L28" s="15">
        <v>-0.39999999999906777</v>
      </c>
      <c r="M28" s="15">
        <v>-63.499999999999446</v>
      </c>
      <c r="N28" s="15">
        <v>-208.30000000000126</v>
      </c>
      <c r="O28" s="15">
        <v>-364.10000000000053</v>
      </c>
      <c r="P28" s="15">
        <v>-505.39999999999986</v>
      </c>
      <c r="Q28" s="15">
        <v>-646.10000000000059</v>
      </c>
      <c r="R28" s="15">
        <v>-562.5</v>
      </c>
      <c r="S28" s="15">
        <v>-464.99999999999989</v>
      </c>
      <c r="T28" s="15">
        <v>-380.60000000000116</v>
      </c>
      <c r="U28" s="15">
        <v>-296.10000000000093</v>
      </c>
      <c r="V28" s="15">
        <v>-204.60000000000099</v>
      </c>
      <c r="W28" s="15">
        <v>-114.39999999999984</v>
      </c>
      <c r="X28" s="15">
        <v>-25.099999999998346</v>
      </c>
      <c r="Y28" s="15">
        <v>60.999999999999943</v>
      </c>
      <c r="Z28" s="15">
        <v>145.40000000000043</v>
      </c>
      <c r="AA28" s="15">
        <v>225.39999999999961</v>
      </c>
      <c r="AB28" s="15">
        <v>301.80000000000007</v>
      </c>
      <c r="AC28" s="15">
        <v>371.50000000000017</v>
      </c>
      <c r="AD28" s="15">
        <v>432.40000000000032</v>
      </c>
      <c r="AE28" s="15">
        <v>481.90000000000043</v>
      </c>
      <c r="AF28" s="15">
        <v>517.19999999999993</v>
      </c>
    </row>
    <row r="29" spans="1:32" x14ac:dyDescent="0.35">
      <c r="A29" s="4" t="s">
        <v>245</v>
      </c>
      <c r="B29" s="15"/>
      <c r="C29" s="15"/>
      <c r="D29" s="15">
        <v>-9.9999999999988987E-2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27.29999999999999</v>
      </c>
      <c r="N29" s="15">
        <v>51.4</v>
      </c>
      <c r="O29" s="15">
        <v>97.000000000000085</v>
      </c>
      <c r="P29" s="15">
        <v>136.39999999999998</v>
      </c>
      <c r="Q29" s="15">
        <v>179.5</v>
      </c>
      <c r="R29" s="15">
        <v>188.09999999999994</v>
      </c>
      <c r="S29" s="15">
        <v>204.39999999999992</v>
      </c>
      <c r="T29" s="15">
        <v>221.10000000000008</v>
      </c>
      <c r="U29" s="15">
        <v>240.50000000000006</v>
      </c>
      <c r="V29" s="15">
        <v>262.10000000000014</v>
      </c>
      <c r="W29" s="15">
        <v>258.39999999999998</v>
      </c>
      <c r="X29" s="15">
        <v>254.49999999999994</v>
      </c>
      <c r="Y29" s="15">
        <v>250.70000000000005</v>
      </c>
      <c r="Z29" s="15">
        <v>246.69999999999993</v>
      </c>
      <c r="AA29" s="15">
        <v>243.29999999999984</v>
      </c>
      <c r="AB29" s="15">
        <v>231.8</v>
      </c>
      <c r="AC29" s="15">
        <v>220.40000000000003</v>
      </c>
      <c r="AD29" s="15">
        <v>209.40000000000003</v>
      </c>
      <c r="AE29" s="15">
        <v>199.00000000000006</v>
      </c>
      <c r="AF29" s="15">
        <v>188.80000000000007</v>
      </c>
    </row>
    <row r="30" spans="1:32" x14ac:dyDescent="0.35">
      <c r="A30" s="4" t="s">
        <v>246</v>
      </c>
      <c r="B30" s="15"/>
      <c r="C30" s="15"/>
      <c r="D30" s="15">
        <v>-9.9999999999766942E-2</v>
      </c>
      <c r="E30" s="15">
        <v>0</v>
      </c>
      <c r="F30" s="15">
        <v>0</v>
      </c>
      <c r="G30" s="15">
        <v>0</v>
      </c>
      <c r="H30" s="15">
        <v>9.9999999999766942E-2</v>
      </c>
      <c r="I30" s="15">
        <v>0.10000000000021103</v>
      </c>
      <c r="J30" s="15">
        <v>0.19999999999997797</v>
      </c>
      <c r="K30" s="15">
        <v>0.19999999999997797</v>
      </c>
      <c r="L30" s="15">
        <v>9.9999999999766942E-2</v>
      </c>
      <c r="M30" s="15">
        <v>-237.70000000000024</v>
      </c>
      <c r="N30" s="15">
        <v>-648.69999999999982</v>
      </c>
      <c r="O30" s="15">
        <v>-992.29999999999973</v>
      </c>
      <c r="P30" s="15">
        <v>-1232.5999999999999</v>
      </c>
      <c r="Q30" s="15">
        <v>-1421.8</v>
      </c>
      <c r="R30" s="15">
        <v>-1329.3</v>
      </c>
      <c r="S30" s="15">
        <v>-1227.7</v>
      </c>
      <c r="T30" s="15">
        <v>-1145.7</v>
      </c>
      <c r="U30" s="15">
        <v>-1070.9999999999998</v>
      </c>
      <c r="V30" s="15">
        <v>-959.29999999999984</v>
      </c>
      <c r="W30" s="15">
        <v>-868.6</v>
      </c>
      <c r="X30" s="15">
        <v>-776.5</v>
      </c>
      <c r="Y30" s="15">
        <v>-687.30000000000007</v>
      </c>
      <c r="Z30" s="15">
        <v>-589.50000000000011</v>
      </c>
      <c r="AA30" s="15">
        <v>-488.29999999999995</v>
      </c>
      <c r="AB30" s="15">
        <v>-376.40000000000032</v>
      </c>
      <c r="AC30" s="15">
        <v>-257.10000000000008</v>
      </c>
      <c r="AD30" s="15">
        <v>-128.2000000000001</v>
      </c>
      <c r="AE30" s="15">
        <v>11.600000000000055</v>
      </c>
      <c r="AF30" s="15">
        <v>165.39999999999998</v>
      </c>
    </row>
    <row r="31" spans="1:32" x14ac:dyDescent="0.35">
      <c r="A31" s="4" t="s">
        <v>247</v>
      </c>
      <c r="B31" s="15"/>
      <c r="C31" s="15"/>
      <c r="D31" s="15">
        <v>0</v>
      </c>
      <c r="E31" s="15">
        <v>0</v>
      </c>
      <c r="F31" s="15">
        <v>0</v>
      </c>
      <c r="G31" s="15">
        <v>9.9999999996214228E-2</v>
      </c>
      <c r="H31" s="15">
        <v>0.19999999999953388</v>
      </c>
      <c r="I31" s="15">
        <v>0.30000000000285354</v>
      </c>
      <c r="J31" s="15">
        <v>0.29999999999574811</v>
      </c>
      <c r="K31" s="15">
        <v>0.29999999999574811</v>
      </c>
      <c r="L31" s="15">
        <v>0.39999999999906777</v>
      </c>
      <c r="M31" s="15">
        <v>273.69999999999806</v>
      </c>
      <c r="N31" s="15">
        <v>26.299999999999102</v>
      </c>
      <c r="O31" s="15">
        <v>4.4000000000039563</v>
      </c>
      <c r="P31" s="15">
        <v>-15.59999999999917</v>
      </c>
      <c r="Q31" s="15">
        <v>-17.199999999995441</v>
      </c>
      <c r="R31" s="15">
        <v>347.99999999999898</v>
      </c>
      <c r="S31" s="15">
        <v>821.19999999999754</v>
      </c>
      <c r="T31" s="15">
        <v>1201.9000000000019</v>
      </c>
      <c r="U31" s="15">
        <v>1592.6000000000045</v>
      </c>
      <c r="V31" s="15">
        <v>2020.4999999999984</v>
      </c>
      <c r="W31" s="15">
        <v>2198.3999999999996</v>
      </c>
      <c r="X31" s="15">
        <v>2378.9999999999977</v>
      </c>
      <c r="Y31" s="15">
        <v>2560.4999999999977</v>
      </c>
      <c r="Z31" s="15">
        <v>2751.3999999999969</v>
      </c>
      <c r="AA31" s="15">
        <v>2951.599999999999</v>
      </c>
      <c r="AB31" s="15">
        <v>3091.9000000000024</v>
      </c>
      <c r="AC31" s="15">
        <v>3243.400000000001</v>
      </c>
      <c r="AD31" s="15">
        <v>3408.6</v>
      </c>
      <c r="AE31" s="15">
        <v>3590.9999999999977</v>
      </c>
      <c r="AF31" s="15">
        <v>3789.0999999999976</v>
      </c>
    </row>
    <row r="32" spans="1:32" x14ac:dyDescent="0.35">
      <c r="A32" s="4" t="s">
        <v>248</v>
      </c>
      <c r="B32" s="15"/>
      <c r="C32" s="15"/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9.9999999999988987E-2</v>
      </c>
      <c r="K32" s="15">
        <v>0</v>
      </c>
      <c r="L32" s="15">
        <v>0</v>
      </c>
      <c r="M32" s="15">
        <v>-19.699999999999996</v>
      </c>
      <c r="N32" s="15">
        <v>-58.200000000000031</v>
      </c>
      <c r="O32" s="15">
        <v>-96.100000000000023</v>
      </c>
      <c r="P32" s="15">
        <v>-126</v>
      </c>
      <c r="Q32" s="15">
        <v>-153.30000000000001</v>
      </c>
      <c r="R32" s="15">
        <v>-144.89999999999998</v>
      </c>
      <c r="S32" s="15">
        <v>-134.69999999999999</v>
      </c>
      <c r="T32" s="15">
        <v>-127.1</v>
      </c>
      <c r="U32" s="15">
        <v>-119.4</v>
      </c>
      <c r="V32" s="15">
        <v>-110.10000000000004</v>
      </c>
      <c r="W32" s="15">
        <v>-100.69999999999996</v>
      </c>
      <c r="X32" s="15">
        <v>-90.7</v>
      </c>
      <c r="Y32" s="15">
        <v>-80.299999999999983</v>
      </c>
      <c r="Z32" s="15">
        <v>-68.800000000000026</v>
      </c>
      <c r="AA32" s="15">
        <v>-56.600000000000037</v>
      </c>
      <c r="AB32" s="15">
        <v>-42.899999999999991</v>
      </c>
      <c r="AC32" s="15">
        <v>-28.000000000000025</v>
      </c>
      <c r="AD32" s="15">
        <v>-11.400000000000022</v>
      </c>
      <c r="AE32" s="15">
        <v>6.5999999999999943</v>
      </c>
      <c r="AF32" s="15">
        <v>26.600000000000012</v>
      </c>
    </row>
    <row r="33" spans="1:32" x14ac:dyDescent="0.35">
      <c r="A33" s="4" t="s">
        <v>249</v>
      </c>
      <c r="B33" s="15"/>
      <c r="C33" s="15"/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9.9999999999766942E-2</v>
      </c>
      <c r="J33" s="15">
        <v>9.9999999999766942E-2</v>
      </c>
      <c r="K33" s="15">
        <v>0</v>
      </c>
      <c r="L33" s="15">
        <v>9.9999999999766942E-2</v>
      </c>
      <c r="M33" s="15">
        <v>577.50000000000057</v>
      </c>
      <c r="N33" s="15">
        <v>923.39999999999736</v>
      </c>
      <c r="O33" s="15">
        <v>1466.7999999999993</v>
      </c>
      <c r="P33" s="15">
        <v>1927.1999999999991</v>
      </c>
      <c r="Q33" s="15">
        <v>2377.3000000000015</v>
      </c>
      <c r="R33" s="15">
        <v>2560.1999999999985</v>
      </c>
      <c r="S33" s="15">
        <v>2813.4999999999977</v>
      </c>
      <c r="T33" s="15">
        <v>3056.6999999999994</v>
      </c>
      <c r="U33" s="15">
        <v>3312.4</v>
      </c>
      <c r="V33" s="15">
        <v>3584.7000000000016</v>
      </c>
      <c r="W33" s="15">
        <v>3609.7000000000003</v>
      </c>
      <c r="X33" s="15">
        <v>3631.7000000000021</v>
      </c>
      <c r="Y33" s="15">
        <v>3652.5</v>
      </c>
      <c r="Z33" s="15">
        <v>3671.8999999999974</v>
      </c>
      <c r="AA33" s="15">
        <v>3694.099999999999</v>
      </c>
      <c r="AB33" s="15">
        <v>3641.4999999999973</v>
      </c>
      <c r="AC33" s="15">
        <v>3588.2000000000007</v>
      </c>
      <c r="AD33" s="15">
        <v>3534.8000000000006</v>
      </c>
      <c r="AE33" s="15">
        <v>3484.8999999999996</v>
      </c>
      <c r="AF33" s="15">
        <v>3433.7999999999979</v>
      </c>
    </row>
    <row r="34" spans="1:32" x14ac:dyDescent="0.35">
      <c r="A34" s="4" t="s">
        <v>250</v>
      </c>
      <c r="B34" s="15"/>
      <c r="C34" s="15"/>
      <c r="D34" s="15">
        <v>0</v>
      </c>
      <c r="E34" s="15">
        <v>0</v>
      </c>
      <c r="F34" s="15">
        <v>0</v>
      </c>
      <c r="G34" s="15">
        <v>9.9999999999766942E-2</v>
      </c>
      <c r="H34" s="15">
        <v>9.9999999999766942E-2</v>
      </c>
      <c r="I34" s="15">
        <v>0.19999999999953388</v>
      </c>
      <c r="J34" s="15">
        <v>0.20000000000042206</v>
      </c>
      <c r="K34" s="15">
        <v>0.20000000000042206</v>
      </c>
      <c r="L34" s="15">
        <v>0.300000000000189</v>
      </c>
      <c r="M34" s="15">
        <v>-284.10000000000048</v>
      </c>
      <c r="N34" s="15">
        <v>-838.99999999999955</v>
      </c>
      <c r="O34" s="15">
        <v>-1366.3000000000006</v>
      </c>
      <c r="P34" s="15">
        <v>-1816.7999999999997</v>
      </c>
      <c r="Q34" s="15">
        <v>-2241.2000000000003</v>
      </c>
      <c r="R34" s="15">
        <v>-2067.3000000000002</v>
      </c>
      <c r="S34" s="15">
        <v>-1857.6000000000006</v>
      </c>
      <c r="T34" s="15">
        <v>-1727.7000000000005</v>
      </c>
      <c r="U34" s="15">
        <v>-1600.3999999999996</v>
      </c>
      <c r="V34" s="15">
        <v>-1454.2000000000003</v>
      </c>
      <c r="W34" s="15">
        <v>-1310.5999999999999</v>
      </c>
      <c r="X34" s="15">
        <v>-1162</v>
      </c>
      <c r="Y34" s="15">
        <v>-1011.8000000000001</v>
      </c>
      <c r="Z34" s="15">
        <v>-851.60000000000036</v>
      </c>
      <c r="AA34" s="15">
        <v>-686.09999999999968</v>
      </c>
      <c r="AB34" s="15">
        <v>-506.70000000000039</v>
      </c>
      <c r="AC34" s="15">
        <v>-316.90000000000043</v>
      </c>
      <c r="AD34" s="15">
        <v>-114.70000000000002</v>
      </c>
      <c r="AE34" s="15">
        <v>99.599999999999682</v>
      </c>
      <c r="AF34" s="15">
        <v>328.69999999999953</v>
      </c>
    </row>
    <row r="35" spans="1:32" x14ac:dyDescent="0.35">
      <c r="A35" s="4" t="s">
        <v>251</v>
      </c>
      <c r="B35" s="15"/>
      <c r="C35" s="15"/>
      <c r="D35" s="15">
        <v>0</v>
      </c>
      <c r="E35" s="15">
        <v>0</v>
      </c>
      <c r="F35" s="15">
        <v>0</v>
      </c>
      <c r="G35" s="15">
        <v>0</v>
      </c>
      <c r="H35" s="15">
        <v>-9.9999999999766942E-2</v>
      </c>
      <c r="I35" s="15">
        <v>0</v>
      </c>
      <c r="J35" s="15">
        <v>-0.10000000000021103</v>
      </c>
      <c r="K35" s="15">
        <v>-0.10000000000021103</v>
      </c>
      <c r="L35" s="15">
        <v>0</v>
      </c>
      <c r="M35" s="15">
        <v>57.199999999999918</v>
      </c>
      <c r="N35" s="15">
        <v>102.30000000000005</v>
      </c>
      <c r="O35" s="15">
        <v>171.69999999999996</v>
      </c>
      <c r="P35" s="15">
        <v>234.7999999999999</v>
      </c>
      <c r="Q35" s="15">
        <v>300.00000000000028</v>
      </c>
      <c r="R35" s="15">
        <v>316.19999999999982</v>
      </c>
      <c r="S35" s="15">
        <v>342.20000000000005</v>
      </c>
      <c r="T35" s="15">
        <v>368.19999999999987</v>
      </c>
      <c r="U35" s="15">
        <v>397.1</v>
      </c>
      <c r="V35" s="15">
        <v>428.60000000000031</v>
      </c>
      <c r="W35" s="15">
        <v>428.30000000000013</v>
      </c>
      <c r="X35" s="15">
        <v>427.79999999999995</v>
      </c>
      <c r="Y35" s="15">
        <v>427.4</v>
      </c>
      <c r="Z35" s="15">
        <v>427.00000000000006</v>
      </c>
      <c r="AA35" s="15">
        <v>427.4</v>
      </c>
      <c r="AB35" s="15">
        <v>417.5</v>
      </c>
      <c r="AC35" s="15">
        <v>407.89999999999969</v>
      </c>
      <c r="AD35" s="15">
        <v>398.40000000000009</v>
      </c>
      <c r="AE35" s="15">
        <v>389.69999999999993</v>
      </c>
      <c r="AF35" s="15">
        <v>380.99999999999977</v>
      </c>
    </row>
    <row r="36" spans="1:32" x14ac:dyDescent="0.35">
      <c r="A36" s="4" t="s">
        <v>252</v>
      </c>
      <c r="B36" s="15"/>
      <c r="C36" s="15"/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-9.9999999999766942E-2</v>
      </c>
      <c r="J36" s="15">
        <v>0</v>
      </c>
      <c r="K36" s="15">
        <v>0</v>
      </c>
      <c r="L36" s="15">
        <v>0</v>
      </c>
      <c r="M36" s="15">
        <v>0</v>
      </c>
      <c r="N36" s="15">
        <v>-9.9999999996214228E-2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-9.9999999996214228E-2</v>
      </c>
      <c r="AB36" s="15">
        <v>0</v>
      </c>
      <c r="AC36" s="15">
        <v>0</v>
      </c>
      <c r="AD36" s="15">
        <v>0</v>
      </c>
      <c r="AE36" s="15">
        <v>-0.10000000000331966</v>
      </c>
      <c r="AF36" s="15">
        <v>0</v>
      </c>
    </row>
    <row r="37" spans="1:32" x14ac:dyDescent="0.35">
      <c r="A37" s="4" t="s">
        <v>253</v>
      </c>
      <c r="B37" s="15"/>
      <c r="C37" s="15"/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-0.1000000000015433</v>
      </c>
      <c r="J37" s="15">
        <v>0</v>
      </c>
      <c r="K37" s="15">
        <v>0</v>
      </c>
      <c r="L37" s="15">
        <v>0</v>
      </c>
      <c r="M37" s="15">
        <v>0</v>
      </c>
      <c r="N37" s="15">
        <v>-9.9999999999766942E-2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-9.9999999999766942E-2</v>
      </c>
      <c r="AB37" s="15">
        <v>0</v>
      </c>
      <c r="AC37" s="15">
        <v>0</v>
      </c>
      <c r="AD37" s="15">
        <v>0</v>
      </c>
      <c r="AE37" s="15">
        <v>-9.9999999999766942E-2</v>
      </c>
      <c r="AF37" s="15">
        <v>0</v>
      </c>
    </row>
    <row r="38" spans="1:32" x14ac:dyDescent="0.35">
      <c r="A38" s="4" t="s">
        <v>254</v>
      </c>
      <c r="B38" s="15"/>
      <c r="C38" s="15"/>
      <c r="D38" s="15">
        <v>0</v>
      </c>
      <c r="E38" s="15">
        <v>0</v>
      </c>
      <c r="F38" s="15">
        <v>0</v>
      </c>
      <c r="G38" s="15">
        <v>0.10000000000331966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-76.100000000003831</v>
      </c>
      <c r="N38" s="15">
        <v>-977.10000000000014</v>
      </c>
      <c r="O38" s="15">
        <v>-1548.8999999999996</v>
      </c>
      <c r="P38" s="15">
        <v>-2000.8000000000018</v>
      </c>
      <c r="Q38" s="15">
        <v>-2371.9</v>
      </c>
      <c r="R38" s="15">
        <v>-1857.2999999999986</v>
      </c>
      <c r="S38" s="15">
        <v>-1184.9000000000026</v>
      </c>
      <c r="T38" s="15">
        <v>-639.30000000000223</v>
      </c>
      <c r="U38" s="15">
        <v>-81.399999999998585</v>
      </c>
      <c r="V38" s="15">
        <v>569.10000000000059</v>
      </c>
      <c r="W38" s="15">
        <v>891.60000000000036</v>
      </c>
      <c r="X38" s="15">
        <v>1220.3</v>
      </c>
      <c r="Y38" s="15">
        <v>1545.8999999999996</v>
      </c>
      <c r="Z38" s="15">
        <v>1890.3</v>
      </c>
      <c r="AA38" s="15">
        <v>2245.3000000000002</v>
      </c>
      <c r="AB38" s="15">
        <v>2530.9999999999986</v>
      </c>
      <c r="AC38" s="15">
        <v>2829.1000000000004</v>
      </c>
      <c r="AD38" s="15">
        <v>3141.8999999999996</v>
      </c>
      <c r="AE38" s="15">
        <v>3471.3000000000011</v>
      </c>
      <c r="AF38" s="15">
        <v>3814.1</v>
      </c>
    </row>
    <row r="39" spans="1:32" x14ac:dyDescent="0.35">
      <c r="A39" s="4" t="s">
        <v>255</v>
      </c>
      <c r="B39" s="15"/>
      <c r="C39" s="15"/>
      <c r="D39" s="15">
        <v>0</v>
      </c>
      <c r="E39" s="15">
        <v>0</v>
      </c>
      <c r="F39" s="15">
        <v>0</v>
      </c>
      <c r="G39" s="15">
        <v>0.10000000000331966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-76.099999999996726</v>
      </c>
      <c r="N39" s="15">
        <v>-977.10000000000014</v>
      </c>
      <c r="O39" s="15">
        <v>-1548.8999999999962</v>
      </c>
      <c r="P39" s="15">
        <v>-2000.7999999999981</v>
      </c>
      <c r="Q39" s="15">
        <v>-2371.9000000000037</v>
      </c>
      <c r="R39" s="15">
        <v>-1857.2999999999952</v>
      </c>
      <c r="S39" s="15">
        <v>-1184.899999999999</v>
      </c>
      <c r="T39" s="15">
        <v>-639.29999999999859</v>
      </c>
      <c r="U39" s="15">
        <v>-81.399999999995032</v>
      </c>
      <c r="V39" s="15">
        <v>569.10000000000241</v>
      </c>
      <c r="W39" s="15">
        <v>891.59999999999684</v>
      </c>
      <c r="X39" s="15">
        <v>1220.2999999999981</v>
      </c>
      <c r="Y39" s="15">
        <v>1545.8999999999996</v>
      </c>
      <c r="Z39" s="15">
        <v>1890.3</v>
      </c>
      <c r="AA39" s="15">
        <v>2245.3000000000002</v>
      </c>
      <c r="AB39" s="15">
        <v>2530.9999999999986</v>
      </c>
      <c r="AC39" s="15">
        <v>2829.1000000000004</v>
      </c>
      <c r="AD39" s="15">
        <v>3141.9000000000033</v>
      </c>
      <c r="AE39" s="15">
        <v>3471.2999999999993</v>
      </c>
      <c r="AF39" s="15">
        <v>3814.1</v>
      </c>
    </row>
    <row r="40" spans="1:32" x14ac:dyDescent="0.35">
      <c r="A40" s="4" t="s">
        <v>256</v>
      </c>
      <c r="B40" s="15"/>
      <c r="C40" s="15"/>
      <c r="D40" s="15">
        <v>0</v>
      </c>
      <c r="E40" s="15">
        <v>0</v>
      </c>
      <c r="F40" s="15">
        <v>0</v>
      </c>
      <c r="G40" s="15">
        <v>0</v>
      </c>
      <c r="H40" s="15">
        <v>-9.9999999996214228E-2</v>
      </c>
      <c r="I40" s="15">
        <v>0.10000000000331966</v>
      </c>
      <c r="J40" s="15">
        <v>0</v>
      </c>
      <c r="K40" s="15">
        <v>-0.10000000000331966</v>
      </c>
      <c r="L40" s="15">
        <v>0.10000000000331966</v>
      </c>
      <c r="M40" s="15">
        <v>634.70000000000232</v>
      </c>
      <c r="N40" s="15">
        <v>1025.6999999999935</v>
      </c>
      <c r="O40" s="15">
        <v>1638.4999999999934</v>
      </c>
      <c r="P40" s="15">
        <v>2161.9999999999955</v>
      </c>
      <c r="Q40" s="15">
        <v>2677.3000000000025</v>
      </c>
      <c r="R40" s="15">
        <v>2876.4</v>
      </c>
      <c r="S40" s="15">
        <v>3155.6999999999994</v>
      </c>
      <c r="T40" s="15">
        <v>3424.8999999999974</v>
      </c>
      <c r="U40" s="15">
        <v>3709.4999999999986</v>
      </c>
      <c r="V40" s="15">
        <v>4013.3000000000011</v>
      </c>
      <c r="W40" s="15">
        <v>4038.0000000000005</v>
      </c>
      <c r="X40" s="15">
        <v>4059.5</v>
      </c>
      <c r="Y40" s="15">
        <v>4079.8999999999987</v>
      </c>
      <c r="Z40" s="15">
        <v>4098.9000000000005</v>
      </c>
      <c r="AA40" s="15">
        <v>4121.5000000000009</v>
      </c>
      <c r="AB40" s="15">
        <v>4058.9999999999973</v>
      </c>
      <c r="AC40" s="15">
        <v>3996.0999999999985</v>
      </c>
      <c r="AD40" s="15">
        <v>3933.1999999999994</v>
      </c>
      <c r="AE40" s="15">
        <v>3874.5999999999972</v>
      </c>
      <c r="AF40" s="15">
        <v>3814.7999999999984</v>
      </c>
    </row>
    <row r="41" spans="1:32" x14ac:dyDescent="0.35">
      <c r="A41" s="4" t="s">
        <v>257</v>
      </c>
      <c r="B41" s="15"/>
      <c r="C41" s="15"/>
      <c r="D41" s="15">
        <v>0</v>
      </c>
      <c r="E41" s="15">
        <v>0</v>
      </c>
      <c r="F41" s="15">
        <v>0</v>
      </c>
      <c r="G41" s="15">
        <v>0.10000000000331966</v>
      </c>
      <c r="H41" s="15">
        <v>9.9999999996214228E-2</v>
      </c>
      <c r="I41" s="15">
        <v>-0.10000000000331966</v>
      </c>
      <c r="J41" s="15">
        <v>0</v>
      </c>
      <c r="K41" s="15">
        <v>0.10000000000331966</v>
      </c>
      <c r="L41" s="15">
        <v>-0.10000000000331966</v>
      </c>
      <c r="M41" s="15">
        <v>-710.79999999999905</v>
      </c>
      <c r="N41" s="15">
        <v>-2002.7999999999934</v>
      </c>
      <c r="O41" s="15">
        <v>-3187.3999999999896</v>
      </c>
      <c r="P41" s="15">
        <v>-4162.7999999999938</v>
      </c>
      <c r="Q41" s="15">
        <v>-5049.2000000000062</v>
      </c>
      <c r="R41" s="15">
        <v>-4733.6999999999953</v>
      </c>
      <c r="S41" s="15">
        <v>-4340.5999999999985</v>
      </c>
      <c r="T41" s="15">
        <v>-4064.1999999999962</v>
      </c>
      <c r="U41" s="15">
        <v>-3790.8999999999933</v>
      </c>
      <c r="V41" s="15">
        <v>-3444.1999999999985</v>
      </c>
      <c r="W41" s="15">
        <v>-3146.4000000000033</v>
      </c>
      <c r="X41" s="15">
        <v>-2839.2000000000016</v>
      </c>
      <c r="Y41" s="15">
        <v>-2533.9999999999991</v>
      </c>
      <c r="Z41" s="15">
        <v>-2208.6000000000004</v>
      </c>
      <c r="AA41" s="15">
        <v>-1876.2000000000007</v>
      </c>
      <c r="AB41" s="15">
        <v>-1527.9999999999986</v>
      </c>
      <c r="AC41" s="15">
        <v>-1166.999999999998</v>
      </c>
      <c r="AD41" s="15">
        <v>-791.29999999999609</v>
      </c>
      <c r="AE41" s="15">
        <v>-403.29999999999802</v>
      </c>
      <c r="AF41" s="15">
        <v>-0.69999999999836859</v>
      </c>
    </row>
    <row r="42" spans="1:32" x14ac:dyDescent="0.35">
      <c r="M42" s="18"/>
    </row>
    <row r="43" spans="1:32" ht="17.5" thickBot="1" x14ac:dyDescent="0.45">
      <c r="A43" s="8" t="s">
        <v>259</v>
      </c>
      <c r="B43" s="1"/>
      <c r="C43" s="2"/>
      <c r="D43" s="1">
        <v>2022</v>
      </c>
      <c r="E43" s="2">
        <v>2023</v>
      </c>
      <c r="F43" s="1">
        <v>2024</v>
      </c>
      <c r="G43" s="2">
        <v>2025</v>
      </c>
      <c r="H43" s="1">
        <v>2026</v>
      </c>
      <c r="I43" s="2">
        <v>2027</v>
      </c>
      <c r="J43" s="1">
        <v>2028</v>
      </c>
      <c r="K43" s="2">
        <v>2029</v>
      </c>
      <c r="L43" s="1">
        <v>2030</v>
      </c>
      <c r="M43" s="2">
        <v>2031</v>
      </c>
      <c r="N43" s="1">
        <v>2032</v>
      </c>
      <c r="O43" s="2">
        <v>2033</v>
      </c>
      <c r="P43" s="1">
        <v>2034</v>
      </c>
      <c r="Q43" s="2">
        <v>2035</v>
      </c>
      <c r="R43" s="1">
        <v>2036</v>
      </c>
      <c r="S43" s="2">
        <v>2037</v>
      </c>
      <c r="T43" s="1">
        <v>2038</v>
      </c>
      <c r="U43" s="2">
        <v>2039</v>
      </c>
      <c r="V43" s="1">
        <v>2040</v>
      </c>
      <c r="W43" s="2">
        <v>2041</v>
      </c>
      <c r="X43" s="1">
        <v>2042</v>
      </c>
      <c r="Y43" s="2">
        <v>2043</v>
      </c>
      <c r="Z43" s="1">
        <v>2044</v>
      </c>
      <c r="AA43" s="2">
        <v>2045</v>
      </c>
      <c r="AB43" s="1">
        <v>2046</v>
      </c>
      <c r="AC43" s="2">
        <v>2047</v>
      </c>
      <c r="AD43" s="1">
        <v>2048</v>
      </c>
      <c r="AE43" s="2">
        <v>2049</v>
      </c>
      <c r="AF43" s="1">
        <v>2050</v>
      </c>
    </row>
    <row r="44" spans="1:32" ht="15" thickTop="1" x14ac:dyDescent="0.35">
      <c r="A44" s="4" t="s">
        <v>239</v>
      </c>
      <c r="B44" s="9"/>
      <c r="C44" s="9"/>
      <c r="D44" s="9">
        <v>1.2288917217978967E-14</v>
      </c>
      <c r="E44" s="9">
        <v>0</v>
      </c>
      <c r="F44" s="9">
        <v>0</v>
      </c>
      <c r="G44" s="9">
        <v>-3.6980197105678181E-4</v>
      </c>
      <c r="H44" s="9">
        <v>-7.6056327315832985E-4</v>
      </c>
      <c r="I44" s="9">
        <v>-1.556050898421261E-3</v>
      </c>
      <c r="J44" s="9">
        <v>-1.5845663240005063E-3</v>
      </c>
      <c r="K44" s="9">
        <v>-1.6141138111610634E-3</v>
      </c>
      <c r="L44" s="9">
        <v>-2.0411162456331626E-3</v>
      </c>
      <c r="M44" s="9">
        <v>-0.70277540244579229</v>
      </c>
      <c r="N44" s="9">
        <v>-1.9185809804028726</v>
      </c>
      <c r="O44" s="9">
        <v>-3.109377784944964</v>
      </c>
      <c r="P44" s="9">
        <v>-4.2638905680581729</v>
      </c>
      <c r="Q44" s="9">
        <v>-5.420995475908903</v>
      </c>
      <c r="R44" s="9">
        <v>-5.3420680013621764</v>
      </c>
      <c r="S44" s="9">
        <v>-5.1225209000863856</v>
      </c>
      <c r="T44" s="9">
        <v>-4.9627918911983606</v>
      </c>
      <c r="U44" s="9">
        <v>-4.7668299937084129</v>
      </c>
      <c r="V44" s="9">
        <v>-4.4889105532537323</v>
      </c>
      <c r="W44" s="9">
        <v>-4.3223395710586781</v>
      </c>
      <c r="X44" s="9">
        <v>-4.1396406757136601</v>
      </c>
      <c r="Y44" s="9">
        <v>-3.9554597927118893</v>
      </c>
      <c r="Z44" s="9">
        <v>-3.7618314363552301</v>
      </c>
      <c r="AA44" s="9">
        <v>-3.5724173061803186</v>
      </c>
      <c r="AB44" s="9">
        <v>-3.4331924697884588</v>
      </c>
      <c r="AC44" s="9">
        <v>-3.325193444938074</v>
      </c>
      <c r="AD44" s="9">
        <v>-3.2661925648341312</v>
      </c>
      <c r="AE44" s="9">
        <v>-3.283121139543685</v>
      </c>
      <c r="AF44" s="9">
        <v>-3.4123638458315884</v>
      </c>
    </row>
    <row r="45" spans="1:32" x14ac:dyDescent="0.35">
      <c r="A45" s="4" t="s">
        <v>240</v>
      </c>
      <c r="B45" s="9"/>
      <c r="C45" s="9"/>
      <c r="D45" s="9">
        <v>3.6119990610001504E-4</v>
      </c>
      <c r="E45" s="9">
        <v>0</v>
      </c>
      <c r="F45" s="9">
        <v>0</v>
      </c>
      <c r="G45" s="9">
        <v>-3.831520385731405E-4</v>
      </c>
      <c r="H45" s="9">
        <v>-7.8511115210953039E-4</v>
      </c>
      <c r="I45" s="9">
        <v>-1.6051042314522894E-3</v>
      </c>
      <c r="J45" s="9">
        <v>-1.6355570093801966E-3</v>
      </c>
      <c r="K45" s="9">
        <v>-1.6670973334739299E-3</v>
      </c>
      <c r="L45" s="9">
        <v>-2.1122536055969737E-3</v>
      </c>
      <c r="M45" s="9">
        <v>-0.84460693127578856</v>
      </c>
      <c r="N45" s="9">
        <v>-2.2139498432602096</v>
      </c>
      <c r="O45" s="9">
        <v>-3.66159888788368</v>
      </c>
      <c r="P45" s="9">
        <v>-5.0509181444762978</v>
      </c>
      <c r="Q45" s="9">
        <v>-6.4693570031648386</v>
      </c>
      <c r="R45" s="9">
        <v>-6.4482523428229657</v>
      </c>
      <c r="S45" s="9">
        <v>-6.3200518920568864</v>
      </c>
      <c r="T45" s="9">
        <v>-6.2604458521135369</v>
      </c>
      <c r="U45" s="9">
        <v>-6.1814268203968181</v>
      </c>
      <c r="V45" s="9">
        <v>-6.0337748580813484</v>
      </c>
      <c r="W45" s="9">
        <v>-5.8774964206214033</v>
      </c>
      <c r="X45" s="9">
        <v>-5.7045163434071631</v>
      </c>
      <c r="Y45" s="9">
        <v>-5.5318610320784023</v>
      </c>
      <c r="Z45" s="9">
        <v>-5.3497057492078026</v>
      </c>
      <c r="AA45" s="9">
        <v>-5.1771656984366565</v>
      </c>
      <c r="AB45" s="9">
        <v>-5.0110281081535781</v>
      </c>
      <c r="AC45" s="9">
        <v>-4.8780336339021932</v>
      </c>
      <c r="AD45" s="9">
        <v>-4.7991717361387964</v>
      </c>
      <c r="AE45" s="9">
        <v>-4.8047146137006846</v>
      </c>
      <c r="AF45" s="9">
        <v>-4.9314897251949787</v>
      </c>
    </row>
    <row r="46" spans="1:32" x14ac:dyDescent="0.35">
      <c r="A46" s="4" t="s">
        <v>241</v>
      </c>
      <c r="B46" s="9"/>
      <c r="C46" s="9"/>
      <c r="D46" s="9">
        <v>0</v>
      </c>
      <c r="E46" s="9">
        <v>0</v>
      </c>
      <c r="F46" s="9">
        <v>0</v>
      </c>
      <c r="G46" s="9">
        <v>-7.2036767567277508E-4</v>
      </c>
      <c r="H46" s="9">
        <v>-7.3694139841828021E-4</v>
      </c>
      <c r="I46" s="9">
        <v>-7.5282497571963999E-4</v>
      </c>
      <c r="J46" s="9">
        <v>-7.6713001319284849E-4</v>
      </c>
      <c r="K46" s="9">
        <v>-7.8179359085432014E-4</v>
      </c>
      <c r="L46" s="9">
        <v>-7.9214822677434811E-4</v>
      </c>
      <c r="M46" s="9">
        <v>-1.0704605956296809</v>
      </c>
      <c r="N46" s="9">
        <v>-2.4453622019663923</v>
      </c>
      <c r="O46" s="9">
        <v>-3.8411404623228362</v>
      </c>
      <c r="P46" s="9">
        <v>-5.1811084305052875</v>
      </c>
      <c r="Q46" s="9">
        <v>-6.5208328015587451</v>
      </c>
      <c r="R46" s="9">
        <v>-7.0697465334209504</v>
      </c>
      <c r="S46" s="9">
        <v>-7.5576644259918373</v>
      </c>
      <c r="T46" s="9">
        <v>-8.0778301886792399</v>
      </c>
      <c r="U46" s="9">
        <v>-8.5818386668847459</v>
      </c>
      <c r="V46" s="9">
        <v>-9.0457743548968725</v>
      </c>
      <c r="W46" s="9">
        <v>-9.508036285617484</v>
      </c>
      <c r="X46" s="9">
        <v>-9.9587964737447372</v>
      </c>
      <c r="Y46" s="9">
        <v>-10.408145335272701</v>
      </c>
      <c r="Z46" s="9">
        <v>-10.853839341685006</v>
      </c>
      <c r="AA46" s="9">
        <v>-11.303924254878673</v>
      </c>
      <c r="AB46" s="9">
        <v>-11.760563380281692</v>
      </c>
      <c r="AC46" s="9">
        <v>-12.236523431303096</v>
      </c>
      <c r="AD46" s="9">
        <v>-12.740774369284658</v>
      </c>
      <c r="AE46" s="9">
        <v>-13.287780283932603</v>
      </c>
      <c r="AF46" s="9">
        <v>-13.893071010538943</v>
      </c>
    </row>
    <row r="47" spans="1:32" x14ac:dyDescent="0.35">
      <c r="A47" s="4" t="s">
        <v>242</v>
      </c>
      <c r="B47" s="9"/>
      <c r="C47" s="9"/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0</v>
      </c>
      <c r="J47" s="9">
        <v>0</v>
      </c>
      <c r="K47" s="9">
        <v>0</v>
      </c>
      <c r="L47" s="9">
        <v>0</v>
      </c>
      <c r="M47" s="9">
        <v>-1.3499050578284106</v>
      </c>
      <c r="N47" s="9">
        <v>-2.6709174636911137</v>
      </c>
      <c r="O47" s="9">
        <v>-3.9575535123741767</v>
      </c>
      <c r="P47" s="9">
        <v>-5.2115563839701826</v>
      </c>
      <c r="Q47" s="9">
        <v>-6.4423628369336603</v>
      </c>
      <c r="R47" s="9">
        <v>-7.6458594730238341</v>
      </c>
      <c r="S47" s="9">
        <v>-8.82116436153105</v>
      </c>
      <c r="T47" s="9">
        <v>-9.9674347664784211</v>
      </c>
      <c r="U47" s="9">
        <v>-11.092799188640981</v>
      </c>
      <c r="V47" s="9">
        <v>-12.189205579138875</v>
      </c>
      <c r="W47" s="9">
        <v>-13.260821309655936</v>
      </c>
      <c r="X47" s="9">
        <v>-14.313011828935396</v>
      </c>
      <c r="Y47" s="9">
        <v>-15.3372803132721</v>
      </c>
      <c r="Z47" s="9">
        <v>-16.344270907961985</v>
      </c>
      <c r="AA47" s="9">
        <v>-17.325570016635684</v>
      </c>
      <c r="AB47" s="9">
        <v>-18.287976745351578</v>
      </c>
      <c r="AC47" s="9">
        <v>-19.233138281490611</v>
      </c>
      <c r="AD47" s="9">
        <v>-20.153490328006736</v>
      </c>
      <c r="AE47" s="9">
        <v>-21.056031002745044</v>
      </c>
      <c r="AF47" s="9">
        <v>-21.938719276975636</v>
      </c>
    </row>
    <row r="48" spans="1:32" x14ac:dyDescent="0.35">
      <c r="A48" s="4" t="s">
        <v>243</v>
      </c>
      <c r="B48" s="9"/>
      <c r="C48" s="9"/>
      <c r="D48" s="9">
        <v>0</v>
      </c>
      <c r="E48" s="9">
        <v>0</v>
      </c>
      <c r="F48" s="9">
        <v>0</v>
      </c>
      <c r="G48" s="9">
        <v>-9.667253146840093E-4</v>
      </c>
      <c r="H48" s="9">
        <v>-9.8262715195117259E-4</v>
      </c>
      <c r="I48" s="9">
        <v>-9.9810360315168113E-4</v>
      </c>
      <c r="J48" s="9">
        <v>-1.0116337885661805E-3</v>
      </c>
      <c r="K48" s="9">
        <v>-1.0266308030282213E-3</v>
      </c>
      <c r="L48" s="9">
        <v>-1.0360976418393524E-3</v>
      </c>
      <c r="M48" s="9">
        <v>-0.98559355799273829</v>
      </c>
      <c r="N48" s="9">
        <v>-2.378005564194515</v>
      </c>
      <c r="O48" s="9">
        <v>-3.8069521969753568</v>
      </c>
      <c r="P48" s="9">
        <v>-5.1722833896986513</v>
      </c>
      <c r="Q48" s="9">
        <v>-6.5432936438452209</v>
      </c>
      <c r="R48" s="9">
        <v>-6.9068003371334949</v>
      </c>
      <c r="S48" s="9">
        <v>-7.2042998661914117</v>
      </c>
      <c r="T48" s="9">
        <v>-7.5550030224574272</v>
      </c>
      <c r="U48" s="9">
        <v>-7.8940667175961341</v>
      </c>
      <c r="V48" s="9">
        <v>-8.19277108433735</v>
      </c>
      <c r="W48" s="9">
        <v>-8.4986207802443143</v>
      </c>
      <c r="X48" s="9">
        <v>-8.7970381160475775</v>
      </c>
      <c r="Y48" s="9">
        <v>-9.1025830987306815</v>
      </c>
      <c r="Z48" s="9">
        <v>-9.4090143535858797</v>
      </c>
      <c r="AA48" s="9">
        <v>-9.7281794553346135</v>
      </c>
      <c r="AB48" s="9">
        <v>-10.060438341143767</v>
      </c>
      <c r="AC48" s="9">
        <v>-10.420801641113082</v>
      </c>
      <c r="AD48" s="9">
        <v>-10.821880527962991</v>
      </c>
      <c r="AE48" s="9">
        <v>-11.279482362763515</v>
      </c>
      <c r="AF48" s="9">
        <v>-11.813143760773869</v>
      </c>
    </row>
    <row r="49" spans="1:32" x14ac:dyDescent="0.35">
      <c r="A49" s="4" t="s">
        <v>244</v>
      </c>
      <c r="B49" s="9"/>
      <c r="C49" s="9"/>
      <c r="D49" s="9">
        <v>7.75831303239615E-4</v>
      </c>
      <c r="E49" s="9">
        <v>0</v>
      </c>
      <c r="F49" s="9">
        <v>0</v>
      </c>
      <c r="G49" s="9">
        <v>0</v>
      </c>
      <c r="H49" s="9">
        <v>-8.4001848040461116E-4</v>
      </c>
      <c r="I49" s="9">
        <v>-2.5779397105772936E-3</v>
      </c>
      <c r="J49" s="9">
        <v>-2.6267632148018181E-3</v>
      </c>
      <c r="K49" s="9">
        <v>-2.6779258571531937E-3</v>
      </c>
      <c r="L49" s="9">
        <v>-3.6207286716367303E-3</v>
      </c>
      <c r="M49" s="9">
        <v>-0.5856204810388026</v>
      </c>
      <c r="N49" s="9">
        <v>-1.9482402237249572</v>
      </c>
      <c r="O49" s="9">
        <v>-3.4550820356610825</v>
      </c>
      <c r="P49" s="9">
        <v>-4.9002307587891938</v>
      </c>
      <c r="Q49" s="9">
        <v>-6.4093407138464036</v>
      </c>
      <c r="R49" s="9">
        <v>-5.7175093004817947</v>
      </c>
      <c r="S49" s="9">
        <v>-4.8507735158197791</v>
      </c>
      <c r="T49" s="9">
        <v>-4.0797950455037695</v>
      </c>
      <c r="U49" s="9">
        <v>-3.2667696381288716</v>
      </c>
      <c r="V49" s="9">
        <v>-2.3275920911924755</v>
      </c>
      <c r="W49" s="9">
        <v>-1.3442060489272183</v>
      </c>
      <c r="X49" s="9">
        <v>-0.30524510817349532</v>
      </c>
      <c r="Y49" s="9">
        <v>0.76950247249974701</v>
      </c>
      <c r="Z49" s="9">
        <v>1.9076107634379034</v>
      </c>
      <c r="AA49" s="9">
        <v>3.0843755986753822</v>
      </c>
      <c r="AB49" s="9">
        <v>4.3217390059141101</v>
      </c>
      <c r="AC49" s="9">
        <v>5.5885671305001914</v>
      </c>
      <c r="AD49" s="9">
        <v>6.8643637287274633</v>
      </c>
      <c r="AE49" s="9">
        <v>8.1144338923688366</v>
      </c>
      <c r="AF49" s="9">
        <v>9.2931325690875735</v>
      </c>
    </row>
    <row r="50" spans="1:32" x14ac:dyDescent="0.35">
      <c r="A50" s="4" t="s">
        <v>245</v>
      </c>
      <c r="B50" s="9"/>
      <c r="C50" s="9"/>
      <c r="D50" s="9">
        <v>-8.1672655994763955E-3</v>
      </c>
      <c r="E50" s="9">
        <v>0</v>
      </c>
      <c r="F50" s="9">
        <v>0</v>
      </c>
      <c r="G50" s="9">
        <v>0</v>
      </c>
      <c r="H50" s="9">
        <v>0</v>
      </c>
      <c r="I50" s="9">
        <v>0</v>
      </c>
      <c r="J50" s="9">
        <v>0</v>
      </c>
      <c r="K50" s="9">
        <v>0</v>
      </c>
      <c r="L50" s="9">
        <v>0</v>
      </c>
      <c r="M50" s="9">
        <v>3.3575206001721791</v>
      </c>
      <c r="N50" s="9">
        <v>5.9983662037577323</v>
      </c>
      <c r="O50" s="9">
        <v>10.721786227478733</v>
      </c>
      <c r="P50" s="9">
        <v>15.018718343977094</v>
      </c>
      <c r="Q50" s="9">
        <v>19.699297629499561</v>
      </c>
      <c r="R50" s="9">
        <v>20.638578011849898</v>
      </c>
      <c r="S50" s="9">
        <v>22.429496323932835</v>
      </c>
      <c r="T50" s="9">
        <v>24.270032930845232</v>
      </c>
      <c r="U50" s="9">
        <v>26.411157478585555</v>
      </c>
      <c r="V50" s="9">
        <v>28.843402663145167</v>
      </c>
      <c r="W50" s="9">
        <v>28.480105808442627</v>
      </c>
      <c r="X50" s="9">
        <v>28.102915194346288</v>
      </c>
      <c r="Y50" s="9">
        <v>27.738437707457404</v>
      </c>
      <c r="Z50" s="9">
        <v>27.368537830042147</v>
      </c>
      <c r="AA50" s="9">
        <v>27.072437965950797</v>
      </c>
      <c r="AB50" s="9">
        <v>25.887871342416798</v>
      </c>
      <c r="AC50" s="9">
        <v>24.716833015588204</v>
      </c>
      <c r="AD50" s="9">
        <v>23.594366197183106</v>
      </c>
      <c r="AE50" s="9">
        <v>22.541912097870419</v>
      </c>
      <c r="AF50" s="9">
        <v>21.515669515669529</v>
      </c>
    </row>
    <row r="51" spans="1:32" x14ac:dyDescent="0.35">
      <c r="A51" s="4" t="s">
        <v>246</v>
      </c>
      <c r="B51" s="9"/>
      <c r="C51" s="9"/>
      <c r="D51" s="9">
        <v>-2.2370363742062311E-3</v>
      </c>
      <c r="E51" s="9">
        <v>0</v>
      </c>
      <c r="F51" s="9">
        <v>0</v>
      </c>
      <c r="G51" s="9">
        <v>0</v>
      </c>
      <c r="H51" s="9">
        <v>2.4910943377367645E-3</v>
      </c>
      <c r="I51" s="9">
        <v>3.1075201988878505E-3</v>
      </c>
      <c r="J51" s="9">
        <v>6.2936622820812501E-3</v>
      </c>
      <c r="K51" s="9">
        <v>6.336734047271338E-3</v>
      </c>
      <c r="L51" s="9">
        <v>3.251609546718051E-3</v>
      </c>
      <c r="M51" s="9">
        <v>-8.3694236118446614</v>
      </c>
      <c r="N51" s="9">
        <v>-23.086230826719806</v>
      </c>
      <c r="O51" s="9">
        <v>-35.952898550724633</v>
      </c>
      <c r="P51" s="9">
        <v>-45.431425306844567</v>
      </c>
      <c r="Q51" s="9">
        <v>-53.521550912855268</v>
      </c>
      <c r="R51" s="9">
        <v>-50.757951811829393</v>
      </c>
      <c r="S51" s="9">
        <v>-47.504256307073206</v>
      </c>
      <c r="T51" s="9">
        <v>-45.028297437509821</v>
      </c>
      <c r="U51" s="9">
        <v>-42.540514775977108</v>
      </c>
      <c r="V51" s="9">
        <v>-39.56855304405213</v>
      </c>
      <c r="W51" s="9">
        <v>-36.46974849897132</v>
      </c>
      <c r="X51" s="9">
        <v>-33.162502669229127</v>
      </c>
      <c r="Y51" s="9">
        <v>-29.699248120300751</v>
      </c>
      <c r="Z51" s="9">
        <v>-25.87001360424804</v>
      </c>
      <c r="AA51" s="9">
        <v>-21.738936871160181</v>
      </c>
      <c r="AB51" s="9">
        <v>-17.033986514006436</v>
      </c>
      <c r="AC51" s="9">
        <v>-11.82014620017471</v>
      </c>
      <c r="AD51" s="9">
        <v>-5.9856195723223502</v>
      </c>
      <c r="AE51" s="9">
        <v>0.54984120965066374</v>
      </c>
      <c r="AF51" s="9">
        <v>7.9557479557479542</v>
      </c>
    </row>
    <row r="52" spans="1:32" x14ac:dyDescent="0.35">
      <c r="A52" s="4" t="s">
        <v>247</v>
      </c>
      <c r="B52" s="9"/>
      <c r="C52" s="9"/>
      <c r="D52" s="9">
        <v>0</v>
      </c>
      <c r="E52" s="9">
        <v>0</v>
      </c>
      <c r="F52" s="9">
        <v>0</v>
      </c>
      <c r="G52" s="9">
        <v>2.5481277630295767E-4</v>
      </c>
      <c r="H52" s="9">
        <v>5.1013641047497249E-4</v>
      </c>
      <c r="I52" s="9">
        <v>7.6597439603647455E-4</v>
      </c>
      <c r="J52" s="9">
        <v>7.6674180735292121E-4</v>
      </c>
      <c r="K52" s="9">
        <v>7.6924654863624918E-4</v>
      </c>
      <c r="L52" s="9">
        <v>1.0307737503132723E-3</v>
      </c>
      <c r="M52" s="9">
        <v>0.71827467117348298</v>
      </c>
      <c r="N52" s="9">
        <v>7.0105664964225059E-2</v>
      </c>
      <c r="O52" s="9">
        <v>1.1991322642898294E-2</v>
      </c>
      <c r="P52" s="9">
        <v>-4.3363205763968425E-2</v>
      </c>
      <c r="Q52" s="9">
        <v>-4.8769560988874992E-2</v>
      </c>
      <c r="R52" s="9">
        <v>0.9985624144550489</v>
      </c>
      <c r="S52" s="9">
        <v>2.3952025947055797</v>
      </c>
      <c r="T52" s="9">
        <v>3.5502661444210162</v>
      </c>
      <c r="U52" s="9">
        <v>4.7675640400061203</v>
      </c>
      <c r="V52" s="9">
        <v>6.1334142824618603</v>
      </c>
      <c r="W52" s="9">
        <v>6.7106022264889278</v>
      </c>
      <c r="X52" s="9">
        <v>7.3024740622505915</v>
      </c>
      <c r="Y52" s="9">
        <v>7.9040219293777643</v>
      </c>
      <c r="Z52" s="9">
        <v>8.5414842823526378</v>
      </c>
      <c r="AA52" s="9">
        <v>9.2161466789898299</v>
      </c>
      <c r="AB52" s="9">
        <v>9.6842190984489811</v>
      </c>
      <c r="AC52" s="9">
        <v>10.19062251589045</v>
      </c>
      <c r="AD52" s="9">
        <v>10.743124412982773</v>
      </c>
      <c r="AE52" s="9">
        <v>11.354509868400243</v>
      </c>
      <c r="AF52" s="9">
        <v>12.018930346601696</v>
      </c>
    </row>
    <row r="53" spans="1:32" x14ac:dyDescent="0.35">
      <c r="A53" s="4" t="s">
        <v>248</v>
      </c>
      <c r="B53" s="9"/>
      <c r="C53" s="9"/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0</v>
      </c>
      <c r="J53" s="9">
        <v>2.9188558085227374E-2</v>
      </c>
      <c r="K53" s="9">
        <v>0</v>
      </c>
      <c r="L53" s="9">
        <v>0</v>
      </c>
      <c r="M53" s="9">
        <v>-5.5104895104895091</v>
      </c>
      <c r="N53" s="9">
        <v>-15.866957470010913</v>
      </c>
      <c r="O53" s="9">
        <v>-25.504246284501065</v>
      </c>
      <c r="P53" s="9">
        <v>-33.201581027667984</v>
      </c>
      <c r="Q53" s="9">
        <v>-40.141398271798906</v>
      </c>
      <c r="R53" s="9">
        <v>-37.704918032786878</v>
      </c>
      <c r="S53" s="9">
        <v>-34.869272586073002</v>
      </c>
      <c r="T53" s="9">
        <v>-32.732423383981455</v>
      </c>
      <c r="U53" s="9">
        <v>-30.599692465402363</v>
      </c>
      <c r="V53" s="9">
        <v>-28.093901505486102</v>
      </c>
      <c r="W53" s="9">
        <v>-25.571356018283382</v>
      </c>
      <c r="X53" s="9">
        <v>-22.93299620733249</v>
      </c>
      <c r="Y53" s="9">
        <v>-20.216515609264849</v>
      </c>
      <c r="Z53" s="9">
        <v>-17.260411440040148</v>
      </c>
      <c r="AA53" s="9">
        <v>-14.150000000000009</v>
      </c>
      <c r="AB53" s="9">
        <v>-10.690256665836031</v>
      </c>
      <c r="AC53" s="9">
        <v>-6.9565217391304408</v>
      </c>
      <c r="AD53" s="9">
        <v>-2.825278810408927</v>
      </c>
      <c r="AE53" s="9">
        <v>1.6316440049443743</v>
      </c>
      <c r="AF53" s="9">
        <v>6.5630397236614879</v>
      </c>
    </row>
    <row r="54" spans="1:32" x14ac:dyDescent="0.35">
      <c r="A54" s="4" t="s">
        <v>249</v>
      </c>
      <c r="B54" s="9"/>
      <c r="C54" s="9"/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3.1813192931034388E-4</v>
      </c>
      <c r="J54" s="9">
        <v>3.1870986247595158E-4</v>
      </c>
      <c r="K54" s="9">
        <v>0</v>
      </c>
      <c r="L54" s="9">
        <v>3.2186009385365324E-4</v>
      </c>
      <c r="M54" s="9">
        <v>1.8980102936246592</v>
      </c>
      <c r="N54" s="9">
        <v>3.0925245570027138</v>
      </c>
      <c r="O54" s="9">
        <v>5.0455086442345367</v>
      </c>
      <c r="P54" s="9">
        <v>6.7898842281051568</v>
      </c>
      <c r="Q54" s="9">
        <v>8.5809164576151957</v>
      </c>
      <c r="R54" s="9">
        <v>9.3607063856236561</v>
      </c>
      <c r="S54" s="9">
        <v>10.452502136196447</v>
      </c>
      <c r="T54" s="9">
        <v>11.538113104989391</v>
      </c>
      <c r="U54" s="9">
        <v>12.715156540298187</v>
      </c>
      <c r="V54" s="9">
        <v>14.006400112529457</v>
      </c>
      <c r="W54" s="9">
        <v>14.204035697983727</v>
      </c>
      <c r="X54" s="9">
        <v>14.391234570347336</v>
      </c>
      <c r="Y54" s="9">
        <v>14.57618325484875</v>
      </c>
      <c r="Z54" s="9">
        <v>14.757135623055827</v>
      </c>
      <c r="AA54" s="9">
        <v>14.954417384545625</v>
      </c>
      <c r="AB54" s="9">
        <v>14.797371703963154</v>
      </c>
      <c r="AC54" s="9">
        <v>14.636155979768319</v>
      </c>
      <c r="AD54" s="9">
        <v>14.472590596992319</v>
      </c>
      <c r="AE54" s="9">
        <v>14.324528736199142</v>
      </c>
      <c r="AF54" s="9">
        <v>14.16905651034681</v>
      </c>
    </row>
    <row r="55" spans="1:32" x14ac:dyDescent="0.35">
      <c r="A55" s="4" t="s">
        <v>250</v>
      </c>
      <c r="B55" s="9"/>
      <c r="C55" s="9"/>
      <c r="D55" s="9">
        <v>0</v>
      </c>
      <c r="E55" s="9">
        <v>0</v>
      </c>
      <c r="F55" s="9">
        <v>0</v>
      </c>
      <c r="G55" s="9">
        <v>1.3479087196183659E-3</v>
      </c>
      <c r="H55" s="9">
        <v>1.3527223537337428E-3</v>
      </c>
      <c r="I55" s="9">
        <v>2.7054447074674856E-3</v>
      </c>
      <c r="J55" s="9">
        <v>2.6999662504275674E-3</v>
      </c>
      <c r="K55" s="9">
        <v>2.6969443620435025E-3</v>
      </c>
      <c r="L55" s="9">
        <v>4.0638292108069272E-3</v>
      </c>
      <c r="M55" s="9">
        <v>-3.8805643960607075</v>
      </c>
      <c r="N55" s="9">
        <v>-11.510653184979894</v>
      </c>
      <c r="O55" s="9">
        <v>-18.85878342006102</v>
      </c>
      <c r="P55" s="9">
        <v>-25.1902999043301</v>
      </c>
      <c r="Q55" s="9">
        <v>-31.207964909837781</v>
      </c>
      <c r="R55" s="9">
        <v>-29.054291456438946</v>
      </c>
      <c r="S55" s="9">
        <v>-26.605938211661588</v>
      </c>
      <c r="T55" s="9">
        <v>-24.776286353467565</v>
      </c>
      <c r="U55" s="9">
        <v>-22.981375378738921</v>
      </c>
      <c r="V55" s="9">
        <v>-20.901486187368846</v>
      </c>
      <c r="W55" s="9">
        <v>-18.848875337973883</v>
      </c>
      <c r="X55" s="9">
        <v>-16.726644594789114</v>
      </c>
      <c r="Y55" s="9">
        <v>-14.579880974681902</v>
      </c>
      <c r="Z55" s="9">
        <v>-12.286118244510494</v>
      </c>
      <c r="AA55" s="9">
        <v>-9.9088690226888652</v>
      </c>
      <c r="AB55" s="9">
        <v>-7.3256419153365773</v>
      </c>
      <c r="AC55" s="9">
        <v>-4.5869036591014414</v>
      </c>
      <c r="AD55" s="9">
        <v>-1.662174303683738</v>
      </c>
      <c r="AE55" s="9">
        <v>1.4448393414085687</v>
      </c>
      <c r="AF55" s="9">
        <v>4.773245429330693</v>
      </c>
    </row>
    <row r="56" spans="1:32" x14ac:dyDescent="0.35">
      <c r="A56" s="4" t="s">
        <v>251</v>
      </c>
      <c r="B56" s="9"/>
      <c r="C56" s="9"/>
      <c r="D56" s="9">
        <v>0</v>
      </c>
      <c r="E56" s="9">
        <v>0</v>
      </c>
      <c r="F56" s="9">
        <v>0</v>
      </c>
      <c r="G56" s="9">
        <v>0</v>
      </c>
      <c r="H56" s="9">
        <v>-3.0626933325094774E-3</v>
      </c>
      <c r="I56" s="9">
        <v>0</v>
      </c>
      <c r="J56" s="9">
        <v>-3.1174013342543496E-3</v>
      </c>
      <c r="K56" s="9">
        <v>-3.1361726149473444E-3</v>
      </c>
      <c r="L56" s="9">
        <v>0</v>
      </c>
      <c r="M56" s="9">
        <v>1.8677551020408136</v>
      </c>
      <c r="N56" s="9">
        <v>3.3516807548653449</v>
      </c>
      <c r="O56" s="9">
        <v>5.6452408351142509</v>
      </c>
      <c r="P56" s="9">
        <v>7.7527570494617946</v>
      </c>
      <c r="Q56" s="9">
        <v>9.9466198070355851</v>
      </c>
      <c r="R56" s="9">
        <v>10.539999999999994</v>
      </c>
      <c r="S56" s="9">
        <v>11.468597090957841</v>
      </c>
      <c r="T56" s="9">
        <v>12.405242410969976</v>
      </c>
      <c r="U56" s="9">
        <v>13.445520417146341</v>
      </c>
      <c r="V56" s="9">
        <v>14.594116044674486</v>
      </c>
      <c r="W56" s="9">
        <v>14.655260906757917</v>
      </c>
      <c r="X56" s="9">
        <v>14.706590119976621</v>
      </c>
      <c r="Y56" s="9">
        <v>14.758796919783142</v>
      </c>
      <c r="Z56" s="9">
        <v>14.809933407325195</v>
      </c>
      <c r="AA56" s="9">
        <v>14.888354756679558</v>
      </c>
      <c r="AB56" s="9">
        <v>14.608628713390951</v>
      </c>
      <c r="AC56" s="9">
        <v>14.335418570324022</v>
      </c>
      <c r="AD56" s="9">
        <v>14.065313327449253</v>
      </c>
      <c r="AE56" s="9">
        <v>13.821109377216624</v>
      </c>
      <c r="AF56" s="9">
        <v>13.57707932435321</v>
      </c>
    </row>
    <row r="57" spans="1:32" x14ac:dyDescent="0.35">
      <c r="A57" s="4" t="s">
        <v>252</v>
      </c>
      <c r="B57" s="9"/>
      <c r="C57" s="9"/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3.9304777102517447E-4</v>
      </c>
      <c r="J57" s="9">
        <v>0</v>
      </c>
      <c r="K57" s="9">
        <v>0</v>
      </c>
      <c r="L57" s="9">
        <v>0</v>
      </c>
      <c r="M57" s="9">
        <v>0</v>
      </c>
      <c r="N57" s="9">
        <v>3.0019482643099638E-4</v>
      </c>
      <c r="O57" s="9">
        <v>0</v>
      </c>
      <c r="P57" s="9">
        <v>0</v>
      </c>
      <c r="Q57" s="9">
        <v>0</v>
      </c>
      <c r="R57" s="9">
        <v>0</v>
      </c>
      <c r="S57" s="9">
        <v>0</v>
      </c>
      <c r="T57" s="9">
        <v>0</v>
      </c>
      <c r="U57" s="9">
        <v>0</v>
      </c>
      <c r="V57" s="9">
        <v>0</v>
      </c>
      <c r="W57" s="9">
        <v>0</v>
      </c>
      <c r="X57" s="9">
        <v>0</v>
      </c>
      <c r="Y57" s="9">
        <v>0</v>
      </c>
      <c r="Z57" s="9">
        <v>0</v>
      </c>
      <c r="AA57" s="9">
        <v>2.2305695089225953E-4</v>
      </c>
      <c r="AB57" s="9">
        <v>0</v>
      </c>
      <c r="AC57" s="9">
        <v>0</v>
      </c>
      <c r="AD57" s="9">
        <v>0</v>
      </c>
      <c r="AE57" s="9">
        <v>2.3009717004254419E-4</v>
      </c>
      <c r="AF57" s="9">
        <v>0</v>
      </c>
    </row>
    <row r="58" spans="1:32" x14ac:dyDescent="0.35">
      <c r="A58" s="4" t="s">
        <v>253</v>
      </c>
      <c r="B58" s="9"/>
      <c r="C58" s="9"/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1.0168595310400775E-3</v>
      </c>
      <c r="J58" s="9">
        <v>0</v>
      </c>
      <c r="K58" s="9">
        <v>0</v>
      </c>
      <c r="L58" s="9">
        <v>0</v>
      </c>
      <c r="M58" s="9">
        <v>0</v>
      </c>
      <c r="N58" s="9">
        <v>5.6485367465426402E-4</v>
      </c>
      <c r="O58" s="9">
        <v>0</v>
      </c>
      <c r="P58" s="9">
        <v>0</v>
      </c>
      <c r="Q58" s="9">
        <v>0</v>
      </c>
      <c r="R58" s="9">
        <v>0</v>
      </c>
      <c r="S58" s="9">
        <v>0</v>
      </c>
      <c r="T58" s="9">
        <v>0</v>
      </c>
      <c r="U58" s="9">
        <v>0</v>
      </c>
      <c r="V58" s="9">
        <v>0</v>
      </c>
      <c r="W58" s="9">
        <v>0</v>
      </c>
      <c r="X58" s="9">
        <v>0</v>
      </c>
      <c r="Y58" s="9">
        <v>0</v>
      </c>
      <c r="Z58" s="9">
        <v>0</v>
      </c>
      <c r="AA58" s="9">
        <v>3.4218918955832592E-4</v>
      </c>
      <c r="AB58" s="9">
        <v>0</v>
      </c>
      <c r="AC58" s="9">
        <v>0</v>
      </c>
      <c r="AD58" s="9">
        <v>0</v>
      </c>
      <c r="AE58" s="9">
        <v>3.5904193250646077E-4</v>
      </c>
      <c r="AF58" s="9">
        <v>0</v>
      </c>
    </row>
    <row r="59" spans="1:32" x14ac:dyDescent="0.35">
      <c r="A59" s="4" t="s">
        <v>254</v>
      </c>
      <c r="B59" s="9"/>
      <c r="C59" s="9"/>
      <c r="D59" s="9">
        <v>0</v>
      </c>
      <c r="E59" s="9">
        <v>0</v>
      </c>
      <c r="F59" s="9">
        <v>0</v>
      </c>
      <c r="G59" s="9">
        <v>1.9251168065261394E-4</v>
      </c>
      <c r="H59" s="9">
        <v>0</v>
      </c>
      <c r="I59" s="9">
        <v>0</v>
      </c>
      <c r="J59" s="9">
        <v>0</v>
      </c>
      <c r="K59" s="9">
        <v>0</v>
      </c>
      <c r="L59" s="9">
        <v>0</v>
      </c>
      <c r="M59" s="9">
        <v>-0.21599743414350014</v>
      </c>
      <c r="N59" s="9">
        <v>-2.8831428647304085</v>
      </c>
      <c r="O59" s="9">
        <v>-4.8389817800104966</v>
      </c>
      <c r="P59" s="9">
        <v>-6.6029516593183244</v>
      </c>
      <c r="Q59" s="9">
        <v>-8.3735494826326242</v>
      </c>
      <c r="R59" s="9">
        <v>-7.0926671300150401</v>
      </c>
      <c r="S59" s="9">
        <v>-5.1824507844312269</v>
      </c>
      <c r="T59" s="9">
        <v>-3.0987949938441059</v>
      </c>
      <c r="U59" s="9">
        <v>-0.44495219770307687</v>
      </c>
      <c r="V59" s="9">
        <v>3.5693006278105694</v>
      </c>
      <c r="W59" s="9">
        <v>6.3917644022596312</v>
      </c>
      <c r="X59" s="9">
        <v>9.9135619932734329</v>
      </c>
      <c r="Y59" s="9">
        <v>13.785692628725318</v>
      </c>
      <c r="Z59" s="9">
        <v>18.108056327234408</v>
      </c>
      <c r="AA59" s="9">
        <v>21.647079239898581</v>
      </c>
      <c r="AB59" s="9">
        <v>24.140397729982343</v>
      </c>
      <c r="AC59" s="9">
        <v>26.73022231880498</v>
      </c>
      <c r="AD59" s="9">
        <v>32.111320060504468</v>
      </c>
      <c r="AE59" s="9">
        <v>38.735702728337905</v>
      </c>
      <c r="AF59" s="9">
        <v>47.166848041155518</v>
      </c>
    </row>
    <row r="60" spans="1:32" x14ac:dyDescent="0.35">
      <c r="A60" s="4" t="s">
        <v>255</v>
      </c>
      <c r="B60" s="9"/>
      <c r="C60" s="9"/>
      <c r="D60" s="9">
        <v>0</v>
      </c>
      <c r="E60" s="9">
        <v>0</v>
      </c>
      <c r="F60" s="9">
        <v>0</v>
      </c>
      <c r="G60" s="9">
        <v>1.4803213482074E-4</v>
      </c>
      <c r="H60" s="9">
        <v>0</v>
      </c>
      <c r="I60" s="9">
        <v>0</v>
      </c>
      <c r="J60" s="9">
        <v>0</v>
      </c>
      <c r="K60" s="9">
        <v>0</v>
      </c>
      <c r="L60" s="9">
        <v>0</v>
      </c>
      <c r="M60" s="9">
        <v>-0.14968558160027209</v>
      </c>
      <c r="N60" s="9">
        <v>-1.9740151642184247</v>
      </c>
      <c r="O60" s="9">
        <v>-3.252843534214807</v>
      </c>
      <c r="P60" s="9">
        <v>-4.35812989004478</v>
      </c>
      <c r="Q60" s="9">
        <v>-5.3987676998049432</v>
      </c>
      <c r="R60" s="9">
        <v>-4.4439180556153612</v>
      </c>
      <c r="S60" s="9">
        <v>-3.0799262834759031</v>
      </c>
      <c r="T60" s="9">
        <v>-1.7641409988244543</v>
      </c>
      <c r="U60" s="9">
        <v>-0.24010312045565035</v>
      </c>
      <c r="V60" s="9">
        <v>1.803671998554788</v>
      </c>
      <c r="W60" s="9">
        <v>3.0165238926555857</v>
      </c>
      <c r="X60" s="9">
        <v>4.3711090574337081</v>
      </c>
      <c r="Y60" s="9">
        <v>5.7635952844328111</v>
      </c>
      <c r="Z60" s="9">
        <v>7.2572657119821846</v>
      </c>
      <c r="AA60" s="9">
        <v>8.6423174482203837</v>
      </c>
      <c r="AB60" s="9">
        <v>9.7001053942703788</v>
      </c>
      <c r="AC60" s="9">
        <v>10.801430976752355</v>
      </c>
      <c r="AD60" s="9">
        <v>12.37338731273926</v>
      </c>
      <c r="AE60" s="9">
        <v>14.128492643317932</v>
      </c>
      <c r="AF60" s="9">
        <v>16.097052468093725</v>
      </c>
    </row>
    <row r="61" spans="1:32" x14ac:dyDescent="0.35">
      <c r="A61" s="4" t="s">
        <v>256</v>
      </c>
      <c r="B61" s="9"/>
      <c r="C61" s="9"/>
      <c r="D61" s="9">
        <v>0</v>
      </c>
      <c r="E61" s="9">
        <v>0</v>
      </c>
      <c r="F61" s="9">
        <v>0</v>
      </c>
      <c r="G61" s="9">
        <v>0</v>
      </c>
      <c r="H61" s="9">
        <v>-2.878965414879479E-4</v>
      </c>
      <c r="I61" s="9">
        <v>2.8849205205354317E-4</v>
      </c>
      <c r="J61" s="9">
        <v>0</v>
      </c>
      <c r="K61" s="9">
        <v>-2.9047306444237783E-4</v>
      </c>
      <c r="L61" s="9">
        <v>2.9204754535007638E-4</v>
      </c>
      <c r="M61" s="9">
        <v>1.8952435269983434</v>
      </c>
      <c r="N61" s="9">
        <v>3.1165587503380094</v>
      </c>
      <c r="O61" s="9">
        <v>5.1023109093230232</v>
      </c>
      <c r="P61" s="9">
        <v>6.8827199796256053</v>
      </c>
      <c r="Q61" s="9">
        <v>8.714999056008029</v>
      </c>
      <c r="R61" s="9">
        <v>9.4772738505131731</v>
      </c>
      <c r="S61" s="9">
        <v>10.553898223458901</v>
      </c>
      <c r="T61" s="9">
        <v>11.625475640098699</v>
      </c>
      <c r="U61" s="9">
        <v>12.789527034015759</v>
      </c>
      <c r="V61" s="9">
        <v>14.066897767620869</v>
      </c>
      <c r="W61" s="9">
        <v>14.250574363788438</v>
      </c>
      <c r="X61" s="9">
        <v>14.423828541379459</v>
      </c>
      <c r="Y61" s="9">
        <v>14.59510122022329</v>
      </c>
      <c r="Z61" s="9">
        <v>14.762618222680027</v>
      </c>
      <c r="AA61" s="9">
        <v>14.947539449681033</v>
      </c>
      <c r="AB61" s="9">
        <v>14.777733279935912</v>
      </c>
      <c r="AC61" s="9">
        <v>14.604881329171747</v>
      </c>
      <c r="AD61" s="9">
        <v>14.430266430882794</v>
      </c>
      <c r="AE61" s="9">
        <v>14.272243054685822</v>
      </c>
      <c r="AF61" s="9">
        <v>14.107622953547791</v>
      </c>
    </row>
    <row r="62" spans="1:32" x14ac:dyDescent="0.35">
      <c r="A62" s="4" t="s">
        <v>257</v>
      </c>
      <c r="B62" s="9"/>
      <c r="C62" s="9"/>
      <c r="D62" s="9">
        <v>0</v>
      </c>
      <c r="E62" s="9">
        <v>0</v>
      </c>
      <c r="F62" s="9">
        <v>0</v>
      </c>
      <c r="G62" s="9">
        <v>3.0582442620707273E-4</v>
      </c>
      <c r="H62" s="9">
        <v>3.310918415533976E-4</v>
      </c>
      <c r="I62" s="9">
        <v>-3.7282549531104697E-4</v>
      </c>
      <c r="J62" s="9">
        <v>0</v>
      </c>
      <c r="K62" s="9">
        <v>4.7231747292827232E-4</v>
      </c>
      <c r="L62" s="9">
        <v>-5.2688982208679794E-4</v>
      </c>
      <c r="M62" s="9">
        <v>-4.0966410770684867</v>
      </c>
      <c r="N62" s="9">
        <v>-12.07466177924611</v>
      </c>
      <c r="O62" s="9">
        <v>-20.558698134017835</v>
      </c>
      <c r="P62" s="9">
        <v>-28.713718132656403</v>
      </c>
      <c r="Q62" s="9">
        <v>-38.212434252847508</v>
      </c>
      <c r="R62" s="9">
        <v>-41.365117925146563</v>
      </c>
      <c r="S62" s="9">
        <v>-50.643456346474693</v>
      </c>
      <c r="T62" s="9">
        <v>-59.958986766593355</v>
      </c>
      <c r="U62" s="9">
        <v>-77.398476898262388</v>
      </c>
      <c r="V62" s="9">
        <v>-113.96333796572023</v>
      </c>
      <c r="W62" s="9">
        <v>-257.58493655341766</v>
      </c>
      <c r="X62" s="9">
        <v>1250.7488986784329</v>
      </c>
      <c r="Y62" s="9">
        <v>223.8318169772985</v>
      </c>
      <c r="Z62" s="9">
        <v>128.52653631284929</v>
      </c>
      <c r="AA62" s="9">
        <v>117.79256654947264</v>
      </c>
      <c r="AB62" s="9">
        <v>111.16769734448872</v>
      </c>
      <c r="AC62" s="9">
        <v>99.786233433090956</v>
      </c>
      <c r="AD62" s="9">
        <v>42.447162321639091</v>
      </c>
      <c r="AE62" s="9">
        <v>15.642089749059387</v>
      </c>
      <c r="AF62" s="9">
        <v>2.0918626542699961E-2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B2E8A1-FF12-45F0-8D72-90A02828F90D}">
  <sheetPr codeName="Sheet25">
    <tabColor theme="8" tint="0.59999389629810485"/>
  </sheetPr>
  <dimension ref="A1:BH141"/>
  <sheetViews>
    <sheetView showGridLines="0" workbookViewId="0"/>
  </sheetViews>
  <sheetFormatPr defaultRowHeight="14.5" x14ac:dyDescent="0.35"/>
  <cols>
    <col min="1" max="1" width="83.26953125" bestFit="1" customWidth="1"/>
    <col min="2" max="30" width="9.453125" bestFit="1" customWidth="1"/>
  </cols>
  <sheetData>
    <row r="1" spans="1:60" ht="20" thickBot="1" x14ac:dyDescent="0.5">
      <c r="A1" s="3" t="s">
        <v>114</v>
      </c>
    </row>
    <row r="2" spans="1:60" ht="15" thickTop="1" x14ac:dyDescent="0.35">
      <c r="B2" s="1">
        <v>2022</v>
      </c>
      <c r="C2" s="2">
        <v>2023</v>
      </c>
      <c r="D2" s="1">
        <v>2024</v>
      </c>
      <c r="E2" s="2">
        <v>2025</v>
      </c>
      <c r="F2" s="1">
        <v>2026</v>
      </c>
      <c r="G2" s="2">
        <v>2027</v>
      </c>
      <c r="H2" s="1">
        <v>2028</v>
      </c>
      <c r="I2" s="2">
        <v>2029</v>
      </c>
      <c r="J2" s="1">
        <v>2030</v>
      </c>
      <c r="K2" s="2">
        <v>2031</v>
      </c>
      <c r="L2" s="1">
        <v>2032</v>
      </c>
      <c r="M2" s="2">
        <v>2033</v>
      </c>
      <c r="N2" s="1">
        <v>2034</v>
      </c>
      <c r="O2" s="2">
        <v>2035</v>
      </c>
      <c r="P2" s="1">
        <v>2036</v>
      </c>
      <c r="Q2" s="2">
        <v>2037</v>
      </c>
      <c r="R2" s="1">
        <v>2038</v>
      </c>
      <c r="S2" s="2">
        <v>2039</v>
      </c>
      <c r="T2" s="1">
        <v>2040</v>
      </c>
      <c r="U2" s="2">
        <v>2041</v>
      </c>
      <c r="V2" s="1">
        <v>2042</v>
      </c>
      <c r="W2" s="2">
        <v>2043</v>
      </c>
      <c r="X2" s="1">
        <v>2044</v>
      </c>
      <c r="Y2" s="2">
        <v>2045</v>
      </c>
      <c r="Z2" s="1">
        <v>2046</v>
      </c>
      <c r="AA2" s="2">
        <v>2047</v>
      </c>
      <c r="AB2" s="1">
        <v>2048</v>
      </c>
      <c r="AC2" s="2">
        <v>2049</v>
      </c>
      <c r="AD2" s="1">
        <v>2050</v>
      </c>
    </row>
    <row r="3" spans="1:60" x14ac:dyDescent="0.35">
      <c r="A3" s="4" t="s">
        <v>115</v>
      </c>
      <c r="B3" s="15">
        <v>193552.29689999999</v>
      </c>
      <c r="C3" s="15">
        <v>197911.96561152404</v>
      </c>
      <c r="D3" s="15">
        <v>202354.39654762312</v>
      </c>
      <c r="E3" s="15">
        <v>206798.09909580892</v>
      </c>
      <c r="F3" s="15">
        <v>211215.78212812333</v>
      </c>
      <c r="G3" s="15">
        <v>215589.84976021465</v>
      </c>
      <c r="H3" s="15">
        <v>219992.3022872431</v>
      </c>
      <c r="I3" s="15">
        <v>224478.51731086595</v>
      </c>
      <c r="J3" s="15">
        <v>228946.26834520069</v>
      </c>
      <c r="K3" s="15">
        <v>233469.60555815048</v>
      </c>
      <c r="L3" s="15">
        <v>238079.88316518618</v>
      </c>
      <c r="M3" s="15">
        <v>242766.48566529286</v>
      </c>
      <c r="N3" s="15">
        <v>247568.13970861811</v>
      </c>
      <c r="O3" s="15">
        <v>252390.46998837433</v>
      </c>
      <c r="P3" s="15">
        <v>257196.46407884595</v>
      </c>
      <c r="Q3" s="15">
        <v>262020.64671628005</v>
      </c>
      <c r="R3" s="15">
        <v>266890.71966853685</v>
      </c>
      <c r="S3" s="15">
        <v>271789.01842475741</v>
      </c>
      <c r="T3" s="15">
        <v>276717.06972793327</v>
      </c>
      <c r="U3" s="15">
        <v>281646.3969212388</v>
      </c>
      <c r="V3" s="15">
        <v>286616.13208883314</v>
      </c>
      <c r="W3" s="15">
        <v>291629.8507642367</v>
      </c>
      <c r="X3" s="15">
        <v>296683.73775201075</v>
      </c>
      <c r="Y3" s="15">
        <v>301785.74865338457</v>
      </c>
      <c r="Z3" s="15">
        <v>306918.64138078078</v>
      </c>
      <c r="AA3" s="15">
        <v>312092.21545921592</v>
      </c>
      <c r="AB3" s="15">
        <v>317293.04497451446</v>
      </c>
      <c r="AC3" s="15">
        <v>322540.15178856254</v>
      </c>
      <c r="AD3" s="15">
        <v>327836.0030488093</v>
      </c>
    </row>
    <row r="4" spans="1:60" x14ac:dyDescent="0.35">
      <c r="A4" s="4" t="s">
        <v>117</v>
      </c>
      <c r="B4" s="15">
        <v>62075.722699999998</v>
      </c>
      <c r="C4" s="15">
        <v>63473.947315956153</v>
      </c>
      <c r="D4" s="15">
        <v>64898.715274383765</v>
      </c>
      <c r="E4" s="15">
        <v>66323.891061809234</v>
      </c>
      <c r="F4" s="15">
        <v>67740.721919838921</v>
      </c>
      <c r="G4" s="15">
        <v>69143.564530076867</v>
      </c>
      <c r="H4" s="15">
        <v>70555.510689563293</v>
      </c>
      <c r="I4" s="15">
        <v>71994.320996851282</v>
      </c>
      <c r="J4" s="15">
        <v>73427.209568787424</v>
      </c>
      <c r="K4" s="15">
        <v>74877.925633679872</v>
      </c>
      <c r="L4" s="15">
        <v>76356.525055583028</v>
      </c>
      <c r="M4" s="15">
        <v>77859.603251302178</v>
      </c>
      <c r="N4" s="15">
        <v>79399.580558049347</v>
      </c>
      <c r="O4" s="15">
        <v>80946.189107823477</v>
      </c>
      <c r="P4" s="15">
        <v>82487.558346195743</v>
      </c>
      <c r="Q4" s="15">
        <v>84034.760980583669</v>
      </c>
      <c r="R4" s="15">
        <v>85596.681469025381</v>
      </c>
      <c r="S4" s="15">
        <v>87167.654483362698</v>
      </c>
      <c r="T4" s="15">
        <v>88748.169677689584</v>
      </c>
      <c r="U4" s="15">
        <v>90329.094073060071</v>
      </c>
      <c r="V4" s="15">
        <v>91922.978036707442</v>
      </c>
      <c r="W4" s="15">
        <v>93530.968306907962</v>
      </c>
      <c r="X4" s="15">
        <v>95151.841281473011</v>
      </c>
      <c r="Y4" s="15">
        <v>96788.148465622246</v>
      </c>
      <c r="Z4" s="15">
        <v>98434.360009984928</v>
      </c>
      <c r="AA4" s="15">
        <v>100093.61879949324</v>
      </c>
      <c r="AB4" s="15">
        <v>101761.61890061552</v>
      </c>
      <c r="AC4" s="15">
        <v>103444.46096853689</v>
      </c>
      <c r="AD4" s="15">
        <v>105142.9362620715</v>
      </c>
    </row>
    <row r="5" spans="1:60" x14ac:dyDescent="0.35">
      <c r="A5" s="4" t="s">
        <v>119</v>
      </c>
      <c r="B5" s="15">
        <v>80409.804699999993</v>
      </c>
      <c r="C5" s="15">
        <v>81326.822235740197</v>
      </c>
      <c r="D5" s="15">
        <v>82173.645904952064</v>
      </c>
      <c r="E5" s="15">
        <v>83168.505801194129</v>
      </c>
      <c r="F5" s="15">
        <v>84250.860735690876</v>
      </c>
      <c r="G5" s="15">
        <v>85618.108978967895</v>
      </c>
      <c r="H5" s="15">
        <v>87223.568387676118</v>
      </c>
      <c r="I5" s="15">
        <v>88856.576757387025</v>
      </c>
      <c r="J5" s="15">
        <v>90644.797593314099</v>
      </c>
      <c r="K5" s="15">
        <v>92331.180601179396</v>
      </c>
      <c r="L5" s="15">
        <v>94033.813737055447</v>
      </c>
      <c r="M5" s="15">
        <v>95671.704108108854</v>
      </c>
      <c r="N5" s="15">
        <v>97193.974860854622</v>
      </c>
      <c r="O5" s="15">
        <v>98720.610343391541</v>
      </c>
      <c r="P5" s="15">
        <v>100321.10836652273</v>
      </c>
      <c r="Q5" s="15">
        <v>101908.4792320954</v>
      </c>
      <c r="R5" s="15">
        <v>103520.0803043676</v>
      </c>
      <c r="S5" s="15">
        <v>105137.75754325987</v>
      </c>
      <c r="T5" s="15">
        <v>106758.01449720754</v>
      </c>
      <c r="U5" s="15">
        <v>108443.00826742132</v>
      </c>
      <c r="V5" s="15">
        <v>110129.47055479295</v>
      </c>
      <c r="W5" s="15">
        <v>111817.5130535627</v>
      </c>
      <c r="X5" s="15">
        <v>113506.09168168715</v>
      </c>
      <c r="Y5" s="15">
        <v>115195.13042956564</v>
      </c>
      <c r="Z5" s="15">
        <v>116900.13355505365</v>
      </c>
      <c r="AA5" s="15">
        <v>118607.17944530466</v>
      </c>
      <c r="AB5" s="15">
        <v>120320.88713823807</v>
      </c>
      <c r="AC5" s="15">
        <v>122040.83812361305</v>
      </c>
      <c r="AD5" s="15">
        <v>123767.15459520681</v>
      </c>
    </row>
    <row r="6" spans="1:60" x14ac:dyDescent="0.35">
      <c r="A6" s="4" t="s">
        <v>121</v>
      </c>
      <c r="B6" s="15">
        <v>92163.695300000007</v>
      </c>
      <c r="C6" s="15">
        <v>93866.161512320657</v>
      </c>
      <c r="D6" s="15">
        <v>95417.112098988742</v>
      </c>
      <c r="E6" s="15">
        <v>96944.864105939283</v>
      </c>
      <c r="F6" s="15">
        <v>98428.324110974776</v>
      </c>
      <c r="G6" s="15">
        <v>100002.2126991741</v>
      </c>
      <c r="H6" s="15">
        <v>101621.33852476516</v>
      </c>
      <c r="I6" s="15">
        <v>103233.34765564965</v>
      </c>
      <c r="J6" s="15">
        <v>104986.10537215587</v>
      </c>
      <c r="K6" s="15">
        <v>106650.84904782106</v>
      </c>
      <c r="L6" s="15">
        <v>108364.85617303841</v>
      </c>
      <c r="M6" s="15">
        <v>110036.06982142464</v>
      </c>
      <c r="N6" s="15">
        <v>111638.21700523855</v>
      </c>
      <c r="O6" s="15">
        <v>113232.02001031383</v>
      </c>
      <c r="P6" s="15">
        <v>114878.90047894984</v>
      </c>
      <c r="Q6" s="15">
        <v>116495.54529382991</v>
      </c>
      <c r="R6" s="15">
        <v>118145.72799202608</v>
      </c>
      <c r="S6" s="15">
        <v>119792.9866191277</v>
      </c>
      <c r="T6" s="15">
        <v>121440.21206093268</v>
      </c>
      <c r="U6" s="15">
        <v>123153.75774115486</v>
      </c>
      <c r="V6" s="15">
        <v>124870.85363921247</v>
      </c>
      <c r="W6" s="15">
        <v>126592.57296918992</v>
      </c>
      <c r="X6" s="15">
        <v>128315.23204289736</v>
      </c>
      <c r="Y6" s="15">
        <v>130040.93076711908</v>
      </c>
      <c r="Z6" s="15">
        <v>131781.19051901696</v>
      </c>
      <c r="AA6" s="15">
        <v>133516.0108234855</v>
      </c>
      <c r="AB6" s="15">
        <v>135237.28588342079</v>
      </c>
      <c r="AC6" s="15">
        <v>136954.05560906787</v>
      </c>
      <c r="AD6" s="15">
        <v>138664.02286118601</v>
      </c>
    </row>
    <row r="7" spans="1:60" x14ac:dyDescent="0.35">
      <c r="A7" s="4" t="s">
        <v>123</v>
      </c>
      <c r="B7" s="15">
        <v>93808.671900000001</v>
      </c>
      <c r="C7" s="15">
        <v>95127.912633796892</v>
      </c>
      <c r="D7" s="15">
        <v>96386.055380708975</v>
      </c>
      <c r="E7" s="15">
        <v>97685.252659791091</v>
      </c>
      <c r="F7" s="15">
        <v>98985.873187804624</v>
      </c>
      <c r="G7" s="15">
        <v>100410.49767189815</v>
      </c>
      <c r="H7" s="15">
        <v>101904.0234963695</v>
      </c>
      <c r="I7" s="15">
        <v>103406.8530828822</v>
      </c>
      <c r="J7" s="15">
        <v>105062.68633992776</v>
      </c>
      <c r="K7" s="15">
        <v>106637.66005831237</v>
      </c>
      <c r="L7" s="15">
        <v>108266.93421127929</v>
      </c>
      <c r="M7" s="15">
        <v>109856.30363219431</v>
      </c>
      <c r="N7" s="15">
        <v>111377.62668178402</v>
      </c>
      <c r="O7" s="15">
        <v>112891.33773049082</v>
      </c>
      <c r="P7" s="15">
        <v>114458.28078732381</v>
      </c>
      <c r="Q7" s="15">
        <v>115994.58561536358</v>
      </c>
      <c r="R7" s="15">
        <v>117563.35438851856</v>
      </c>
      <c r="S7" s="15">
        <v>119128.27546779046</v>
      </c>
      <c r="T7" s="15">
        <v>120692.29868357952</v>
      </c>
      <c r="U7" s="15">
        <v>122321.77747733639</v>
      </c>
      <c r="V7" s="15">
        <v>123954.13713341596</v>
      </c>
      <c r="W7" s="15">
        <v>125590.67881516102</v>
      </c>
      <c r="X7" s="15">
        <v>127227.84122699183</v>
      </c>
      <c r="Y7" s="15">
        <v>128868.44423961391</v>
      </c>
      <c r="Z7" s="15">
        <v>130524.68725867027</v>
      </c>
      <c r="AA7" s="15">
        <v>132177.2081141774</v>
      </c>
      <c r="AB7" s="15">
        <v>133818.84903895549</v>
      </c>
      <c r="AC7" s="15">
        <v>135459.10681728067</v>
      </c>
      <c r="AD7" s="15">
        <v>137096.56359230931</v>
      </c>
    </row>
    <row r="8" spans="1:60" x14ac:dyDescent="0.35">
      <c r="A8" s="4" t="s">
        <v>125</v>
      </c>
      <c r="B8" s="15">
        <v>334392.84769999998</v>
      </c>
      <c r="C8" s="15">
        <v>341450.98404174414</v>
      </c>
      <c r="D8" s="15">
        <v>348457.81444523868</v>
      </c>
      <c r="E8" s="15">
        <v>355550.10740496049</v>
      </c>
      <c r="F8" s="15">
        <v>362649.81570682325</v>
      </c>
      <c r="G8" s="15">
        <v>369943.23829653527</v>
      </c>
      <c r="H8" s="15">
        <v>377488.69639287825</v>
      </c>
      <c r="I8" s="15">
        <v>385155.90963787172</v>
      </c>
      <c r="J8" s="15">
        <v>392941.69453953026</v>
      </c>
      <c r="K8" s="15">
        <v>400691.9007825185</v>
      </c>
      <c r="L8" s="15">
        <v>408568.14391958376</v>
      </c>
      <c r="M8" s="15">
        <v>416477.55921393423</v>
      </c>
      <c r="N8" s="15">
        <v>424422.28545097657</v>
      </c>
      <c r="O8" s="15">
        <v>432397.95171941235</v>
      </c>
      <c r="P8" s="15">
        <v>440425.75048319052</v>
      </c>
      <c r="Q8" s="15">
        <v>448464.84660742548</v>
      </c>
      <c r="R8" s="15">
        <v>456589.85504543729</v>
      </c>
      <c r="S8" s="15">
        <v>464759.14160271722</v>
      </c>
      <c r="T8" s="15">
        <v>472971.16728018352</v>
      </c>
      <c r="U8" s="15">
        <v>481250.47952553869</v>
      </c>
      <c r="V8" s="15">
        <v>489585.29718613002</v>
      </c>
      <c r="W8" s="15">
        <v>497980.22627873637</v>
      </c>
      <c r="X8" s="15">
        <v>506429.06153107644</v>
      </c>
      <c r="Y8" s="15">
        <v>514941.51407607767</v>
      </c>
      <c r="Z8" s="15">
        <v>523509.63820616604</v>
      </c>
      <c r="AA8" s="15">
        <v>532131.81641332177</v>
      </c>
      <c r="AB8" s="15">
        <v>540793.98785783327</v>
      </c>
      <c r="AC8" s="15">
        <v>549520.39967249974</v>
      </c>
      <c r="AD8" s="15">
        <v>558313.55317496415</v>
      </c>
    </row>
    <row r="9" spans="1:60" x14ac:dyDescent="0.35"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</row>
    <row r="10" spans="1:60" x14ac:dyDescent="0.35">
      <c r="A10" s="4" t="s">
        <v>126</v>
      </c>
      <c r="B10" s="5">
        <v>100</v>
      </c>
      <c r="C10" s="5">
        <v>101.25778000000001</v>
      </c>
      <c r="D10" s="5">
        <v>102.41087322130601</v>
      </c>
      <c r="E10" s="5">
        <v>103.48912658219118</v>
      </c>
      <c r="F10" s="5">
        <v>104.49946712251399</v>
      </c>
      <c r="G10" s="5">
        <v>105.50932802789788</v>
      </c>
      <c r="H10" s="5">
        <v>106.56228368919101</v>
      </c>
      <c r="I10" s="5">
        <v>107.65899074423506</v>
      </c>
      <c r="J10" s="5">
        <v>108.82726304819521</v>
      </c>
      <c r="K10" s="5">
        <v>110.02944517490971</v>
      </c>
      <c r="L10" s="5">
        <v>111.28002884582321</v>
      </c>
      <c r="M10" s="5">
        <v>112.55960451351268</v>
      </c>
      <c r="N10" s="5">
        <v>113.84390960101186</v>
      </c>
      <c r="O10" s="5">
        <v>115.13026608876656</v>
      </c>
      <c r="P10" s="5">
        <v>116.43059336607952</v>
      </c>
      <c r="Q10" s="5">
        <v>117.73545431205186</v>
      </c>
      <c r="R10" s="5">
        <v>119.05263148071336</v>
      </c>
      <c r="S10" s="5">
        <v>120.3801635638285</v>
      </c>
      <c r="T10" s="5">
        <v>121.71616669509258</v>
      </c>
      <c r="U10" s="5">
        <v>123.07367927385963</v>
      </c>
      <c r="V10" s="5">
        <v>124.45120604386815</v>
      </c>
      <c r="W10" s="5">
        <v>125.84838239876083</v>
      </c>
      <c r="X10" s="5">
        <v>127.26431513396753</v>
      </c>
      <c r="Y10" s="5">
        <v>128.69932209855511</v>
      </c>
      <c r="Z10" s="5">
        <v>130.15570936728679</v>
      </c>
      <c r="AA10" s="5">
        <v>131.63257318590644</v>
      </c>
      <c r="AB10" s="5">
        <v>133.12791921729834</v>
      </c>
      <c r="AC10" s="5">
        <v>134.64374033109036</v>
      </c>
      <c r="AD10" s="5">
        <v>136.18212585061724</v>
      </c>
    </row>
    <row r="11" spans="1:60" x14ac:dyDescent="0.35">
      <c r="A11" s="4" t="s">
        <v>128</v>
      </c>
      <c r="B11" s="14">
        <v>2891.4</v>
      </c>
      <c r="C11" s="14">
        <v>2915.5677379859999</v>
      </c>
      <c r="D11" s="14">
        <v>2937.1175154964212</v>
      </c>
      <c r="E11" s="14">
        <v>2959.2316900652718</v>
      </c>
      <c r="F11" s="14">
        <v>2980.749980038117</v>
      </c>
      <c r="G11" s="14">
        <v>3005.3071868236593</v>
      </c>
      <c r="H11" s="14">
        <v>3031.5786506056434</v>
      </c>
      <c r="I11" s="14">
        <v>3057.1351011565407</v>
      </c>
      <c r="J11" s="14">
        <v>3083.5949111705604</v>
      </c>
      <c r="K11" s="14">
        <v>3107.2242831232165</v>
      </c>
      <c r="L11" s="14">
        <v>3131.0747774200995</v>
      </c>
      <c r="M11" s="14">
        <v>3153.231233178305</v>
      </c>
      <c r="N11" s="14">
        <v>3173.4716668025148</v>
      </c>
      <c r="O11" s="14">
        <v>3193.0624277084703</v>
      </c>
      <c r="P11" s="14">
        <v>3212.8391707444716</v>
      </c>
      <c r="Q11" s="14">
        <v>3231.6116293771729</v>
      </c>
      <c r="R11" s="14">
        <v>3250.3588547615159</v>
      </c>
      <c r="S11" s="14">
        <v>3268.5441250000786</v>
      </c>
      <c r="T11" s="14">
        <v>3286.1843922718213</v>
      </c>
      <c r="U11" s="14">
        <v>3304.1035285589087</v>
      </c>
      <c r="V11" s="14">
        <v>3321.5035655199704</v>
      </c>
      <c r="W11" s="14">
        <v>3338.4562207830636</v>
      </c>
      <c r="X11" s="14">
        <v>3354.9336388446095</v>
      </c>
      <c r="Y11" s="14">
        <v>3371.0285639342665</v>
      </c>
      <c r="Z11" s="14">
        <v>3386.8390924225459</v>
      </c>
      <c r="AA11" s="14">
        <v>3402.2019977561199</v>
      </c>
      <c r="AB11" s="14">
        <v>3417.0682936275348</v>
      </c>
      <c r="AC11" s="14">
        <v>3431.6529561770299</v>
      </c>
      <c r="AD11" s="14">
        <v>3445.9657629597118</v>
      </c>
    </row>
    <row r="12" spans="1:60" x14ac:dyDescent="0.35"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</row>
    <row r="13" spans="1:60" x14ac:dyDescent="0.35">
      <c r="A13" s="4" t="s">
        <v>130</v>
      </c>
      <c r="B13" s="6">
        <v>79</v>
      </c>
      <c r="C13" s="6">
        <v>63</v>
      </c>
      <c r="D13" s="6">
        <v>62</v>
      </c>
      <c r="E13" s="6">
        <v>64.36</v>
      </c>
      <c r="F13" s="6">
        <v>66.81</v>
      </c>
      <c r="G13" s="6">
        <v>69.350000000000009</v>
      </c>
      <c r="H13" s="6">
        <v>71.98</v>
      </c>
      <c r="I13" s="6">
        <v>74.72</v>
      </c>
      <c r="J13" s="6">
        <v>77.56</v>
      </c>
      <c r="K13" s="6">
        <v>79.3399</v>
      </c>
      <c r="L13" s="6">
        <v>79.786529999999999</v>
      </c>
      <c r="M13" s="6">
        <v>81.836449999999999</v>
      </c>
      <c r="N13" s="6">
        <v>83.70205</v>
      </c>
      <c r="O13" s="6">
        <v>85.861919999999998</v>
      </c>
      <c r="P13" s="6">
        <v>85.861809999999991</v>
      </c>
      <c r="Q13" s="6">
        <v>86.746459999999985</v>
      </c>
      <c r="R13" s="6">
        <v>87.594019999999986</v>
      </c>
      <c r="S13" s="6">
        <v>88.717579999999984</v>
      </c>
      <c r="T13" s="6">
        <v>90.449079999999981</v>
      </c>
      <c r="U13" s="6">
        <v>89.517289999999988</v>
      </c>
      <c r="V13" s="6">
        <v>88.626839999999987</v>
      </c>
      <c r="W13" s="6">
        <v>87.72932999999999</v>
      </c>
      <c r="X13" s="6">
        <v>86.893339999999995</v>
      </c>
      <c r="Y13" s="6">
        <v>86.11211999999999</v>
      </c>
      <c r="Z13" s="6">
        <v>84.507629999999978</v>
      </c>
      <c r="AA13" s="6">
        <v>82.896989999999988</v>
      </c>
      <c r="AB13" s="6">
        <v>81.258139999999983</v>
      </c>
      <c r="AC13" s="6">
        <v>79.612859999999984</v>
      </c>
      <c r="AD13" s="6">
        <v>77.887589999999989</v>
      </c>
      <c r="AF13" s="6">
        <v>79</v>
      </c>
      <c r="AG13" s="6">
        <v>63</v>
      </c>
      <c r="AH13" s="6">
        <v>62</v>
      </c>
      <c r="AI13" s="6">
        <v>64.36</v>
      </c>
      <c r="AJ13" s="6">
        <v>66.81</v>
      </c>
      <c r="AK13" s="6">
        <v>69.350000000000009</v>
      </c>
      <c r="AL13" s="6">
        <v>71.98</v>
      </c>
      <c r="AM13" s="6">
        <v>74.72</v>
      </c>
      <c r="AN13" s="6">
        <v>77.56</v>
      </c>
      <c r="AO13" s="6">
        <v>76.09</v>
      </c>
      <c r="AP13" s="6">
        <v>74.64</v>
      </c>
      <c r="AQ13" s="6">
        <v>73.22</v>
      </c>
      <c r="AR13" s="6">
        <v>71.83</v>
      </c>
      <c r="AS13" s="6">
        <v>70.47</v>
      </c>
      <c r="AT13" s="6">
        <v>69.13</v>
      </c>
      <c r="AU13" s="6">
        <v>67.819999999999993</v>
      </c>
      <c r="AV13" s="6">
        <v>66.529999999999987</v>
      </c>
      <c r="AW13" s="6">
        <v>65.269999999999982</v>
      </c>
      <c r="AX13" s="6">
        <v>64.029999999999987</v>
      </c>
      <c r="AY13" s="6">
        <v>62.809999999999988</v>
      </c>
      <c r="AZ13" s="6">
        <v>61.61999999999999</v>
      </c>
      <c r="BA13" s="6">
        <v>60.449999999999989</v>
      </c>
      <c r="BB13" s="6">
        <v>59.29999999999999</v>
      </c>
      <c r="BC13" s="6">
        <v>58.169999999999987</v>
      </c>
      <c r="BD13" s="6">
        <v>57.059999999999988</v>
      </c>
      <c r="BE13" s="6">
        <v>55.97999999999999</v>
      </c>
      <c r="BF13" s="6">
        <v>54.919999999999987</v>
      </c>
      <c r="BG13" s="6">
        <v>53.879999999999988</v>
      </c>
      <c r="BH13" s="6">
        <v>52.859999999999985</v>
      </c>
    </row>
    <row r="14" spans="1:60" x14ac:dyDescent="0.35">
      <c r="A14" s="4" t="s">
        <v>132</v>
      </c>
      <c r="B14" s="6">
        <v>79</v>
      </c>
      <c r="C14" s="6">
        <v>63</v>
      </c>
      <c r="D14" s="6">
        <v>62</v>
      </c>
      <c r="E14" s="6">
        <v>64.36</v>
      </c>
      <c r="F14" s="6">
        <v>66.81</v>
      </c>
      <c r="G14" s="6">
        <v>69.350000000000009</v>
      </c>
      <c r="H14" s="6">
        <v>71.98</v>
      </c>
      <c r="I14" s="6">
        <v>74.72</v>
      </c>
      <c r="J14" s="6">
        <v>77.56</v>
      </c>
      <c r="K14" s="6">
        <v>74.546499999999995</v>
      </c>
      <c r="L14" s="6">
        <v>72.114570000000001</v>
      </c>
      <c r="M14" s="6">
        <v>69.126350000000002</v>
      </c>
      <c r="N14" s="6">
        <v>66.318880000000007</v>
      </c>
      <c r="O14" s="6">
        <v>63.528329999999997</v>
      </c>
      <c r="P14" s="6">
        <v>61.59720999999999</v>
      </c>
      <c r="Q14" s="6">
        <v>59.454139999999981</v>
      </c>
      <c r="R14" s="6">
        <v>57.369919999999986</v>
      </c>
      <c r="S14" s="6">
        <v>55.256179999999986</v>
      </c>
      <c r="T14" s="6">
        <v>53.077779999999983</v>
      </c>
      <c r="U14" s="6">
        <v>51.738289999999985</v>
      </c>
      <c r="V14" s="6">
        <v>50.434139999999992</v>
      </c>
      <c r="W14" s="6">
        <v>49.151129999999995</v>
      </c>
      <c r="X14" s="6">
        <v>47.887639999999998</v>
      </c>
      <c r="Y14" s="6">
        <v>46.629419999999989</v>
      </c>
      <c r="Z14" s="6">
        <v>45.648929999999979</v>
      </c>
      <c r="AA14" s="6">
        <v>44.69948999999999</v>
      </c>
      <c r="AB14" s="6">
        <v>43.769839999999988</v>
      </c>
      <c r="AC14" s="6">
        <v>42.847859999999983</v>
      </c>
      <c r="AD14" s="6">
        <v>41.949089999999991</v>
      </c>
      <c r="AF14" s="6">
        <v>79</v>
      </c>
      <c r="AG14" s="6">
        <v>63</v>
      </c>
      <c r="AH14" s="6">
        <v>62</v>
      </c>
      <c r="AI14" s="6">
        <v>64.36</v>
      </c>
      <c r="AJ14" s="6">
        <v>66.81</v>
      </c>
      <c r="AK14" s="6">
        <v>69.350000000000009</v>
      </c>
      <c r="AL14" s="6">
        <v>71.98</v>
      </c>
      <c r="AM14" s="6">
        <v>74.72</v>
      </c>
      <c r="AN14" s="6">
        <v>77.56</v>
      </c>
      <c r="AO14" s="6">
        <v>76.09</v>
      </c>
      <c r="AP14" s="6">
        <v>74.64</v>
      </c>
      <c r="AQ14" s="6">
        <v>73.22</v>
      </c>
      <c r="AR14" s="6">
        <v>71.83</v>
      </c>
      <c r="AS14" s="6">
        <v>70.47</v>
      </c>
      <c r="AT14" s="6">
        <v>69.13</v>
      </c>
      <c r="AU14" s="6">
        <v>67.819999999999993</v>
      </c>
      <c r="AV14" s="6">
        <v>66.529999999999987</v>
      </c>
      <c r="AW14" s="6">
        <v>65.269999999999982</v>
      </c>
      <c r="AX14" s="6">
        <v>64.029999999999987</v>
      </c>
      <c r="AY14" s="6">
        <v>62.809999999999988</v>
      </c>
      <c r="AZ14" s="6">
        <v>61.61999999999999</v>
      </c>
      <c r="BA14" s="6">
        <v>60.449999999999989</v>
      </c>
      <c r="BB14" s="6">
        <v>59.29999999999999</v>
      </c>
      <c r="BC14" s="6">
        <v>58.169999999999987</v>
      </c>
      <c r="BD14" s="6">
        <v>57.059999999999988</v>
      </c>
      <c r="BE14" s="6">
        <v>55.97999999999999</v>
      </c>
      <c r="BF14" s="6">
        <v>54.919999999999987</v>
      </c>
      <c r="BG14" s="6">
        <v>53.879999999999988</v>
      </c>
      <c r="BH14" s="6">
        <v>52.859999999999985</v>
      </c>
    </row>
    <row r="15" spans="1:60" x14ac:dyDescent="0.35"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 spans="1:60" ht="20" thickBot="1" x14ac:dyDescent="0.5">
      <c r="A16" s="3" t="s">
        <v>134</v>
      </c>
    </row>
    <row r="17" spans="1:41" ht="15" thickTop="1" x14ac:dyDescent="0.35">
      <c r="B17" s="1">
        <v>2022</v>
      </c>
      <c r="C17" s="2">
        <v>2023</v>
      </c>
      <c r="D17" s="1">
        <v>2024</v>
      </c>
      <c r="E17" s="2">
        <v>2025</v>
      </c>
      <c r="F17" s="1">
        <v>2026</v>
      </c>
      <c r="G17" s="2">
        <v>2027</v>
      </c>
      <c r="H17" s="1">
        <v>2028</v>
      </c>
      <c r="I17" s="2">
        <v>2029</v>
      </c>
      <c r="J17" s="1">
        <v>2030</v>
      </c>
      <c r="K17" s="2">
        <v>2031</v>
      </c>
      <c r="L17" s="1">
        <v>2032</v>
      </c>
      <c r="M17" s="2">
        <v>2033</v>
      </c>
      <c r="N17" s="1">
        <v>2034</v>
      </c>
      <c r="O17" s="2">
        <v>2035</v>
      </c>
      <c r="P17" s="1">
        <v>2036</v>
      </c>
      <c r="Q17" s="2">
        <v>2037</v>
      </c>
      <c r="R17" s="1">
        <v>2038</v>
      </c>
      <c r="S17" s="2">
        <v>2039</v>
      </c>
      <c r="T17" s="1">
        <v>2040</v>
      </c>
      <c r="U17" s="2">
        <v>2041</v>
      </c>
      <c r="V17" s="1">
        <v>2042</v>
      </c>
      <c r="W17" s="2">
        <v>2043</v>
      </c>
      <c r="X17" s="1">
        <v>2044</v>
      </c>
      <c r="Y17" s="2">
        <v>2045</v>
      </c>
      <c r="Z17" s="1">
        <v>2046</v>
      </c>
      <c r="AA17" s="2">
        <v>2047</v>
      </c>
      <c r="AB17" s="1">
        <v>2048</v>
      </c>
      <c r="AC17" s="2">
        <v>2049</v>
      </c>
      <c r="AD17" s="1">
        <v>2050</v>
      </c>
      <c r="AG17" t="s">
        <v>260</v>
      </c>
      <c r="AH17" t="s">
        <v>260</v>
      </c>
      <c r="AO17" s="16"/>
    </row>
    <row r="18" spans="1:41" x14ac:dyDescent="0.35">
      <c r="A18" t="s">
        <v>135</v>
      </c>
      <c r="B18" s="14">
        <v>1761.425293</v>
      </c>
      <c r="C18" s="14">
        <v>1784.3958641034837</v>
      </c>
      <c r="D18" s="14">
        <v>1804.775984586169</v>
      </c>
      <c r="E18" s="14">
        <v>1823.6781253831336</v>
      </c>
      <c r="F18" s="14">
        <v>1840.0516911698235</v>
      </c>
      <c r="G18" s="14">
        <v>1855.7275515398219</v>
      </c>
      <c r="H18" s="14">
        <v>1871.9920014361908</v>
      </c>
      <c r="I18" s="14">
        <v>1887.6379421049144</v>
      </c>
      <c r="J18" s="14">
        <v>1903.7678083202009</v>
      </c>
      <c r="K18" s="14">
        <v>1919.3364597407599</v>
      </c>
      <c r="L18" s="14">
        <v>1935.1433662819657</v>
      </c>
      <c r="M18" s="14">
        <v>1951.1556133090976</v>
      </c>
      <c r="N18" s="14">
        <v>1967.8170188800475</v>
      </c>
      <c r="O18" s="14">
        <v>1984.124357871847</v>
      </c>
      <c r="P18" s="14">
        <v>2001.6535807013115</v>
      </c>
      <c r="Q18" s="14">
        <v>2017.5463698509711</v>
      </c>
      <c r="R18" s="14">
        <v>2034.1159536245011</v>
      </c>
      <c r="S18" s="14">
        <v>2050.0149904000614</v>
      </c>
      <c r="T18" s="14">
        <v>2065.0113420584357</v>
      </c>
      <c r="U18" s="14">
        <v>2081.8034567389923</v>
      </c>
      <c r="V18" s="14">
        <v>2097.8379025054528</v>
      </c>
      <c r="W18" s="14">
        <v>2113.1776708593952</v>
      </c>
      <c r="X18" s="14">
        <v>2127.8312478366488</v>
      </c>
      <c r="Y18" s="14">
        <v>2141.8113970313102</v>
      </c>
      <c r="Z18" s="14">
        <v>2155.8963771404674</v>
      </c>
      <c r="AA18" s="14">
        <v>2169.359044539231</v>
      </c>
      <c r="AB18" s="14">
        <v>2182.3481035119999</v>
      </c>
      <c r="AC18" s="14">
        <v>2194.7719275600402</v>
      </c>
      <c r="AD18" s="14">
        <v>2206.6724418533759</v>
      </c>
      <c r="AG18" t="s">
        <v>261</v>
      </c>
      <c r="AH18">
        <v>1761.425293</v>
      </c>
    </row>
    <row r="19" spans="1:41" x14ac:dyDescent="0.35">
      <c r="A19" t="s">
        <v>136</v>
      </c>
      <c r="B19" s="14">
        <v>1755.041504</v>
      </c>
      <c r="C19" s="14">
        <v>1777.2515542331203</v>
      </c>
      <c r="D19" s="14">
        <v>1796.7250772380078</v>
      </c>
      <c r="E19" s="14">
        <v>1814.6077920955038</v>
      </c>
      <c r="F19" s="14">
        <v>1829.7684409847473</v>
      </c>
      <c r="G19" s="14">
        <v>1844.1588378657159</v>
      </c>
      <c r="H19" s="14">
        <v>1859.2662423902771</v>
      </c>
      <c r="I19" s="14">
        <v>1873.6808546775924</v>
      </c>
      <c r="J19" s="14">
        <v>1888.6975823082571</v>
      </c>
      <c r="K19" s="14">
        <v>1903.0926875583118</v>
      </c>
      <c r="L19" s="14">
        <v>1917.6923202036962</v>
      </c>
      <c r="M19" s="14">
        <v>1932.5337437851399</v>
      </c>
      <c r="N19" s="14">
        <v>1947.9849888028375</v>
      </c>
      <c r="O19" s="14">
        <v>1962.9442278467504</v>
      </c>
      <c r="P19" s="14">
        <v>1979.2331512677106</v>
      </c>
      <c r="Q19" s="14">
        <v>1993.6355756858611</v>
      </c>
      <c r="R19" s="14">
        <v>2008.8849739497052</v>
      </c>
      <c r="S19" s="14">
        <v>2023.3685725683385</v>
      </c>
      <c r="T19" s="14">
        <v>2036.8785842936918</v>
      </c>
      <c r="U19" s="14">
        <v>2052.4143053693883</v>
      </c>
      <c r="V19" s="14">
        <v>2067.1239586959705</v>
      </c>
      <c r="W19" s="14">
        <v>2081.1408575337732</v>
      </c>
      <c r="X19" s="14">
        <v>2094.4506273968618</v>
      </c>
      <c r="Y19" s="14">
        <v>2107.093275940992</v>
      </c>
      <c r="Z19" s="14">
        <v>2119.8978499986247</v>
      </c>
      <c r="AA19" s="14">
        <v>2132.0532806735814</v>
      </c>
      <c r="AB19" s="14">
        <v>2143.6968926910613</v>
      </c>
      <c r="AC19" s="14">
        <v>2154.7896023210737</v>
      </c>
      <c r="AD19" s="14">
        <v>2165.3697270079506</v>
      </c>
      <c r="AG19" t="s">
        <v>262</v>
      </c>
      <c r="AH19">
        <v>1755.041504</v>
      </c>
    </row>
    <row r="20" spans="1:41" x14ac:dyDescent="0.35">
      <c r="A20" t="s">
        <v>137</v>
      </c>
      <c r="B20" s="14">
        <v>7655.3994140000004</v>
      </c>
      <c r="C20" s="14">
        <v>7750.9770756837906</v>
      </c>
      <c r="D20" s="14">
        <v>7830.2680209726213</v>
      </c>
      <c r="E20" s="14">
        <v>7897.7607812713541</v>
      </c>
      <c r="F20" s="14">
        <v>7950.5208244393434</v>
      </c>
      <c r="G20" s="14">
        <v>7996.2488810027726</v>
      </c>
      <c r="H20" s="14">
        <v>8046.6501172871094</v>
      </c>
      <c r="I20" s="14">
        <v>8099.7042564384201</v>
      </c>
      <c r="J20" s="14">
        <v>8156.1513383926676</v>
      </c>
      <c r="K20" s="14">
        <v>8206.9931971296191</v>
      </c>
      <c r="L20" s="14">
        <v>8258.7550315036442</v>
      </c>
      <c r="M20" s="14">
        <v>8310.0643640629678</v>
      </c>
      <c r="N20" s="14">
        <v>8361.6418588468932</v>
      </c>
      <c r="O20" s="14">
        <v>8407.5811373014913</v>
      </c>
      <c r="P20" s="14">
        <v>8456.6729194863838</v>
      </c>
      <c r="Q20" s="14">
        <v>8497.6644427286337</v>
      </c>
      <c r="R20" s="14">
        <v>8541.7253427240485</v>
      </c>
      <c r="S20" s="14">
        <v>8581.908950009105</v>
      </c>
      <c r="T20" s="14">
        <v>8617.8818235739473</v>
      </c>
      <c r="U20" s="14">
        <v>8661.4954584431434</v>
      </c>
      <c r="V20" s="14">
        <v>8702.041997443026</v>
      </c>
      <c r="W20" s="14">
        <v>8740.2347376472826</v>
      </c>
      <c r="X20" s="14">
        <v>8776.0937357171642</v>
      </c>
      <c r="Y20" s="14">
        <v>8809.7780509326567</v>
      </c>
      <c r="Z20" s="14">
        <v>8844.3873521035257</v>
      </c>
      <c r="AA20" s="14">
        <v>8876.8841076636127</v>
      </c>
      <c r="AB20" s="14">
        <v>8907.8948809118483</v>
      </c>
      <c r="AC20" s="14">
        <v>8937.3747573096862</v>
      </c>
      <c r="AD20" s="14">
        <v>8965.1937662217733</v>
      </c>
      <c r="AG20" t="s">
        <v>263</v>
      </c>
      <c r="AH20">
        <v>7655.3994140000004</v>
      </c>
    </row>
    <row r="21" spans="1:41" x14ac:dyDescent="0.35">
      <c r="A21" t="s">
        <v>138</v>
      </c>
      <c r="B21" s="14">
        <v>516.20983899999999</v>
      </c>
      <c r="C21" s="14">
        <v>523.19560350921915</v>
      </c>
      <c r="D21" s="14">
        <v>529.52077675784392</v>
      </c>
      <c r="E21" s="14">
        <v>535.86205281990749</v>
      </c>
      <c r="F21" s="14">
        <v>541.59888478498681</v>
      </c>
      <c r="G21" s="14">
        <v>547.99576337307076</v>
      </c>
      <c r="H21" s="14">
        <v>554.60524987426606</v>
      </c>
      <c r="I21" s="14">
        <v>560.91721222308513</v>
      </c>
      <c r="J21" s="14">
        <v>567.07698068083414</v>
      </c>
      <c r="K21" s="14">
        <v>571.56439125666714</v>
      </c>
      <c r="L21" s="14">
        <v>576.70765915654158</v>
      </c>
      <c r="M21" s="14">
        <v>581.40591190923908</v>
      </c>
      <c r="N21" s="14">
        <v>585.95620969602828</v>
      </c>
      <c r="O21" s="14">
        <v>590.34921129355087</v>
      </c>
      <c r="P21" s="14">
        <v>595.43383001550103</v>
      </c>
      <c r="Q21" s="14">
        <v>599.74142460668861</v>
      </c>
      <c r="R21" s="14">
        <v>604.52725322159358</v>
      </c>
      <c r="S21" s="14">
        <v>609.09172415649812</v>
      </c>
      <c r="T21" s="14">
        <v>613.27095829445989</v>
      </c>
      <c r="U21" s="14">
        <v>618.58154136155326</v>
      </c>
      <c r="V21" s="14">
        <v>623.70048300496717</v>
      </c>
      <c r="W21" s="14">
        <v>628.64433220157366</v>
      </c>
      <c r="X21" s="14">
        <v>633.39814064168195</v>
      </c>
      <c r="Y21" s="14">
        <v>637.95490187517919</v>
      </c>
      <c r="Z21" s="14">
        <v>642.75831951335806</v>
      </c>
      <c r="AA21" s="14">
        <v>647.40744185906374</v>
      </c>
      <c r="AB21" s="14">
        <v>651.95502595291441</v>
      </c>
      <c r="AC21" s="14">
        <v>656.32167076709106</v>
      </c>
      <c r="AD21" s="14">
        <v>660.54395871877023</v>
      </c>
      <c r="AG21" t="s">
        <v>264</v>
      </c>
      <c r="AH21">
        <v>516.20983899999999</v>
      </c>
    </row>
    <row r="22" spans="1:41" x14ac:dyDescent="0.35">
      <c r="A22" t="s">
        <v>139</v>
      </c>
      <c r="B22" s="14">
        <v>435.99707000000001</v>
      </c>
      <c r="C22" s="14">
        <v>441.27668931975103</v>
      </c>
      <c r="D22" s="14">
        <v>446.079677189314</v>
      </c>
      <c r="E22" s="14">
        <v>450.7712309782172</v>
      </c>
      <c r="F22" s="14">
        <v>454.94220816303408</v>
      </c>
      <c r="G22" s="14">
        <v>459.00251277782417</v>
      </c>
      <c r="H22" s="14">
        <v>462.91845599538715</v>
      </c>
      <c r="I22" s="14">
        <v>466.61061953345342</v>
      </c>
      <c r="J22" s="14">
        <v>470.06193297746984</v>
      </c>
      <c r="K22" s="14">
        <v>472.31874732388792</v>
      </c>
      <c r="L22" s="14">
        <v>474.92989067065599</v>
      </c>
      <c r="M22" s="14">
        <v>477.07293581352485</v>
      </c>
      <c r="N22" s="14">
        <v>479.16547312459011</v>
      </c>
      <c r="O22" s="14">
        <v>481.06006944705115</v>
      </c>
      <c r="P22" s="14">
        <v>483.33795622429267</v>
      </c>
      <c r="Q22" s="14">
        <v>485.04969759626107</v>
      </c>
      <c r="R22" s="14">
        <v>487.06838712871115</v>
      </c>
      <c r="S22" s="14">
        <v>488.88953582818539</v>
      </c>
      <c r="T22" s="14">
        <v>490.41541384735405</v>
      </c>
      <c r="U22" s="14">
        <v>492.64295912351491</v>
      </c>
      <c r="V22" s="14">
        <v>494.72853353238673</v>
      </c>
      <c r="W22" s="14">
        <v>496.68252324299692</v>
      </c>
      <c r="X22" s="14">
        <v>498.49141119169656</v>
      </c>
      <c r="Y22" s="14">
        <v>500.15767356766003</v>
      </c>
      <c r="Z22" s="14">
        <v>501.95589045143782</v>
      </c>
      <c r="AA22" s="14">
        <v>503.63727201944738</v>
      </c>
      <c r="AB22" s="14">
        <v>505.22800530674806</v>
      </c>
      <c r="AC22" s="14">
        <v>506.70185139154887</v>
      </c>
      <c r="AD22" s="14">
        <v>508.07494247056076</v>
      </c>
      <c r="AG22" t="s">
        <v>265</v>
      </c>
      <c r="AH22">
        <v>435.99707000000001</v>
      </c>
    </row>
    <row r="23" spans="1:41" x14ac:dyDescent="0.35">
      <c r="A23" t="s">
        <v>140</v>
      </c>
      <c r="B23" s="14">
        <v>2506.5527339999999</v>
      </c>
      <c r="C23" s="14">
        <v>2539.802406671783</v>
      </c>
      <c r="D23" s="14">
        <v>2570.8837465839106</v>
      </c>
      <c r="E23" s="14">
        <v>2602.5295258857359</v>
      </c>
      <c r="F23" s="14">
        <v>2632.0913985173197</v>
      </c>
      <c r="G23" s="14">
        <v>2663.6222742167179</v>
      </c>
      <c r="H23" s="14">
        <v>2695.6795010113706</v>
      </c>
      <c r="I23" s="14">
        <v>2727.2006205525968</v>
      </c>
      <c r="J23" s="14">
        <v>2757.3784590193213</v>
      </c>
      <c r="K23" s="14">
        <v>2779.257843484871</v>
      </c>
      <c r="L23" s="14">
        <v>2803.1222744688953</v>
      </c>
      <c r="M23" s="14">
        <v>2824.4358427140423</v>
      </c>
      <c r="N23" s="14">
        <v>2844.8509497182549</v>
      </c>
      <c r="O23" s="14">
        <v>2864.2435874297471</v>
      </c>
      <c r="P23" s="14">
        <v>2885.8932876521294</v>
      </c>
      <c r="Q23" s="14">
        <v>2904.5890567143247</v>
      </c>
      <c r="R23" s="14">
        <v>2924.5382971818685</v>
      </c>
      <c r="S23" s="14">
        <v>2943.3996097580321</v>
      </c>
      <c r="T23" s="14">
        <v>2960.5889751770305</v>
      </c>
      <c r="U23" s="14">
        <v>2981.6978561464839</v>
      </c>
      <c r="V23" s="14">
        <v>3001.9061940986021</v>
      </c>
      <c r="W23" s="14">
        <v>3021.2789957222171</v>
      </c>
      <c r="X23" s="14">
        <v>3039.8314010977692</v>
      </c>
      <c r="Y23" s="14">
        <v>3057.4769232199192</v>
      </c>
      <c r="Z23" s="14">
        <v>3075.9430137192444</v>
      </c>
      <c r="AA23" s="14">
        <v>3093.8236857740058</v>
      </c>
      <c r="AB23" s="14">
        <v>3111.4864489490369</v>
      </c>
      <c r="AC23" s="14">
        <v>3128.4242610419938</v>
      </c>
      <c r="AD23" s="14">
        <v>3144.7424661142577</v>
      </c>
      <c r="AG23" t="s">
        <v>266</v>
      </c>
      <c r="AH23">
        <v>2506.5527339999999</v>
      </c>
    </row>
    <row r="24" spans="1:41" x14ac:dyDescent="0.35">
      <c r="A24" t="s">
        <v>141</v>
      </c>
      <c r="B24" s="14">
        <v>3336.7739259999998</v>
      </c>
      <c r="C24" s="14">
        <v>3389.6350985356917</v>
      </c>
      <c r="D24" s="14">
        <v>3438.8295506477593</v>
      </c>
      <c r="E24" s="14">
        <v>3486.2475713216413</v>
      </c>
      <c r="F24" s="14">
        <v>3536.6580139534381</v>
      </c>
      <c r="G24" s="14">
        <v>3586.3890842824458</v>
      </c>
      <c r="H24" s="14">
        <v>3633.9051532601043</v>
      </c>
      <c r="I24" s="14">
        <v>3679.7951977070188</v>
      </c>
      <c r="J24" s="14">
        <v>3727.2071509523548</v>
      </c>
      <c r="K24" s="14">
        <v>3782.3645986964384</v>
      </c>
      <c r="L24" s="14">
        <v>3841.6629979289619</v>
      </c>
      <c r="M24" s="14">
        <v>3892.0510181423979</v>
      </c>
      <c r="N24" s="14">
        <v>3939.7076260391445</v>
      </c>
      <c r="O24" s="14">
        <v>3983.0542591946405</v>
      </c>
      <c r="P24" s="14">
        <v>4025.0221087020709</v>
      </c>
      <c r="Q24" s="14">
        <v>4060.3492447474964</v>
      </c>
      <c r="R24" s="14">
        <v>4102.5914941501514</v>
      </c>
      <c r="S24" s="14">
        <v>4143.211785870626</v>
      </c>
      <c r="T24" s="14">
        <v>4183.2399349835723</v>
      </c>
      <c r="U24" s="14">
        <v>4225.880536288847</v>
      </c>
      <c r="V24" s="14">
        <v>4269.4633100237543</v>
      </c>
      <c r="W24" s="14">
        <v>4314.6777803695677</v>
      </c>
      <c r="X24" s="14">
        <v>4360.0677591512776</v>
      </c>
      <c r="Y24" s="14">
        <v>4407.7629763754094</v>
      </c>
      <c r="Z24" s="14">
        <v>4454.9419081693413</v>
      </c>
      <c r="AA24" s="14">
        <v>4500.463395575397</v>
      </c>
      <c r="AB24" s="14">
        <v>4539.4719271353233</v>
      </c>
      <c r="AC24" s="14">
        <v>4578.6124797485045</v>
      </c>
      <c r="AD24" s="14">
        <v>4617.5041298739834</v>
      </c>
      <c r="AG24" t="s">
        <v>267</v>
      </c>
      <c r="AH24">
        <v>3336.7739259999998</v>
      </c>
    </row>
    <row r="25" spans="1:41" x14ac:dyDescent="0.35">
      <c r="A25" t="s">
        <v>142</v>
      </c>
      <c r="B25" s="14">
        <v>365.82318099999998</v>
      </c>
      <c r="C25" s="14">
        <v>375.12840576118839</v>
      </c>
      <c r="D25" s="14">
        <v>384.3801226067954</v>
      </c>
      <c r="E25" s="14">
        <v>393.74331488939879</v>
      </c>
      <c r="F25" s="14">
        <v>403.04270512612516</v>
      </c>
      <c r="G25" s="14">
        <v>412.91962935367548</v>
      </c>
      <c r="H25" s="14">
        <v>423.31281642450745</v>
      </c>
      <c r="I25" s="14">
        <v>434.10746256845897</v>
      </c>
      <c r="J25" s="14">
        <v>445.33239628182292</v>
      </c>
      <c r="K25" s="14">
        <v>456.4422817048241</v>
      </c>
      <c r="L25" s="14">
        <v>467.80221721189378</v>
      </c>
      <c r="M25" s="14">
        <v>479.33377576727554</v>
      </c>
      <c r="N25" s="14">
        <v>490.81923616856801</v>
      </c>
      <c r="O25" s="14">
        <v>502.42357720545419</v>
      </c>
      <c r="P25" s="14">
        <v>514.22319588555513</v>
      </c>
      <c r="Q25" s="14">
        <v>526.21930313309088</v>
      </c>
      <c r="R25" s="14">
        <v>538.28751138728455</v>
      </c>
      <c r="S25" s="14">
        <v>550.48758251787274</v>
      </c>
      <c r="T25" s="14">
        <v>562.81217375907408</v>
      </c>
      <c r="U25" s="14">
        <v>575.27199106783939</v>
      </c>
      <c r="V25" s="14">
        <v>587.84760937417968</v>
      </c>
      <c r="W25" s="14">
        <v>600.52207411037455</v>
      </c>
      <c r="X25" s="14">
        <v>613.29848149810982</v>
      </c>
      <c r="Y25" s="14">
        <v>626.14334356475808</v>
      </c>
      <c r="Z25" s="14">
        <v>639.07163825101134</v>
      </c>
      <c r="AA25" s="14">
        <v>652.08530964937188</v>
      </c>
      <c r="AB25" s="14">
        <v>665.23258845399153</v>
      </c>
      <c r="AC25" s="14">
        <v>678.44430723046435</v>
      </c>
      <c r="AD25" s="14">
        <v>691.69758108334997</v>
      </c>
      <c r="AG25" t="s">
        <v>268</v>
      </c>
      <c r="AH25">
        <v>365.82318099999998</v>
      </c>
    </row>
    <row r="26" spans="1:41" x14ac:dyDescent="0.35">
      <c r="A26" t="s">
        <v>143</v>
      </c>
      <c r="B26" s="14">
        <v>1850.0629879999999</v>
      </c>
      <c r="C26" s="14">
        <v>1883.810726989303</v>
      </c>
      <c r="D26" s="14">
        <v>1916.4339960160858</v>
      </c>
      <c r="E26" s="14">
        <v>1948.018553061027</v>
      </c>
      <c r="F26" s="14">
        <v>1995.0659283434252</v>
      </c>
      <c r="G26" s="14">
        <v>2041.6231858604328</v>
      </c>
      <c r="H26" s="14">
        <v>2079.5479698363392</v>
      </c>
      <c r="I26" s="14">
        <v>2114.1620457942649</v>
      </c>
      <c r="J26" s="14">
        <v>2148.5560796200643</v>
      </c>
      <c r="K26" s="14">
        <v>2210.8620573729668</v>
      </c>
      <c r="L26" s="14">
        <v>2280.2373611298904</v>
      </c>
      <c r="M26" s="14">
        <v>2328.2739814981333</v>
      </c>
      <c r="N26" s="14">
        <v>2369.5796573764933</v>
      </c>
      <c r="O26" s="14">
        <v>2401.9488263701533</v>
      </c>
      <c r="P26" s="14">
        <v>2426.8450259554797</v>
      </c>
      <c r="Q26" s="14">
        <v>2440.0045203033728</v>
      </c>
      <c r="R26" s="14">
        <v>2468.2875887000173</v>
      </c>
      <c r="S26" s="14">
        <v>2494.3559144105548</v>
      </c>
      <c r="T26" s="14">
        <v>2521.6499051328092</v>
      </c>
      <c r="U26" s="14">
        <v>2548.8776721484714</v>
      </c>
      <c r="V26" s="14">
        <v>2580.1577538288443</v>
      </c>
      <c r="W26" s="14">
        <v>2616.9515774457695</v>
      </c>
      <c r="X26" s="14">
        <v>2655.5788295094999</v>
      </c>
      <c r="Y26" s="14">
        <v>2701.4701528201363</v>
      </c>
      <c r="Z26" s="14">
        <v>2744.7852551034393</v>
      </c>
      <c r="AA26" s="14">
        <v>2785.0177684156943</v>
      </c>
      <c r="AB26" s="14">
        <v>2809.305407070849</v>
      </c>
      <c r="AC26" s="14">
        <v>2835.056146572304</v>
      </c>
      <c r="AD26" s="14">
        <v>2861.2116374659818</v>
      </c>
      <c r="AG26" t="s">
        <v>269</v>
      </c>
      <c r="AH26">
        <v>1850.0629879999999</v>
      </c>
    </row>
    <row r="27" spans="1:41" x14ac:dyDescent="0.35">
      <c r="A27" t="s">
        <v>144</v>
      </c>
      <c r="B27" s="14">
        <v>172.309662</v>
      </c>
      <c r="C27" s="14">
        <v>173.53179240108767</v>
      </c>
      <c r="D27" s="14">
        <v>173.2939393145152</v>
      </c>
      <c r="E27" s="14">
        <v>172.66569159750011</v>
      </c>
      <c r="F27" s="14">
        <v>170.73606616105226</v>
      </c>
      <c r="G27" s="14">
        <v>170.70190095223867</v>
      </c>
      <c r="H27" s="14">
        <v>171.89919384340362</v>
      </c>
      <c r="I27" s="14">
        <v>173.16920571542198</v>
      </c>
      <c r="J27" s="14">
        <v>175.58510662127841</v>
      </c>
      <c r="K27" s="14">
        <v>177.12682989411547</v>
      </c>
      <c r="L27" s="14">
        <v>179.79786706355276</v>
      </c>
      <c r="M27" s="14">
        <v>182.73734643260138</v>
      </c>
      <c r="N27" s="14">
        <v>184.52729346100452</v>
      </c>
      <c r="O27" s="14">
        <v>186.34513087762281</v>
      </c>
      <c r="P27" s="14">
        <v>187.89539192493299</v>
      </c>
      <c r="Q27" s="14">
        <v>189.55774943114088</v>
      </c>
      <c r="R27" s="14">
        <v>191.20353151440693</v>
      </c>
      <c r="S27" s="14">
        <v>192.90237106784178</v>
      </c>
      <c r="T27" s="14">
        <v>194.63201281680819</v>
      </c>
      <c r="U27" s="14">
        <v>196.1260198251108</v>
      </c>
      <c r="V27" s="14">
        <v>197.6180916686547</v>
      </c>
      <c r="W27" s="14">
        <v>199.10934940728103</v>
      </c>
      <c r="X27" s="14">
        <v>200.59496399601355</v>
      </c>
      <c r="Y27" s="14">
        <v>202.07458855754169</v>
      </c>
      <c r="Z27" s="14">
        <v>203.44815217908976</v>
      </c>
      <c r="AA27" s="14">
        <v>204.80500894041776</v>
      </c>
      <c r="AB27" s="14">
        <v>206.15721762754617</v>
      </c>
      <c r="AC27" s="14">
        <v>207.48753159874713</v>
      </c>
      <c r="AD27" s="14">
        <v>208.7864284450591</v>
      </c>
      <c r="AG27" t="s">
        <v>270</v>
      </c>
      <c r="AH27">
        <v>172.309662</v>
      </c>
    </row>
    <row r="28" spans="1:41" x14ac:dyDescent="0.35">
      <c r="A28" t="s">
        <v>145</v>
      </c>
      <c r="B28" s="14">
        <v>456.812592</v>
      </c>
      <c r="C28" s="14">
        <v>463.91630189315521</v>
      </c>
      <c r="D28" s="14">
        <v>469.89687889901086</v>
      </c>
      <c r="E28" s="14">
        <v>475.20868719746107</v>
      </c>
      <c r="F28" s="14">
        <v>478.77464368201714</v>
      </c>
      <c r="G28" s="14">
        <v>483.8677047091133</v>
      </c>
      <c r="H28" s="14">
        <v>490.0004859324489</v>
      </c>
      <c r="I28" s="14">
        <v>496.04282892462771</v>
      </c>
      <c r="J28" s="14">
        <v>503.09774845472532</v>
      </c>
      <c r="K28" s="14">
        <v>509.51747696410695</v>
      </c>
      <c r="L28" s="14">
        <v>517.05354615889223</v>
      </c>
      <c r="M28" s="14">
        <v>524.78556488815229</v>
      </c>
      <c r="N28" s="14">
        <v>531.32853883262135</v>
      </c>
      <c r="O28" s="14">
        <v>537.75936753667418</v>
      </c>
      <c r="P28" s="14">
        <v>543.65321020487613</v>
      </c>
      <c r="Q28" s="14">
        <v>549.51792357528223</v>
      </c>
      <c r="R28" s="14">
        <v>555.22708509047527</v>
      </c>
      <c r="S28" s="14">
        <v>560.82860458382754</v>
      </c>
      <c r="T28" s="14">
        <v>566.30862912779742</v>
      </c>
      <c r="U28" s="14">
        <v>571.33238695530781</v>
      </c>
      <c r="V28" s="14">
        <v>576.1828332341662</v>
      </c>
      <c r="W28" s="14">
        <v>580.86628929948347</v>
      </c>
      <c r="X28" s="14">
        <v>585.37815658429145</v>
      </c>
      <c r="Y28" s="14">
        <v>589.72760409443629</v>
      </c>
      <c r="Z28" s="14">
        <v>593.79444821413608</v>
      </c>
      <c r="AA28" s="14">
        <v>597.6799718757477</v>
      </c>
      <c r="AB28" s="14">
        <v>601.3898909971748</v>
      </c>
      <c r="AC28" s="14">
        <v>604.92668298782598</v>
      </c>
      <c r="AD28" s="14">
        <v>608.28215080569112</v>
      </c>
      <c r="AG28" t="s">
        <v>271</v>
      </c>
      <c r="AH28">
        <v>456.812592</v>
      </c>
    </row>
    <row r="29" spans="1:41" x14ac:dyDescent="0.35">
      <c r="A29" t="s">
        <v>146</v>
      </c>
      <c r="B29" s="14">
        <v>626.30883800000004</v>
      </c>
      <c r="C29" s="14">
        <v>622.8155378251713</v>
      </c>
      <c r="D29" s="14">
        <v>619.01321782597176</v>
      </c>
      <c r="E29" s="14">
        <v>615.37949262482198</v>
      </c>
      <c r="F29" s="14">
        <v>611.12750955914601</v>
      </c>
      <c r="G29" s="14">
        <v>606.06353589923629</v>
      </c>
      <c r="H29" s="14">
        <v>601.33134938648755</v>
      </c>
      <c r="I29" s="14">
        <v>595.70965293391066</v>
      </c>
      <c r="J29" s="14">
        <v>594.58851545289599</v>
      </c>
      <c r="K29" s="14">
        <v>587.25604988033092</v>
      </c>
      <c r="L29" s="14">
        <v>580.90211559744068</v>
      </c>
      <c r="M29" s="14">
        <v>574.47722201850991</v>
      </c>
      <c r="N29" s="14">
        <v>567.60768084533481</v>
      </c>
      <c r="O29" s="14">
        <v>560.73684662947016</v>
      </c>
      <c r="P29" s="14">
        <v>554.05897544927518</v>
      </c>
      <c r="Q29" s="14">
        <v>547.32793458013214</v>
      </c>
      <c r="R29" s="14">
        <v>540.65737537743678</v>
      </c>
      <c r="S29" s="14">
        <v>534.01004701290879</v>
      </c>
      <c r="T29" s="14">
        <v>527.32712487856099</v>
      </c>
      <c r="U29" s="14">
        <v>520.87464471312194</v>
      </c>
      <c r="V29" s="14">
        <v>514.45465636717483</v>
      </c>
      <c r="W29" s="14">
        <v>508.08570772134925</v>
      </c>
      <c r="X29" s="14">
        <v>501.75683972025985</v>
      </c>
      <c r="Y29" s="14">
        <v>495.47649988453327</v>
      </c>
      <c r="Z29" s="14">
        <v>489.2849264466762</v>
      </c>
      <c r="AA29" s="14">
        <v>483.14762990028498</v>
      </c>
      <c r="AB29" s="14">
        <v>477.06948777185045</v>
      </c>
      <c r="AC29" s="14">
        <v>471.04996809599157</v>
      </c>
      <c r="AD29" s="14">
        <v>465.09551965928375</v>
      </c>
      <c r="AG29" t="s">
        <v>272</v>
      </c>
      <c r="AH29">
        <v>626.30883800000004</v>
      </c>
    </row>
    <row r="30" spans="1:41" x14ac:dyDescent="0.35">
      <c r="A30" t="s">
        <v>147</v>
      </c>
      <c r="B30" s="14">
        <v>163.597061</v>
      </c>
      <c r="C30" s="14">
        <v>166.36190041001831</v>
      </c>
      <c r="D30" s="14">
        <v>169.03220854587957</v>
      </c>
      <c r="E30" s="14">
        <v>171.7293371751002</v>
      </c>
      <c r="F30" s="14">
        <v>174.39364914963699</v>
      </c>
      <c r="G30" s="14">
        <v>177.30084359905615</v>
      </c>
      <c r="H30" s="14">
        <v>180.26946254377259</v>
      </c>
      <c r="I30" s="14">
        <v>183.24713549912437</v>
      </c>
      <c r="J30" s="14">
        <v>186.13628313625776</v>
      </c>
      <c r="K30" s="14">
        <v>188.81832083996807</v>
      </c>
      <c r="L30" s="14">
        <v>191.44735161201544</v>
      </c>
      <c r="M30" s="14">
        <v>194.03962533178276</v>
      </c>
      <c r="N30" s="14">
        <v>196.52360419150506</v>
      </c>
      <c r="O30" s="14">
        <v>199.0030442437872</v>
      </c>
      <c r="P30" s="14">
        <v>201.48443310276738</v>
      </c>
      <c r="Q30" s="14">
        <v>203.97814548595039</v>
      </c>
      <c r="R30" s="14">
        <v>206.40832071345545</v>
      </c>
      <c r="S30" s="14">
        <v>208.82338062913118</v>
      </c>
      <c r="T30" s="14">
        <v>211.21758245272028</v>
      </c>
      <c r="U30" s="14">
        <v>213.58119168739921</v>
      </c>
      <c r="V30" s="14">
        <v>215.91262261773971</v>
      </c>
      <c r="W30" s="14">
        <v>218.20464306313835</v>
      </c>
      <c r="X30" s="14">
        <v>220.46375937369962</v>
      </c>
      <c r="Y30" s="14">
        <v>222.67578250337564</v>
      </c>
      <c r="Z30" s="14">
        <v>224.85495228693063</v>
      </c>
      <c r="AA30" s="14">
        <v>227.00447568881276</v>
      </c>
      <c r="AB30" s="14">
        <v>229.1488916287652</v>
      </c>
      <c r="AC30" s="14">
        <v>231.25140145412664</v>
      </c>
      <c r="AD30" s="14">
        <v>233.3099921798152</v>
      </c>
      <c r="AG30" t="s">
        <v>273</v>
      </c>
      <c r="AH30">
        <v>163.597061</v>
      </c>
    </row>
    <row r="31" spans="1:41" x14ac:dyDescent="0.35">
      <c r="A31" t="s">
        <v>148</v>
      </c>
      <c r="B31" s="14">
        <v>1142.709961</v>
      </c>
      <c r="C31" s="14">
        <v>1160.9215581904491</v>
      </c>
      <c r="D31" s="14">
        <v>1177.3085464450862</v>
      </c>
      <c r="E31" s="14">
        <v>1193.8384293605939</v>
      </c>
      <c r="F31" s="14">
        <v>1209.0876857703456</v>
      </c>
      <c r="G31" s="14">
        <v>1227.0976513937378</v>
      </c>
      <c r="H31" s="14">
        <v>1247.47287163654</v>
      </c>
      <c r="I31" s="14">
        <v>1267.9581226508324</v>
      </c>
      <c r="J31" s="14">
        <v>1289.7640860567446</v>
      </c>
      <c r="K31" s="14">
        <v>1308.3065084163482</v>
      </c>
      <c r="L31" s="14">
        <v>1328.4498495731805</v>
      </c>
      <c r="M31" s="14">
        <v>1348.1425244532834</v>
      </c>
      <c r="N31" s="14">
        <v>1366.4182141432771</v>
      </c>
      <c r="O31" s="14">
        <v>1384.7058089540851</v>
      </c>
      <c r="P31" s="14">
        <v>1403.5994273643591</v>
      </c>
      <c r="Q31" s="14">
        <v>1422.4462586752941</v>
      </c>
      <c r="R31" s="14">
        <v>1441.0737614111506</v>
      </c>
      <c r="S31" s="14">
        <v>1459.6868142209132</v>
      </c>
      <c r="T31" s="14">
        <v>1478.1416346131082</v>
      </c>
      <c r="U31" s="14">
        <v>1497.0803243065884</v>
      </c>
      <c r="V31" s="14">
        <v>1515.9393445679434</v>
      </c>
      <c r="W31" s="14">
        <v>1534.6968200479548</v>
      </c>
      <c r="X31" s="14">
        <v>1553.3403170178974</v>
      </c>
      <c r="Y31" s="14">
        <v>1571.8101547233668</v>
      </c>
      <c r="Z31" s="14">
        <v>1590.2751516969952</v>
      </c>
      <c r="AA31" s="14">
        <v>1608.6264498650328</v>
      </c>
      <c r="AB31" s="14">
        <v>1626.9594829262094</v>
      </c>
      <c r="AC31" s="14">
        <v>1645.0856012214383</v>
      </c>
      <c r="AD31" s="14">
        <v>1662.9933450420942</v>
      </c>
      <c r="AG31" t="s">
        <v>274</v>
      </c>
      <c r="AH31">
        <v>1142.709961</v>
      </c>
    </row>
    <row r="32" spans="1:41" x14ac:dyDescent="0.35">
      <c r="A32" t="s">
        <v>149</v>
      </c>
      <c r="B32" s="14">
        <v>3008.857422</v>
      </c>
      <c r="C32" s="14">
        <v>3047.0374155992426</v>
      </c>
      <c r="D32" s="14">
        <v>3080.5008946085782</v>
      </c>
      <c r="E32" s="14">
        <v>3110.9847613364013</v>
      </c>
      <c r="F32" s="14">
        <v>3136.6324663452015</v>
      </c>
      <c r="G32" s="14">
        <v>3160.3636316254006</v>
      </c>
      <c r="H32" s="14">
        <v>3184.8676374577531</v>
      </c>
      <c r="I32" s="14">
        <v>3208.0310523902781</v>
      </c>
      <c r="J32" s="14">
        <v>3232.2382131054046</v>
      </c>
      <c r="K32" s="14">
        <v>3256.111039711669</v>
      </c>
      <c r="L32" s="14">
        <v>3280.2848639260337</v>
      </c>
      <c r="M32" s="14">
        <v>3304.8176551834554</v>
      </c>
      <c r="N32" s="14">
        <v>3331.0499427550631</v>
      </c>
      <c r="O32" s="14">
        <v>3356.3825775697155</v>
      </c>
      <c r="P32" s="14">
        <v>3384.2846558306137</v>
      </c>
      <c r="Q32" s="14">
        <v>3408.5149156238849</v>
      </c>
      <c r="R32" s="14">
        <v>3434.5579806030519</v>
      </c>
      <c r="S32" s="14">
        <v>3459.143817414661</v>
      </c>
      <c r="T32" s="14">
        <v>3481.9013862236793</v>
      </c>
      <c r="U32" s="14">
        <v>3508.5906478152783</v>
      </c>
      <c r="V32" s="14">
        <v>3533.7391730016243</v>
      </c>
      <c r="W32" s="14">
        <v>3557.5745970974376</v>
      </c>
      <c r="X32" s="14">
        <v>3580.0750468487158</v>
      </c>
      <c r="Y32" s="14">
        <v>3601.3590584119875</v>
      </c>
      <c r="Z32" s="14">
        <v>3622.9767563639648</v>
      </c>
      <c r="AA32" s="14">
        <v>3643.3623408278359</v>
      </c>
      <c r="AB32" s="14">
        <v>3662.7050972297843</v>
      </c>
      <c r="AC32" s="14">
        <v>3681.0636007345274</v>
      </c>
      <c r="AD32" s="14">
        <v>3698.5159281826063</v>
      </c>
      <c r="AG32" t="s">
        <v>275</v>
      </c>
      <c r="AH32">
        <v>3008.857422</v>
      </c>
    </row>
    <row r="33" spans="1:34" x14ac:dyDescent="0.35">
      <c r="A33" t="s">
        <v>150</v>
      </c>
      <c r="B33" s="14">
        <v>3564.9916990000002</v>
      </c>
      <c r="C33" s="14">
        <v>3607.4154567172704</v>
      </c>
      <c r="D33" s="14">
        <v>3643.0509856390609</v>
      </c>
      <c r="E33" s="14">
        <v>3672.8940578421993</v>
      </c>
      <c r="F33" s="14">
        <v>3696.5135580336087</v>
      </c>
      <c r="G33" s="14">
        <v>3717.5950705761588</v>
      </c>
      <c r="H33" s="14">
        <v>3741.0109379433939</v>
      </c>
      <c r="I33" s="14">
        <v>3767.4010391726001</v>
      </c>
      <c r="J33" s="14">
        <v>3790.8760917877885</v>
      </c>
      <c r="K33" s="14">
        <v>3812.3949620140606</v>
      </c>
      <c r="L33" s="14">
        <v>3832.9454483130999</v>
      </c>
      <c r="M33" s="14">
        <v>3853.3908776173103</v>
      </c>
      <c r="N33" s="14">
        <v>3874.8306049856506</v>
      </c>
      <c r="O33" s="14">
        <v>3893.3201341834606</v>
      </c>
      <c r="P33" s="14">
        <v>3913.0078365047984</v>
      </c>
      <c r="Q33" s="14">
        <v>3928.5942858394774</v>
      </c>
      <c r="R33" s="14">
        <v>3945.7608678605952</v>
      </c>
      <c r="S33" s="14">
        <v>3960.9032775975315</v>
      </c>
      <c r="T33" s="14">
        <v>3974.0036483159233</v>
      </c>
      <c r="U33" s="14">
        <v>3990.5558901316335</v>
      </c>
      <c r="V33" s="14">
        <v>4005.5003623179405</v>
      </c>
      <c r="W33" s="14">
        <v>4019.2050616426</v>
      </c>
      <c r="X33" s="14">
        <v>4031.7066784106873</v>
      </c>
      <c r="Y33" s="14">
        <v>4043.1052001660232</v>
      </c>
      <c r="Z33" s="14">
        <v>4054.8578600860742</v>
      </c>
      <c r="AA33" s="14">
        <v>4065.5129317307578</v>
      </c>
      <c r="AB33" s="14">
        <v>4075.3708248671014</v>
      </c>
      <c r="AC33" s="14">
        <v>4084.4916270342787</v>
      </c>
      <c r="AD33" s="14">
        <v>4092.8050787571956</v>
      </c>
      <c r="AG33" t="s">
        <v>276</v>
      </c>
      <c r="AH33">
        <v>3564.9916990000002</v>
      </c>
    </row>
    <row r="34" spans="1:34" x14ac:dyDescent="0.35">
      <c r="A34" t="s">
        <v>151</v>
      </c>
      <c r="B34" s="14">
        <v>3782.001953</v>
      </c>
      <c r="C34" s="14">
        <v>3861.8108928127913</v>
      </c>
      <c r="D34" s="14">
        <v>3939.0544481097436</v>
      </c>
      <c r="E34" s="14">
        <v>4016.6077338004629</v>
      </c>
      <c r="F34" s="14">
        <v>4091.6644758788989</v>
      </c>
      <c r="G34" s="14">
        <v>4169.6008641496492</v>
      </c>
      <c r="H34" s="14">
        <v>4257.5068913281702</v>
      </c>
      <c r="I34" s="14">
        <v>4347.482487465365</v>
      </c>
      <c r="J34" s="14">
        <v>4438.1953180558221</v>
      </c>
      <c r="K34" s="14">
        <v>4521.7092831752097</v>
      </c>
      <c r="L34" s="14">
        <v>4608.0924694919177</v>
      </c>
      <c r="M34" s="14">
        <v>4693.6361764770709</v>
      </c>
      <c r="N34" s="14">
        <v>4777.6762015805098</v>
      </c>
      <c r="O34" s="14">
        <v>4862.0103085879491</v>
      </c>
      <c r="P34" s="14">
        <v>4948.4466416529949</v>
      </c>
      <c r="Q34" s="14">
        <v>5035.4729933610897</v>
      </c>
      <c r="R34" s="14">
        <v>5121.9839300289304</v>
      </c>
      <c r="S34" s="14">
        <v>5208.8358749352519</v>
      </c>
      <c r="T34" s="14">
        <v>5295.2801524649158</v>
      </c>
      <c r="U34" s="14">
        <v>5383.539763934139</v>
      </c>
      <c r="V34" s="14">
        <v>5471.6979193384432</v>
      </c>
      <c r="W34" s="14">
        <v>5559.6795388626533</v>
      </c>
      <c r="X34" s="14">
        <v>5647.4212894090761</v>
      </c>
      <c r="Y34" s="14">
        <v>5734.6762072989623</v>
      </c>
      <c r="Z34" s="14">
        <v>5822.0858624534749</v>
      </c>
      <c r="AA34" s="14">
        <v>5909.3979375069312</v>
      </c>
      <c r="AB34" s="14">
        <v>5997.2665482591028</v>
      </c>
      <c r="AC34" s="14">
        <v>6084.8476302966046</v>
      </c>
      <c r="AD34" s="14">
        <v>6172.0295016892051</v>
      </c>
      <c r="AG34" t="s">
        <v>277</v>
      </c>
      <c r="AH34">
        <v>3782.001953</v>
      </c>
    </row>
    <row r="35" spans="1:34" x14ac:dyDescent="0.35">
      <c r="A35" t="s">
        <v>152</v>
      </c>
      <c r="B35" s="14">
        <v>1901.3889160000001</v>
      </c>
      <c r="C35" s="14">
        <v>1945.514068295829</v>
      </c>
      <c r="D35" s="14">
        <v>1989.2155671577377</v>
      </c>
      <c r="E35" s="14">
        <v>2033.182800995512</v>
      </c>
      <c r="F35" s="14">
        <v>2076.100443468606</v>
      </c>
      <c r="G35" s="14">
        <v>2119.5588312216009</v>
      </c>
      <c r="H35" s="14">
        <v>2167.5278388662755</v>
      </c>
      <c r="I35" s="14">
        <v>2216.5850629377683</v>
      </c>
      <c r="J35" s="14">
        <v>2265.6833087158648</v>
      </c>
      <c r="K35" s="14">
        <v>2311.7666275101528</v>
      </c>
      <c r="L35" s="14">
        <v>2359.3753806137597</v>
      </c>
      <c r="M35" s="14">
        <v>2406.9859242317789</v>
      </c>
      <c r="N35" s="14">
        <v>2454.4158225673582</v>
      </c>
      <c r="O35" s="14">
        <v>2502.2491962086265</v>
      </c>
      <c r="P35" s="14">
        <v>2551.1456477517395</v>
      </c>
      <c r="Q35" s="14">
        <v>2600.5590429176077</v>
      </c>
      <c r="R35" s="14">
        <v>2649.7756630284407</v>
      </c>
      <c r="S35" s="14">
        <v>2699.3312375232663</v>
      </c>
      <c r="T35" s="14">
        <v>2748.8399416838042</v>
      </c>
      <c r="U35" s="14">
        <v>2799.2594387781623</v>
      </c>
      <c r="V35" s="14">
        <v>2849.8132244646645</v>
      </c>
      <c r="W35" s="14">
        <v>2900.4843285022584</v>
      </c>
      <c r="X35" s="14">
        <v>2951.2561464789592</v>
      </c>
      <c r="Y35" s="14">
        <v>3002.0103740580312</v>
      </c>
      <c r="Z35" s="14">
        <v>3053.0466518242797</v>
      </c>
      <c r="AA35" s="14">
        <v>3104.2755534232306</v>
      </c>
      <c r="AB35" s="14">
        <v>3156.0179287752444</v>
      </c>
      <c r="AC35" s="14">
        <v>3207.8043957649315</v>
      </c>
      <c r="AD35" s="14">
        <v>3259.5905483692814</v>
      </c>
      <c r="AG35" t="s">
        <v>278</v>
      </c>
      <c r="AH35">
        <v>1901.3889160000001</v>
      </c>
    </row>
    <row r="36" spans="1:34" x14ac:dyDescent="0.35">
      <c r="A36" t="s">
        <v>153</v>
      </c>
      <c r="B36" s="14">
        <v>1177.8149410000001</v>
      </c>
      <c r="C36" s="14">
        <v>1200.5474760502648</v>
      </c>
      <c r="D36" s="14">
        <v>1222.8188322784731</v>
      </c>
      <c r="E36" s="14">
        <v>1245.1368656320371</v>
      </c>
      <c r="F36" s="14">
        <v>1267.4833369595353</v>
      </c>
      <c r="G36" s="14">
        <v>1290.9126396948986</v>
      </c>
      <c r="H36" s="14">
        <v>1314.3183058564707</v>
      </c>
      <c r="I36" s="14">
        <v>1337.6761079244907</v>
      </c>
      <c r="J36" s="14">
        <v>1360.8700739597934</v>
      </c>
      <c r="K36" s="14">
        <v>1383.8008707930235</v>
      </c>
      <c r="L36" s="14">
        <v>1406.0155796922124</v>
      </c>
      <c r="M36" s="14">
        <v>1428.3831785417462</v>
      </c>
      <c r="N36" s="14">
        <v>1450.5001208399688</v>
      </c>
      <c r="O36" s="14">
        <v>1472.7019108395816</v>
      </c>
      <c r="P36" s="14">
        <v>1495.095227015044</v>
      </c>
      <c r="Q36" s="14">
        <v>1517.4913049871614</v>
      </c>
      <c r="R36" s="14">
        <v>1539.8620100561516</v>
      </c>
      <c r="S36" s="14">
        <v>1562.1576720997546</v>
      </c>
      <c r="T36" s="14">
        <v>1584.4240426947956</v>
      </c>
      <c r="U36" s="14">
        <v>1606.6813978769551</v>
      </c>
      <c r="V36" s="14">
        <v>1628.6911656783318</v>
      </c>
      <c r="W36" s="14">
        <v>1650.4643235267024</v>
      </c>
      <c r="X36" s="14">
        <v>1671.9987567879173</v>
      </c>
      <c r="Y36" s="14">
        <v>1693.2241122058374</v>
      </c>
      <c r="Z36" s="14">
        <v>1714.2167047489652</v>
      </c>
      <c r="AA36" s="14">
        <v>1734.9085003269786</v>
      </c>
      <c r="AB36" s="14">
        <v>1755.4208439988947</v>
      </c>
      <c r="AC36" s="14">
        <v>1775.6167852670176</v>
      </c>
      <c r="AD36" s="14">
        <v>1795.4450979080943</v>
      </c>
      <c r="AG36" t="s">
        <v>279</v>
      </c>
      <c r="AH36">
        <v>1177.8149410000001</v>
      </c>
    </row>
    <row r="37" spans="1:34" x14ac:dyDescent="0.35">
      <c r="A37" t="s">
        <v>108</v>
      </c>
      <c r="B37" s="14">
        <v>2056.029297</v>
      </c>
      <c r="C37" s="14">
        <v>2096.2211745065451</v>
      </c>
      <c r="D37" s="14">
        <v>2135.0693934230876</v>
      </c>
      <c r="E37" s="14">
        <v>2174.5250487996673</v>
      </c>
      <c r="F37" s="14">
        <v>2215.0610225918567</v>
      </c>
      <c r="G37" s="14">
        <v>2259.5496372062048</v>
      </c>
      <c r="H37" s="14">
        <v>2305.9085911578009</v>
      </c>
      <c r="I37" s="14">
        <v>2352.9472816905468</v>
      </c>
      <c r="J37" s="14">
        <v>2400.8019940950257</v>
      </c>
      <c r="K37" s="14">
        <v>2449.0866837200656</v>
      </c>
      <c r="L37" s="14">
        <v>2499.3250437718839</v>
      </c>
      <c r="M37" s="14">
        <v>2548.4345314894622</v>
      </c>
      <c r="N37" s="14">
        <v>2595.8884212134212</v>
      </c>
      <c r="O37" s="14">
        <v>2642.7735407554833</v>
      </c>
      <c r="P37" s="14">
        <v>2689.3711881034378</v>
      </c>
      <c r="Q37" s="14">
        <v>2735.0679075832163</v>
      </c>
      <c r="R37" s="14">
        <v>2781.4215649741454</v>
      </c>
      <c r="S37" s="14">
        <v>2827.7881406044212</v>
      </c>
      <c r="T37" s="14">
        <v>2874.3485206759151</v>
      </c>
      <c r="U37" s="14">
        <v>2921.1690711640572</v>
      </c>
      <c r="V37" s="14">
        <v>2968.4604614909463</v>
      </c>
      <c r="W37" s="14">
        <v>3016.3871461798562</v>
      </c>
      <c r="X37" s="14">
        <v>3064.7443567138384</v>
      </c>
      <c r="Y37" s="14">
        <v>3113.890903692537</v>
      </c>
      <c r="Z37" s="14">
        <v>3163.1676044652909</v>
      </c>
      <c r="AA37" s="14">
        <v>3212.3925024092196</v>
      </c>
      <c r="AB37" s="14">
        <v>3260.4714172750278</v>
      </c>
      <c r="AC37" s="14">
        <v>3308.2868827036496</v>
      </c>
      <c r="AD37" s="14">
        <v>3355.8024838851688</v>
      </c>
      <c r="AG37" t="s">
        <v>280</v>
      </c>
      <c r="AH37">
        <v>2056.029297</v>
      </c>
    </row>
    <row r="38" spans="1:34" x14ac:dyDescent="0.35">
      <c r="A38" t="s">
        <v>154</v>
      </c>
      <c r="B38" s="14">
        <v>816.71167000000003</v>
      </c>
      <c r="C38" s="14">
        <v>835.28418340280211</v>
      </c>
      <c r="D38" s="14">
        <v>853.57523645095671</v>
      </c>
      <c r="E38" s="14">
        <v>872.40169186611911</v>
      </c>
      <c r="F38" s="14">
        <v>891.43566473908493</v>
      </c>
      <c r="G38" s="14">
        <v>912.68490582303696</v>
      </c>
      <c r="H38" s="14">
        <v>934.62877155072135</v>
      </c>
      <c r="I38" s="14">
        <v>956.81265275786336</v>
      </c>
      <c r="J38" s="14">
        <v>978.93052540154474</v>
      </c>
      <c r="K38" s="14">
        <v>1000.2840348451811</v>
      </c>
      <c r="L38" s="14">
        <v>1022.2139619399164</v>
      </c>
      <c r="M38" s="14">
        <v>1044.0847407626018</v>
      </c>
      <c r="N38" s="14">
        <v>1065.3179789100686</v>
      </c>
      <c r="O38" s="14">
        <v>1086.7388601710027</v>
      </c>
      <c r="P38" s="14">
        <v>1108.3539874259177</v>
      </c>
      <c r="Q38" s="14">
        <v>1130.1502119302434</v>
      </c>
      <c r="R38" s="14">
        <v>1151.9135145613841</v>
      </c>
      <c r="S38" s="14">
        <v>1173.840418693763</v>
      </c>
      <c r="T38" s="14">
        <v>1195.9309215331609</v>
      </c>
      <c r="U38" s="14">
        <v>1218.065450215081</v>
      </c>
      <c r="V38" s="14">
        <v>1240.328641481387</v>
      </c>
      <c r="W38" s="14">
        <v>1262.7147129671637</v>
      </c>
      <c r="X38" s="14">
        <v>1285.23005274261</v>
      </c>
      <c r="Y38" s="14">
        <v>1307.860383511302</v>
      </c>
      <c r="Z38" s="14">
        <v>1330.5474452259575</v>
      </c>
      <c r="AA38" s="14">
        <v>1353.2970123896864</v>
      </c>
      <c r="AB38" s="14">
        <v>1376.0512130263055</v>
      </c>
      <c r="AC38" s="14">
        <v>1398.7469761032337</v>
      </c>
      <c r="AD38" s="14">
        <v>1421.3658337044039</v>
      </c>
      <c r="AG38" t="s">
        <v>281</v>
      </c>
      <c r="AH38">
        <v>816.71167000000003</v>
      </c>
    </row>
    <row r="39" spans="1:34" x14ac:dyDescent="0.35">
      <c r="A39" t="s">
        <v>155</v>
      </c>
      <c r="B39" s="14">
        <v>1194.0349120000001</v>
      </c>
      <c r="C39" s="14">
        <v>1176.4377030809089</v>
      </c>
      <c r="D39" s="14">
        <v>1152.7074252407531</v>
      </c>
      <c r="E39" s="14">
        <v>1127.088848527005</v>
      </c>
      <c r="F39" s="14">
        <v>1096.1166723872525</v>
      </c>
      <c r="G39" s="14">
        <v>1070.6589242243897</v>
      </c>
      <c r="H39" s="14">
        <v>1050.4679029019042</v>
      </c>
      <c r="I39" s="14">
        <v>1030.0990151242654</v>
      </c>
      <c r="J39" s="14">
        <v>1015.9740914090785</v>
      </c>
      <c r="K39" s="14">
        <v>991.53239630241376</v>
      </c>
      <c r="L39" s="14">
        <v>975.19015765303664</v>
      </c>
      <c r="M39" s="14">
        <v>955.46011038340032</v>
      </c>
      <c r="N39" s="14">
        <v>929.55280949035443</v>
      </c>
      <c r="O39" s="14">
        <v>902.60804811221942</v>
      </c>
      <c r="P39" s="14">
        <v>879.63378494200947</v>
      </c>
      <c r="Q39" s="14">
        <v>854.38125824389431</v>
      </c>
      <c r="R39" s="14">
        <v>828.88404379224755</v>
      </c>
      <c r="S39" s="14">
        <v>802.39738572648389</v>
      </c>
      <c r="T39" s="14">
        <v>775.33332430331529</v>
      </c>
      <c r="U39" s="14">
        <v>753.05520669611349</v>
      </c>
      <c r="V39" s="14">
        <v>730.02979069617311</v>
      </c>
      <c r="W39" s="14">
        <v>706.20723955723838</v>
      </c>
      <c r="X39" s="14">
        <v>681.27395737815448</v>
      </c>
      <c r="Y39" s="14">
        <v>655.16917438892131</v>
      </c>
      <c r="Z39" s="14">
        <v>629.18182356986733</v>
      </c>
      <c r="AA39" s="14">
        <v>601.70205575272394</v>
      </c>
      <c r="AB39" s="14">
        <v>572.48538954215564</v>
      </c>
      <c r="AC39" s="14">
        <v>541.3450467780101</v>
      </c>
      <c r="AD39" s="14">
        <v>508.11620511668224</v>
      </c>
      <c r="AG39" t="s">
        <v>282</v>
      </c>
      <c r="AH39">
        <v>1194.0349120000001</v>
      </c>
    </row>
    <row r="40" spans="1:34" x14ac:dyDescent="0.35">
      <c r="A40" t="s">
        <v>156</v>
      </c>
      <c r="B40" s="14">
        <v>1650.8249510000001</v>
      </c>
      <c r="C40" s="14">
        <v>1691.5648345532536</v>
      </c>
      <c r="D40" s="14">
        <v>1722.082863202879</v>
      </c>
      <c r="E40" s="14">
        <v>1749.9818110447698</v>
      </c>
      <c r="F40" s="14">
        <v>1769.0842624977722</v>
      </c>
      <c r="G40" s="14">
        <v>1772.5356574396922</v>
      </c>
      <c r="H40" s="14">
        <v>1771.2198038956565</v>
      </c>
      <c r="I40" s="14">
        <v>1754.7392058351409</v>
      </c>
      <c r="J40" s="14">
        <v>1783.2058135496425</v>
      </c>
      <c r="K40" s="14">
        <v>1808.7111846214243</v>
      </c>
      <c r="L40" s="14">
        <v>1844.9611933124886</v>
      </c>
      <c r="M40" s="14">
        <v>1880.6687567439776</v>
      </c>
      <c r="N40" s="14">
        <v>1911.1367190044839</v>
      </c>
      <c r="O40" s="14">
        <v>1942.1695659340066</v>
      </c>
      <c r="P40" s="14">
        <v>1976.5273224232055</v>
      </c>
      <c r="Q40" s="14">
        <v>2010.7584038147884</v>
      </c>
      <c r="R40" s="14">
        <v>2045.6348072531157</v>
      </c>
      <c r="S40" s="14">
        <v>2080.9692618422791</v>
      </c>
      <c r="T40" s="14">
        <v>2115.8404799568225</v>
      </c>
      <c r="U40" s="14">
        <v>2154.3908819175881</v>
      </c>
      <c r="V40" s="14">
        <v>2193.5497369045866</v>
      </c>
      <c r="W40" s="14">
        <v>2233.3815291571423</v>
      </c>
      <c r="X40" s="14">
        <v>2273.6364445149761</v>
      </c>
      <c r="Y40" s="14">
        <v>2314.2945208703704</v>
      </c>
      <c r="Z40" s="14">
        <v>2356.1175257337318</v>
      </c>
      <c r="AA40" s="14">
        <v>2398.3035744202416</v>
      </c>
      <c r="AB40" s="14">
        <v>2440.7626612410627</v>
      </c>
      <c r="AC40" s="14">
        <v>2483.2917302318574</v>
      </c>
      <c r="AD40" s="14">
        <v>2525.8555988172043</v>
      </c>
      <c r="AG40" t="s">
        <v>283</v>
      </c>
      <c r="AH40">
        <v>1650.8249510000001</v>
      </c>
    </row>
    <row r="41" spans="1:34" x14ac:dyDescent="0.35">
      <c r="A41" t="s">
        <v>157</v>
      </c>
      <c r="B41" s="14">
        <v>745.046875</v>
      </c>
      <c r="C41" s="14">
        <v>758.55703349843748</v>
      </c>
      <c r="D41" s="14">
        <v>770.59154083489022</v>
      </c>
      <c r="E41" s="14">
        <v>781.85712680697179</v>
      </c>
      <c r="F41" s="14">
        <v>791.88890104389407</v>
      </c>
      <c r="G41" s="14">
        <v>802.42601232785444</v>
      </c>
      <c r="H41" s="14">
        <v>813.13920201844348</v>
      </c>
      <c r="I41" s="14">
        <v>823.62162341342378</v>
      </c>
      <c r="J41" s="14">
        <v>834.09800810108015</v>
      </c>
      <c r="K41" s="14">
        <v>843.85787230367168</v>
      </c>
      <c r="L41" s="14">
        <v>853.85311564374695</v>
      </c>
      <c r="M41" s="14">
        <v>863.65423940228686</v>
      </c>
      <c r="N41" s="14">
        <v>872.91019461680901</v>
      </c>
      <c r="O41" s="14">
        <v>881.98217568742257</v>
      </c>
      <c r="P41" s="14">
        <v>891.22993519594036</v>
      </c>
      <c r="Q41" s="14">
        <v>900.23224877135442</v>
      </c>
      <c r="R41" s="14">
        <v>909.15949188952038</v>
      </c>
      <c r="S41" s="14">
        <v>917.93248095607782</v>
      </c>
      <c r="T41" s="14">
        <v>926.4660494446108</v>
      </c>
      <c r="U41" s="14">
        <v>935.27744568902654</v>
      </c>
      <c r="V41" s="14">
        <v>943.9852247610462</v>
      </c>
      <c r="W41" s="14">
        <v>952.56404920544765</v>
      </c>
      <c r="X41" s="14">
        <v>961.0003755533927</v>
      </c>
      <c r="Y41" s="14">
        <v>969.25094817766887</v>
      </c>
      <c r="Z41" s="14">
        <v>977.47836700370874</v>
      </c>
      <c r="AA41" s="14">
        <v>985.57616923774697</v>
      </c>
      <c r="AB41" s="14">
        <v>993.60142031099917</v>
      </c>
      <c r="AC41" s="14">
        <v>1001.4534548951489</v>
      </c>
      <c r="AD41" s="14">
        <v>1009.1174079383742</v>
      </c>
      <c r="AG41" t="s">
        <v>284</v>
      </c>
      <c r="AH41">
        <v>745.046875</v>
      </c>
    </row>
    <row r="42" spans="1:34" x14ac:dyDescent="0.35">
      <c r="A42" t="s">
        <v>158</v>
      </c>
      <c r="B42" s="14">
        <v>2603.5036620000001</v>
      </c>
      <c r="C42" s="14">
        <v>2660.0106261807805</v>
      </c>
      <c r="D42" s="14">
        <v>2713.869191334376</v>
      </c>
      <c r="E42" s="14">
        <v>2767.1082488084589</v>
      </c>
      <c r="F42" s="14">
        <v>2818.6298674254981</v>
      </c>
      <c r="G42" s="14">
        <v>2875.0486903038341</v>
      </c>
      <c r="H42" s="14">
        <v>2934.4362710604878</v>
      </c>
      <c r="I42" s="14">
        <v>2995.5861081822363</v>
      </c>
      <c r="J42" s="14">
        <v>3056.7580734215935</v>
      </c>
      <c r="K42" s="14">
        <v>3116.3807509952962</v>
      </c>
      <c r="L42" s="14">
        <v>3176.8983720750239</v>
      </c>
      <c r="M42" s="14">
        <v>3237.5272536772154</v>
      </c>
      <c r="N42" s="14">
        <v>3296.4408608651052</v>
      </c>
      <c r="O42" s="14">
        <v>3355.315294640156</v>
      </c>
      <c r="P42" s="14">
        <v>3414.667466887046</v>
      </c>
      <c r="Q42" s="14">
        <v>3474.4897091729335</v>
      </c>
      <c r="R42" s="14">
        <v>3534.082419419813</v>
      </c>
      <c r="S42" s="14">
        <v>3593.8575360536379</v>
      </c>
      <c r="T42" s="14">
        <v>3653.7322807615524</v>
      </c>
      <c r="U42" s="14">
        <v>3714.0089983169596</v>
      </c>
      <c r="V42" s="14">
        <v>3774.4492951519701</v>
      </c>
      <c r="W42" s="14">
        <v>3834.9631534764935</v>
      </c>
      <c r="X42" s="14">
        <v>3895.5720616429826</v>
      </c>
      <c r="Y42" s="14">
        <v>3956.0827615908952</v>
      </c>
      <c r="Z42" s="14">
        <v>4016.6962792308864</v>
      </c>
      <c r="AA42" s="14">
        <v>4077.3877566708093</v>
      </c>
      <c r="AB42" s="14">
        <v>4138.4539776249167</v>
      </c>
      <c r="AC42" s="14">
        <v>4199.4663769262452</v>
      </c>
      <c r="AD42" s="14">
        <v>4260.3057261153263</v>
      </c>
      <c r="AG42" t="s">
        <v>285</v>
      </c>
      <c r="AH42">
        <v>2603.5036620000001</v>
      </c>
    </row>
    <row r="43" spans="1:34" x14ac:dyDescent="0.35">
      <c r="A43" t="s">
        <v>159</v>
      </c>
      <c r="B43" s="14">
        <v>1892.3614500000001</v>
      </c>
      <c r="C43" s="14">
        <v>1929.490149357435</v>
      </c>
      <c r="D43" s="14">
        <v>1963.2969392133416</v>
      </c>
      <c r="E43" s="14">
        <v>1996.4623254183909</v>
      </c>
      <c r="F43" s="14">
        <v>2025.7709912942305</v>
      </c>
      <c r="G43" s="14">
        <v>2054.6362021491818</v>
      </c>
      <c r="H43" s="14">
        <v>2096.1515648589475</v>
      </c>
      <c r="I43" s="14">
        <v>2139.4435927431359</v>
      </c>
      <c r="J43" s="14">
        <v>2185.0751432996763</v>
      </c>
      <c r="K43" s="14">
        <v>2224.6265329460007</v>
      </c>
      <c r="L43" s="14">
        <v>2270.1750938201103</v>
      </c>
      <c r="M43" s="14">
        <v>2314.8757494874658</v>
      </c>
      <c r="N43" s="14">
        <v>2358.5868538023128</v>
      </c>
      <c r="O43" s="14">
        <v>2402.1697651216136</v>
      </c>
      <c r="P43" s="14">
        <v>2448.215756264347</v>
      </c>
      <c r="Q43" s="14">
        <v>2493.9528333797261</v>
      </c>
      <c r="R43" s="14">
        <v>2539.68519467126</v>
      </c>
      <c r="S43" s="14">
        <v>2585.636226835486</v>
      </c>
      <c r="T43" s="14">
        <v>2630.7718685019945</v>
      </c>
      <c r="U43" s="14">
        <v>2678.8181812908201</v>
      </c>
      <c r="V43" s="14">
        <v>2727.0489632358708</v>
      </c>
      <c r="W43" s="14">
        <v>2775.5476201127462</v>
      </c>
      <c r="X43" s="14">
        <v>2824.041988131356</v>
      </c>
      <c r="Y43" s="14">
        <v>2872.5771033561764</v>
      </c>
      <c r="Z43" s="14">
        <v>2921.7352280682007</v>
      </c>
      <c r="AA43" s="14">
        <v>2971.0117535571849</v>
      </c>
      <c r="AB43" s="14">
        <v>3020.5316861619499</v>
      </c>
      <c r="AC43" s="14">
        <v>3070.050282624889</v>
      </c>
      <c r="AD43" s="14">
        <v>3119.5658956132329</v>
      </c>
      <c r="AG43" t="s">
        <v>286</v>
      </c>
      <c r="AH43">
        <v>1892.3614500000001</v>
      </c>
    </row>
    <row r="44" spans="1:34" x14ac:dyDescent="0.35">
      <c r="A44" t="s">
        <v>160</v>
      </c>
      <c r="B44" s="14">
        <v>216.24118000000001</v>
      </c>
      <c r="C44" s="14">
        <v>222.42595886153401</v>
      </c>
      <c r="D44" s="14">
        <v>226.9886492834483</v>
      </c>
      <c r="E44" s="14">
        <v>232.17402338540924</v>
      </c>
      <c r="F44" s="14">
        <v>236.62470654409816</v>
      </c>
      <c r="G44" s="14">
        <v>244.9742459392132</v>
      </c>
      <c r="H44" s="14">
        <v>255.29008693828888</v>
      </c>
      <c r="I44" s="14">
        <v>265.94832042291898</v>
      </c>
      <c r="J44" s="14">
        <v>277.48747231325285</v>
      </c>
      <c r="K44" s="14">
        <v>286.61747612229243</v>
      </c>
      <c r="L44" s="14">
        <v>297.69999942452267</v>
      </c>
      <c r="M44" s="14">
        <v>308.3480734639391</v>
      </c>
      <c r="N44" s="14">
        <v>317.62241264355072</v>
      </c>
      <c r="O44" s="14">
        <v>327.14962395975908</v>
      </c>
      <c r="P44" s="14">
        <v>337.62452962443945</v>
      </c>
      <c r="Q44" s="14">
        <v>348.20362287323866</v>
      </c>
      <c r="R44" s="14">
        <v>358.89472762848942</v>
      </c>
      <c r="S44" s="14">
        <v>369.80053349588189</v>
      </c>
      <c r="T44" s="14">
        <v>380.77935663457441</v>
      </c>
      <c r="U44" s="14">
        <v>392.64466985492174</v>
      </c>
      <c r="V44" s="14">
        <v>404.703847806775</v>
      </c>
      <c r="W44" s="14">
        <v>416.94358956868876</v>
      </c>
      <c r="X44" s="14">
        <v>429.35566667527701</v>
      </c>
      <c r="Y44" s="14">
        <v>441.89190755972839</v>
      </c>
      <c r="Z44" s="14">
        <v>454.76810747572978</v>
      </c>
      <c r="AA44" s="14">
        <v>467.81881524001454</v>
      </c>
      <c r="AB44" s="14">
        <v>481.11502126112168</v>
      </c>
      <c r="AC44" s="14">
        <v>494.50551075586549</v>
      </c>
      <c r="AD44" s="14">
        <v>507.98869801213493</v>
      </c>
      <c r="AG44" t="s">
        <v>287</v>
      </c>
      <c r="AH44">
        <v>216.24118000000001</v>
      </c>
    </row>
    <row r="45" spans="1:34" x14ac:dyDescent="0.35">
      <c r="A45" t="s">
        <v>161</v>
      </c>
      <c r="B45" s="14">
        <v>3290.9101559999999</v>
      </c>
      <c r="C45" s="14">
        <v>3342.7311309534853</v>
      </c>
      <c r="D45" s="14">
        <v>3383.8246618387484</v>
      </c>
      <c r="E45" s="14">
        <v>3423.0763511511454</v>
      </c>
      <c r="F45" s="14">
        <v>3450.4025985085673</v>
      </c>
      <c r="G45" s="14">
        <v>3475.7780323548827</v>
      </c>
      <c r="H45" s="14">
        <v>3543.7517378668276</v>
      </c>
      <c r="I45" s="14">
        <v>3614.1745899024122</v>
      </c>
      <c r="J45" s="14">
        <v>3690.8297872844064</v>
      </c>
      <c r="K45" s="14">
        <v>3746.6015471170826</v>
      </c>
      <c r="L45" s="14">
        <v>3821.6137553325329</v>
      </c>
      <c r="M45" s="14">
        <v>3891.8210037931221</v>
      </c>
      <c r="N45" s="14">
        <v>3958.497237958507</v>
      </c>
      <c r="O45" s="14">
        <v>4023.6944791671317</v>
      </c>
      <c r="P45" s="14">
        <v>4095.961641490765</v>
      </c>
      <c r="Q45" s="14">
        <v>4165.8121233439279</v>
      </c>
      <c r="R45" s="14">
        <v>4235.1987232327683</v>
      </c>
      <c r="S45" s="14">
        <v>4304.6462413367217</v>
      </c>
      <c r="T45" s="14">
        <v>4370.9748134109823</v>
      </c>
      <c r="U45" s="14">
        <v>4446.4987017245039</v>
      </c>
      <c r="V45" s="14">
        <v>4521.5204724698706</v>
      </c>
      <c r="W45" s="14">
        <v>4596.5822338333437</v>
      </c>
      <c r="X45" s="14">
        <v>4670.9112668455464</v>
      </c>
      <c r="Y45" s="14">
        <v>4744.9410066049086</v>
      </c>
      <c r="Z45" s="14">
        <v>4820.5649273799754</v>
      </c>
      <c r="AA45" s="14">
        <v>4896.0549741427458</v>
      </c>
      <c r="AB45" s="14">
        <v>4971.758265758438</v>
      </c>
      <c r="AC45" s="14">
        <v>5047.2509347931937</v>
      </c>
      <c r="AD45" s="14">
        <v>5122.6513117829754</v>
      </c>
      <c r="AG45" t="s">
        <v>288</v>
      </c>
      <c r="AH45">
        <v>3290.9101559999999</v>
      </c>
    </row>
    <row r="46" spans="1:34" x14ac:dyDescent="0.35">
      <c r="A46" t="s">
        <v>162</v>
      </c>
      <c r="B46" s="14">
        <v>1018.303589</v>
      </c>
      <c r="C46" s="14">
        <v>1036.580101815372</v>
      </c>
      <c r="D46" s="14">
        <v>1054.4469074242922</v>
      </c>
      <c r="E46" s="14">
        <v>1072.9225043574177</v>
      </c>
      <c r="F46" s="14">
        <v>1091.866024094352</v>
      </c>
      <c r="G46" s="14">
        <v>1112.7420657286264</v>
      </c>
      <c r="H46" s="14">
        <v>1134.7015852989546</v>
      </c>
      <c r="I46" s="14">
        <v>1157.1854702713363</v>
      </c>
      <c r="J46" s="14">
        <v>1180.1190347953616</v>
      </c>
      <c r="K46" s="14">
        <v>1202.4707253381928</v>
      </c>
      <c r="L46" s="14">
        <v>1224.8173210508053</v>
      </c>
      <c r="M46" s="14">
        <v>1247.0994427188259</v>
      </c>
      <c r="N46" s="14">
        <v>1268.8871429527337</v>
      </c>
      <c r="O46" s="14">
        <v>1290.8486609568167</v>
      </c>
      <c r="P46" s="14">
        <v>1313.1563330062756</v>
      </c>
      <c r="Q46" s="14">
        <v>1335.719247751256</v>
      </c>
      <c r="R46" s="14">
        <v>1358.2950401890487</v>
      </c>
      <c r="S46" s="14">
        <v>1381.0337141388377</v>
      </c>
      <c r="T46" s="14">
        <v>1403.932081739488</v>
      </c>
      <c r="U46" s="14">
        <v>1426.9943336530143</v>
      </c>
      <c r="V46" s="14">
        <v>1450.1284803913302</v>
      </c>
      <c r="W46" s="14">
        <v>1473.2963130454543</v>
      </c>
      <c r="X46" s="14">
        <v>1496.5173782242578</v>
      </c>
      <c r="Y46" s="14">
        <v>1519.7268662431377</v>
      </c>
      <c r="Z46" s="14">
        <v>1542.9830945045699</v>
      </c>
      <c r="AA46" s="14">
        <v>1566.2822935298982</v>
      </c>
      <c r="AB46" s="14">
        <v>1589.7320455157103</v>
      </c>
      <c r="AC46" s="14">
        <v>1613.1864751956355</v>
      </c>
      <c r="AD46" s="14">
        <v>1636.6233322632204</v>
      </c>
      <c r="AG46" t="s">
        <v>289</v>
      </c>
      <c r="AH46">
        <v>1018.303589</v>
      </c>
    </row>
    <row r="47" spans="1:34" x14ac:dyDescent="0.35">
      <c r="A47" t="s">
        <v>163</v>
      </c>
      <c r="B47" s="14">
        <v>2938.0812989999999</v>
      </c>
      <c r="C47" s="14">
        <v>3001.1977490813774</v>
      </c>
      <c r="D47" s="14">
        <v>3064.3939700837841</v>
      </c>
      <c r="E47" s="14">
        <v>3128.8847540629918</v>
      </c>
      <c r="F47" s="14">
        <v>3194.6154263109206</v>
      </c>
      <c r="G47" s="14">
        <v>3263.4900570560135</v>
      </c>
      <c r="H47" s="14">
        <v>3334.1168771257917</v>
      </c>
      <c r="I47" s="14">
        <v>3406.0121064056939</v>
      </c>
      <c r="J47" s="14">
        <v>3478.8537625157073</v>
      </c>
      <c r="K47" s="14">
        <v>3551.1982659341024</v>
      </c>
      <c r="L47" s="14">
        <v>3623.4317693821613</v>
      </c>
      <c r="M47" s="14">
        <v>3695.9228700467752</v>
      </c>
      <c r="N47" s="14">
        <v>3767.988191720669</v>
      </c>
      <c r="O47" s="14">
        <v>3840.7054654362287</v>
      </c>
      <c r="P47" s="14">
        <v>3914.0967380341563</v>
      </c>
      <c r="Q47" s="14">
        <v>3988.4461798021366</v>
      </c>
      <c r="R47" s="14">
        <v>4062.9108688236606</v>
      </c>
      <c r="S47" s="14">
        <v>4137.918297828448</v>
      </c>
      <c r="T47" s="14">
        <v>4213.5093755013477</v>
      </c>
      <c r="U47" s="14">
        <v>4289.2842854084893</v>
      </c>
      <c r="V47" s="14">
        <v>4365.2526572442157</v>
      </c>
      <c r="W47" s="14">
        <v>4441.3080177661159</v>
      </c>
      <c r="X47" s="14">
        <v>4517.4871094100481</v>
      </c>
      <c r="Y47" s="14">
        <v>4593.5999909729435</v>
      </c>
      <c r="Z47" s="14">
        <v>4669.670006823455</v>
      </c>
      <c r="AA47" s="14">
        <v>4745.7454687726186</v>
      </c>
      <c r="AB47" s="14">
        <v>4822.1306149652482</v>
      </c>
      <c r="AC47" s="14">
        <v>4898.4615671087176</v>
      </c>
      <c r="AD47" s="14">
        <v>4974.6444007850196</v>
      </c>
      <c r="AG47" t="s">
        <v>290</v>
      </c>
      <c r="AH47">
        <v>2938.0812989999999</v>
      </c>
    </row>
    <row r="48" spans="1:34" x14ac:dyDescent="0.35">
      <c r="A48" t="s">
        <v>164</v>
      </c>
      <c r="B48" s="14">
        <v>1853.2238769999999</v>
      </c>
      <c r="C48" s="14">
        <v>1888.2876140423907</v>
      </c>
      <c r="D48" s="14">
        <v>1922.1532970851954</v>
      </c>
      <c r="E48" s="14">
        <v>1956.1957852685525</v>
      </c>
      <c r="F48" s="14">
        <v>1990.2214635183568</v>
      </c>
      <c r="G48" s="14">
        <v>2026.0902298446165</v>
      </c>
      <c r="H48" s="14">
        <v>2064.6596938960306</v>
      </c>
      <c r="I48" s="14">
        <v>2104.8138150208288</v>
      </c>
      <c r="J48" s="14">
        <v>2146.4268260693166</v>
      </c>
      <c r="K48" s="14">
        <v>2187.2973685498678</v>
      </c>
      <c r="L48" s="14">
        <v>2228.69503346599</v>
      </c>
      <c r="M48" s="14">
        <v>2270.2483837564537</v>
      </c>
      <c r="N48" s="14">
        <v>2311.323306689244</v>
      </c>
      <c r="O48" s="14">
        <v>2352.7043146428855</v>
      </c>
      <c r="P48" s="14">
        <v>2394.8245447175054</v>
      </c>
      <c r="Q48" s="14">
        <v>2437.6109589983375</v>
      </c>
      <c r="R48" s="14">
        <v>2480.533144047668</v>
      </c>
      <c r="S48" s="14">
        <v>2523.8410202629107</v>
      </c>
      <c r="T48" s="14">
        <v>2567.4317928284836</v>
      </c>
      <c r="U48" s="14">
        <v>2611.5217855203687</v>
      </c>
      <c r="V48" s="14">
        <v>2655.8565462644337</v>
      </c>
      <c r="W48" s="14">
        <v>2700.3325823307964</v>
      </c>
      <c r="X48" s="14">
        <v>2744.9104826996877</v>
      </c>
      <c r="Y48" s="14">
        <v>2789.4348521664147</v>
      </c>
      <c r="Z48" s="14">
        <v>2833.9871477382462</v>
      </c>
      <c r="AA48" s="14">
        <v>2878.5382758968353</v>
      </c>
      <c r="AB48" s="14">
        <v>2923.3012732099969</v>
      </c>
      <c r="AC48" s="14">
        <v>2968.0134585138708</v>
      </c>
      <c r="AD48" s="14">
        <v>3012.5844134217191</v>
      </c>
      <c r="AG48" t="s">
        <v>291</v>
      </c>
      <c r="AH48">
        <v>1853.2238769999999</v>
      </c>
    </row>
    <row r="49" spans="1:34" x14ac:dyDescent="0.35">
      <c r="A49" t="s">
        <v>165</v>
      </c>
      <c r="B49" s="14">
        <v>1156.033447</v>
      </c>
      <c r="C49" s="14">
        <v>1177.6780924348705</v>
      </c>
      <c r="D49" s="14">
        <v>1198.7240243213464</v>
      </c>
      <c r="E49" s="14">
        <v>1220.068983788022</v>
      </c>
      <c r="F49" s="14">
        <v>1241.6969026498355</v>
      </c>
      <c r="G49" s="14">
        <v>1264.8266117039452</v>
      </c>
      <c r="H49" s="14">
        <v>1289.6454189267836</v>
      </c>
      <c r="I49" s="14">
        <v>1315.5979854081822</v>
      </c>
      <c r="J49" s="14">
        <v>1342.4840720771779</v>
      </c>
      <c r="K49" s="14">
        <v>1368.9739677874049</v>
      </c>
      <c r="L49" s="14">
        <v>1395.6147487901351</v>
      </c>
      <c r="M49" s="14">
        <v>1422.3136963033396</v>
      </c>
      <c r="N49" s="14">
        <v>1448.6697380213188</v>
      </c>
      <c r="O49" s="14">
        <v>1475.138672538654</v>
      </c>
      <c r="P49" s="14">
        <v>1501.9205527079296</v>
      </c>
      <c r="Q49" s="14">
        <v>1529.0622095920803</v>
      </c>
      <c r="R49" s="14">
        <v>1556.2327276192057</v>
      </c>
      <c r="S49" s="14">
        <v>1583.5667104936549</v>
      </c>
      <c r="T49" s="14">
        <v>1611.0496691109433</v>
      </c>
      <c r="U49" s="14">
        <v>1638.681265300766</v>
      </c>
      <c r="V49" s="14">
        <v>1666.3938235188998</v>
      </c>
      <c r="W49" s="14">
        <v>1694.1422801893718</v>
      </c>
      <c r="X49" s="14">
        <v>1721.9231641283732</v>
      </c>
      <c r="Y49" s="14">
        <v>1749.6638628794306</v>
      </c>
      <c r="Z49" s="14">
        <v>1777.3907861144808</v>
      </c>
      <c r="AA49" s="14">
        <v>1805.1164827261591</v>
      </c>
      <c r="AB49" s="14">
        <v>1832.9623901003411</v>
      </c>
      <c r="AC49" s="14">
        <v>1860.7869424783032</v>
      </c>
      <c r="AD49" s="14">
        <v>1888.530717554572</v>
      </c>
      <c r="AG49" t="s">
        <v>292</v>
      </c>
      <c r="AH49">
        <v>1156.033447</v>
      </c>
    </row>
    <row r="50" spans="1:34" x14ac:dyDescent="0.35">
      <c r="A50" t="s">
        <v>166</v>
      </c>
      <c r="B50" s="14">
        <v>87.488990999999999</v>
      </c>
      <c r="C50" s="14">
        <v>87.488990999999999</v>
      </c>
      <c r="D50" s="14">
        <v>87.488990999999999</v>
      </c>
      <c r="E50" s="14">
        <v>87.488990999999999</v>
      </c>
      <c r="F50" s="14">
        <v>87.488990999999999</v>
      </c>
      <c r="G50" s="14">
        <v>87.488990999999999</v>
      </c>
      <c r="H50" s="14">
        <v>87.488990999999999</v>
      </c>
      <c r="I50" s="14">
        <v>87.488990999999999</v>
      </c>
      <c r="J50" s="14">
        <v>87.488990999999999</v>
      </c>
      <c r="K50" s="14">
        <v>87.488990999999999</v>
      </c>
      <c r="L50" s="14">
        <v>87.488990999999999</v>
      </c>
      <c r="M50" s="14">
        <v>87.488990999999999</v>
      </c>
      <c r="N50" s="14">
        <v>87.488990999999999</v>
      </c>
      <c r="O50" s="14">
        <v>87.488990999999999</v>
      </c>
      <c r="P50" s="14">
        <v>87.488990999999999</v>
      </c>
      <c r="Q50" s="14">
        <v>87.488990999999999</v>
      </c>
      <c r="R50" s="14">
        <v>87.488990999999999</v>
      </c>
      <c r="S50" s="14">
        <v>87.488990999999999</v>
      </c>
      <c r="T50" s="14">
        <v>87.488990999999999</v>
      </c>
      <c r="U50" s="14">
        <v>87.488990999999999</v>
      </c>
      <c r="V50" s="14">
        <v>87.488990999999999</v>
      </c>
      <c r="W50" s="14">
        <v>87.488990999999999</v>
      </c>
      <c r="X50" s="14">
        <v>87.488990999999999</v>
      </c>
      <c r="Y50" s="14">
        <v>87.488990999999999</v>
      </c>
      <c r="Z50" s="14">
        <v>87.488990999999999</v>
      </c>
      <c r="AA50" s="14">
        <v>87.488990999999999</v>
      </c>
      <c r="AB50" s="14">
        <v>87.488990999999999</v>
      </c>
      <c r="AC50" s="14">
        <v>87.488990999999999</v>
      </c>
      <c r="AD50" s="14">
        <v>87.488990999999999</v>
      </c>
      <c r="AG50" t="s">
        <v>293</v>
      </c>
      <c r="AH50">
        <v>87.488990999999999</v>
      </c>
    </row>
    <row r="51" spans="1:34" x14ac:dyDescent="0.35">
      <c r="A51" t="s">
        <v>167</v>
      </c>
      <c r="B51" s="14">
        <v>155.145355</v>
      </c>
      <c r="C51" s="14">
        <v>148.16381402499999</v>
      </c>
      <c r="D51" s="14">
        <v>142.97808053412498</v>
      </c>
      <c r="E51" s="14">
        <v>138.68873811810124</v>
      </c>
      <c r="F51" s="14">
        <v>135.22151966514872</v>
      </c>
      <c r="G51" s="14">
        <v>132.51708927184575</v>
      </c>
      <c r="H51" s="14">
        <v>130.52933293276806</v>
      </c>
      <c r="I51" s="14">
        <v>129.22403960344039</v>
      </c>
      <c r="J51" s="14">
        <v>129.22403960344039</v>
      </c>
      <c r="K51" s="14">
        <v>129.22403960344039</v>
      </c>
      <c r="L51" s="14">
        <v>129.22403960344039</v>
      </c>
      <c r="M51" s="14">
        <v>129.22403960344039</v>
      </c>
      <c r="N51" s="14">
        <v>129.22403960344039</v>
      </c>
      <c r="O51" s="14">
        <v>129.22403960344039</v>
      </c>
      <c r="P51" s="14">
        <v>129.22403960344039</v>
      </c>
      <c r="Q51" s="14">
        <v>129.22403960344039</v>
      </c>
      <c r="R51" s="14">
        <v>129.22403960344039</v>
      </c>
      <c r="S51" s="14">
        <v>129.22403960344039</v>
      </c>
      <c r="T51" s="14">
        <v>129.22403960344039</v>
      </c>
      <c r="U51" s="14">
        <v>129.22403960344039</v>
      </c>
      <c r="V51" s="14">
        <v>129.22403960344039</v>
      </c>
      <c r="W51" s="14">
        <v>129.22403960344039</v>
      </c>
      <c r="X51" s="14">
        <v>129.22403960344039</v>
      </c>
      <c r="Y51" s="14">
        <v>129.22403960344039</v>
      </c>
      <c r="Z51" s="14">
        <v>129.22403960344039</v>
      </c>
      <c r="AA51" s="14">
        <v>129.22403960344039</v>
      </c>
      <c r="AB51" s="14">
        <v>129.22403960344039</v>
      </c>
      <c r="AC51" s="14">
        <v>129.22403960344039</v>
      </c>
      <c r="AD51" s="14">
        <v>129.22403960344039</v>
      </c>
      <c r="AG51" t="s">
        <v>294</v>
      </c>
      <c r="AH51">
        <v>155.145355</v>
      </c>
    </row>
    <row r="52" spans="1:34" x14ac:dyDescent="0.35">
      <c r="A52" t="s">
        <v>168</v>
      </c>
      <c r="B52" s="14">
        <v>597.13091999999995</v>
      </c>
      <c r="C52" s="14">
        <v>689.64321917375992</v>
      </c>
      <c r="D52" s="14">
        <v>783.81675932481357</v>
      </c>
      <c r="E52" s="14">
        <v>880.17448881565031</v>
      </c>
      <c r="F52" s="14">
        <v>981.41655939167038</v>
      </c>
      <c r="G52" s="14">
        <v>1077.8716509735227</v>
      </c>
      <c r="H52" s="14">
        <v>1167.5646924531477</v>
      </c>
      <c r="I52" s="14">
        <v>1256.0613091258572</v>
      </c>
      <c r="J52" s="14">
        <v>1331.3983591736553</v>
      </c>
      <c r="K52" s="14">
        <v>1431.2493750564379</v>
      </c>
      <c r="L52" s="14">
        <v>1520.5974072933361</v>
      </c>
      <c r="M52" s="14">
        <v>1615.8970483019275</v>
      </c>
      <c r="N52" s="14">
        <v>1721.8845436485749</v>
      </c>
      <c r="O52" s="14">
        <v>1830.4693379863238</v>
      </c>
      <c r="P52" s="14">
        <v>1932.3327600820571</v>
      </c>
      <c r="Q52" s="14">
        <v>2039.0469961572448</v>
      </c>
      <c r="R52" s="14">
        <v>2147.6380751751958</v>
      </c>
      <c r="S52" s="14">
        <v>2259.4638716391082</v>
      </c>
      <c r="T52" s="14">
        <v>2376.204947173409</v>
      </c>
      <c r="U52" s="14">
        <v>2485.2625365673957</v>
      </c>
      <c r="V52" s="14">
        <v>2597.6031134290906</v>
      </c>
      <c r="W52" s="14">
        <v>2713.6593448514977</v>
      </c>
      <c r="X52" s="14">
        <v>2834.2106762212461</v>
      </c>
      <c r="Y52" s="14">
        <v>2959.8438665503759</v>
      </c>
      <c r="Z52" s="14">
        <v>3087.9894187995142</v>
      </c>
      <c r="AA52" s="14">
        <v>3222.3555583850284</v>
      </c>
      <c r="AB52" s="14">
        <v>3363.6287818335213</v>
      </c>
      <c r="AC52" s="14">
        <v>3513.1097903497157</v>
      </c>
      <c r="AD52" s="14">
        <v>3671.8394682082753</v>
      </c>
      <c r="AG52" t="s">
        <v>295</v>
      </c>
      <c r="AH52">
        <v>597.13091999999995</v>
      </c>
    </row>
    <row r="53" spans="1:34" x14ac:dyDescent="0.35">
      <c r="A53" t="s">
        <v>169</v>
      </c>
      <c r="B53" s="14">
        <v>2167.0878910000001</v>
      </c>
      <c r="C53" s="14">
        <v>2167.0878910000001</v>
      </c>
      <c r="D53" s="14">
        <v>2167.0878910000001</v>
      </c>
      <c r="E53" s="14">
        <v>2167.0878910000001</v>
      </c>
      <c r="F53" s="14">
        <v>2167.0878910000001</v>
      </c>
      <c r="G53" s="14">
        <v>2167.0878910000001</v>
      </c>
      <c r="H53" s="14">
        <v>2167.0878910000001</v>
      </c>
      <c r="I53" s="14">
        <v>2167.0878910000001</v>
      </c>
      <c r="J53" s="14">
        <v>2167.0878910000001</v>
      </c>
      <c r="K53" s="14">
        <v>2167.0878910000001</v>
      </c>
      <c r="L53" s="14">
        <v>2167.0878910000001</v>
      </c>
      <c r="M53" s="14">
        <v>2167.0878910000001</v>
      </c>
      <c r="N53" s="14">
        <v>2167.0878910000001</v>
      </c>
      <c r="O53" s="14">
        <v>2167.0878910000001</v>
      </c>
      <c r="P53" s="14">
        <v>2167.0878910000001</v>
      </c>
      <c r="Q53" s="14">
        <v>2167.0878910000001</v>
      </c>
      <c r="R53" s="14">
        <v>2167.0878910000001</v>
      </c>
      <c r="S53" s="14">
        <v>2167.0878910000001</v>
      </c>
      <c r="T53" s="14">
        <v>2167.0878910000001</v>
      </c>
      <c r="U53" s="14">
        <v>2167.0878910000001</v>
      </c>
      <c r="V53" s="14">
        <v>2167.0878910000001</v>
      </c>
      <c r="W53" s="14">
        <v>2167.0878910000001</v>
      </c>
      <c r="X53" s="14">
        <v>2167.0878910000001</v>
      </c>
      <c r="Y53" s="14">
        <v>2167.0878910000001</v>
      </c>
      <c r="Z53" s="14">
        <v>2167.0878910000001</v>
      </c>
      <c r="AA53" s="14">
        <v>2167.0878910000001</v>
      </c>
      <c r="AB53" s="14">
        <v>2167.0878910000001</v>
      </c>
      <c r="AC53" s="14">
        <v>2167.0878910000001</v>
      </c>
      <c r="AD53" s="14">
        <v>2167.0878910000001</v>
      </c>
      <c r="AG53" t="s">
        <v>296</v>
      </c>
      <c r="AH53">
        <v>2167.0878910000001</v>
      </c>
    </row>
    <row r="54" spans="1:34" x14ac:dyDescent="0.35">
      <c r="A54" t="s">
        <v>170</v>
      </c>
      <c r="B54" s="14">
        <v>173.65542600000001</v>
      </c>
      <c r="C54" s="14">
        <v>200.62029323842802</v>
      </c>
      <c r="D54" s="14">
        <v>228.06494873315171</v>
      </c>
      <c r="E54" s="14">
        <v>256.16323461192218</v>
      </c>
      <c r="F54" s="14">
        <v>285.68476658477317</v>
      </c>
      <c r="G54" s="14">
        <v>313.87762491214482</v>
      </c>
      <c r="H54" s="14">
        <v>340.14073880918119</v>
      </c>
      <c r="I54" s="14">
        <v>366.07405514413568</v>
      </c>
      <c r="J54" s="14">
        <v>388.19752102233849</v>
      </c>
      <c r="K54" s="14">
        <v>417.39948544248341</v>
      </c>
      <c r="L54" s="14">
        <v>443.58445780243801</v>
      </c>
      <c r="M54" s="14">
        <v>471.50761147819793</v>
      </c>
      <c r="N54" s="14">
        <v>502.53394393173085</v>
      </c>
      <c r="O54" s="14">
        <v>534.33122644667276</v>
      </c>
      <c r="P54" s="14">
        <v>564.18880045055062</v>
      </c>
      <c r="Q54" s="14">
        <v>595.46979714049098</v>
      </c>
      <c r="R54" s="14">
        <v>627.31224680768025</v>
      </c>
      <c r="S54" s="14">
        <v>660.11151855691844</v>
      </c>
      <c r="T54" s="14">
        <v>694.35731200582904</v>
      </c>
      <c r="U54" s="14">
        <v>726.38468189356036</v>
      </c>
      <c r="V54" s="14">
        <v>759.38194092253445</v>
      </c>
      <c r="W54" s="14">
        <v>793.47788631717981</v>
      </c>
      <c r="X54" s="14">
        <v>828.90096090046052</v>
      </c>
      <c r="Y54" s="14">
        <v>865.82393975329103</v>
      </c>
      <c r="Z54" s="14">
        <v>903.4997489972917</v>
      </c>
      <c r="AA54" s="14">
        <v>943.00952197101867</v>
      </c>
      <c r="AB54" s="14">
        <v>984.55559817954361</v>
      </c>
      <c r="AC54" s="14">
        <v>1028.519943860653</v>
      </c>
      <c r="AD54" s="14">
        <v>1075.2087838962523</v>
      </c>
      <c r="AG54" t="s">
        <v>297</v>
      </c>
      <c r="AH54">
        <v>173.65542600000001</v>
      </c>
    </row>
    <row r="55" spans="1:34" x14ac:dyDescent="0.35">
      <c r="A55" t="s">
        <v>171</v>
      </c>
      <c r="B55" s="14">
        <v>2053.1286620000001</v>
      </c>
      <c r="C55" s="14">
        <v>2155.0845676005256</v>
      </c>
      <c r="D55" s="14">
        <v>2262.1286956155272</v>
      </c>
      <c r="E55" s="14">
        <v>2373.4041634300725</v>
      </c>
      <c r="F55" s="14">
        <v>2492.0843398990628</v>
      </c>
      <c r="G55" s="14">
        <v>2606.2546981797263</v>
      </c>
      <c r="H55" s="14">
        <v>2713.3754150314908</v>
      </c>
      <c r="I55" s="14">
        <v>2820.206974547194</v>
      </c>
      <c r="J55" s="14">
        <v>2913.0983878334346</v>
      </c>
      <c r="K55" s="14">
        <v>3036.0643491216269</v>
      </c>
      <c r="L55" s="14">
        <v>3146.1647938910432</v>
      </c>
      <c r="M55" s="14">
        <v>3263.5916194252736</v>
      </c>
      <c r="N55" s="14">
        <v>3394.1519285195432</v>
      </c>
      <c r="O55" s="14">
        <v>3527.9252990630912</v>
      </c>
      <c r="P55" s="14">
        <v>3653.4541730917044</v>
      </c>
      <c r="Q55" s="14">
        <v>3784.9628134700615</v>
      </c>
      <c r="R55" s="14">
        <v>3918.7983415618</v>
      </c>
      <c r="S55" s="14">
        <v>4056.6311005908806</v>
      </c>
      <c r="T55" s="14">
        <v>4200.5283246541503</v>
      </c>
      <c r="U55" s="14">
        <v>4334.9994178584711</v>
      </c>
      <c r="V55" s="14">
        <v>4473.5260582559058</v>
      </c>
      <c r="W55" s="14">
        <v>4616.6435512642347</v>
      </c>
      <c r="X55" s="14">
        <v>4765.312400216887</v>
      </c>
      <c r="Y55" s="14">
        <v>4920.2570094411785</v>
      </c>
      <c r="Z55" s="14">
        <v>5078.318297766672</v>
      </c>
      <c r="AA55" s="14">
        <v>5244.0588642190532</v>
      </c>
      <c r="AB55" s="14">
        <v>5418.3257575535754</v>
      </c>
      <c r="AC55" s="14">
        <v>5602.72330339979</v>
      </c>
      <c r="AD55" s="14">
        <v>5798.5351212196301</v>
      </c>
      <c r="AG55" t="s">
        <v>298</v>
      </c>
      <c r="AH55">
        <v>2053.1286620000001</v>
      </c>
    </row>
    <row r="56" spans="1:34" x14ac:dyDescent="0.35">
      <c r="A56" t="s">
        <v>172</v>
      </c>
      <c r="B56" s="14">
        <v>535.37127699999996</v>
      </c>
      <c r="C56" s="14">
        <v>550.19763499672717</v>
      </c>
      <c r="D56" s="14">
        <v>564.59366615594342</v>
      </c>
      <c r="E56" s="14">
        <v>579.0907941811962</v>
      </c>
      <c r="F56" s="14">
        <v>593.49949968569513</v>
      </c>
      <c r="G56" s="14">
        <v>607.39522217173624</v>
      </c>
      <c r="H56" s="14">
        <v>620.84368126488516</v>
      </c>
      <c r="I56" s="14">
        <v>633.63902119828197</v>
      </c>
      <c r="J56" s="14">
        <v>647.33075653223648</v>
      </c>
      <c r="K56" s="14">
        <v>662.83549334654538</v>
      </c>
      <c r="L56" s="14">
        <v>678.32688679574483</v>
      </c>
      <c r="M56" s="14">
        <v>694.28846110355823</v>
      </c>
      <c r="N56" s="14">
        <v>710.76260713746956</v>
      </c>
      <c r="O56" s="14">
        <v>727.52167865116394</v>
      </c>
      <c r="P56" s="14">
        <v>743.93951486894889</v>
      </c>
      <c r="Q56" s="14">
        <v>760.71802911149723</v>
      </c>
      <c r="R56" s="14">
        <v>777.72981425291186</v>
      </c>
      <c r="S56" s="14">
        <v>795.06152316353814</v>
      </c>
      <c r="T56" s="14">
        <v>812.80387759599876</v>
      </c>
      <c r="U56" s="14">
        <v>830.18536339683817</v>
      </c>
      <c r="V56" s="14">
        <v>847.86482485866463</v>
      </c>
      <c r="W56" s="14">
        <v>865.91993673106492</v>
      </c>
      <c r="X56" s="14">
        <v>884.41312904384915</v>
      </c>
      <c r="Y56" s="14">
        <v>903.40510501824974</v>
      </c>
      <c r="Z56" s="14">
        <v>922.7356254123672</v>
      </c>
      <c r="AA56" s="14">
        <v>942.65001340645426</v>
      </c>
      <c r="AB56" s="14">
        <v>963.2119438838879</v>
      </c>
      <c r="AC56" s="14">
        <v>984.53427772206226</v>
      </c>
      <c r="AD56" s="14">
        <v>1006.7131767565904</v>
      </c>
      <c r="AG56" t="s">
        <v>299</v>
      </c>
      <c r="AH56">
        <v>535.37127699999996</v>
      </c>
    </row>
    <row r="57" spans="1:34" x14ac:dyDescent="0.35">
      <c r="A57" t="s">
        <v>173</v>
      </c>
      <c r="B57" s="14">
        <v>2292.6328130000002</v>
      </c>
      <c r="C57" s="14">
        <v>2339.8906239110879</v>
      </c>
      <c r="D57" s="14">
        <v>2386.1657048239276</v>
      </c>
      <c r="E57" s="14">
        <v>2432.4659096940491</v>
      </c>
      <c r="F57" s="14">
        <v>2477.8226420325682</v>
      </c>
      <c r="G57" s="14">
        <v>2524.1418195914039</v>
      </c>
      <c r="H57" s="14">
        <v>2571.6093161655481</v>
      </c>
      <c r="I57" s="14">
        <v>2619.3815881100923</v>
      </c>
      <c r="J57" s="14">
        <v>2668.3585231064162</v>
      </c>
      <c r="K57" s="14">
        <v>2718.1791782554837</v>
      </c>
      <c r="L57" s="14">
        <v>2769.3113904134834</v>
      </c>
      <c r="M57" s="14">
        <v>2820.977048368733</v>
      </c>
      <c r="N57" s="14">
        <v>2872.7591851662946</v>
      </c>
      <c r="O57" s="14">
        <v>2924.6415033263165</v>
      </c>
      <c r="P57" s="14">
        <v>2976.3336645051581</v>
      </c>
      <c r="Q57" s="14">
        <v>3028.1227631676475</v>
      </c>
      <c r="R57" s="14">
        <v>3080.4702241868026</v>
      </c>
      <c r="S57" s="14">
        <v>3133.0957453087208</v>
      </c>
      <c r="T57" s="14">
        <v>3186.0337842597551</v>
      </c>
      <c r="U57" s="14">
        <v>3239.0471562061884</v>
      </c>
      <c r="V57" s="14">
        <v>3292.4366943866507</v>
      </c>
      <c r="W57" s="14">
        <v>3346.2749484569308</v>
      </c>
      <c r="X57" s="14">
        <v>3400.5451701984998</v>
      </c>
      <c r="Y57" s="14">
        <v>3455.3466558888335</v>
      </c>
      <c r="Z57" s="14">
        <v>3510.5330339340308</v>
      </c>
      <c r="AA57" s="14">
        <v>3566.2297468372144</v>
      </c>
      <c r="AB57" s="14">
        <v>3622.3711186267992</v>
      </c>
      <c r="AC57" s="14">
        <v>3679.1695355297556</v>
      </c>
      <c r="AD57" s="14">
        <v>3736.6837853769712</v>
      </c>
      <c r="AG57" t="s">
        <v>300</v>
      </c>
      <c r="AH57">
        <v>2292.6328130000002</v>
      </c>
    </row>
    <row r="58" spans="1:34" x14ac:dyDescent="0.35">
      <c r="A58" t="s">
        <v>174</v>
      </c>
      <c r="B58" s="14">
        <v>23387.443359000001</v>
      </c>
      <c r="C58" s="14">
        <v>23752.769256733598</v>
      </c>
      <c r="D58" s="14">
        <v>24104.794798226096</v>
      </c>
      <c r="E58" s="14">
        <v>24476.290664217919</v>
      </c>
      <c r="F58" s="14">
        <v>24855.164062667478</v>
      </c>
      <c r="G58" s="14">
        <v>25274.5974417414</v>
      </c>
      <c r="H58" s="14">
        <v>25744.272758541534</v>
      </c>
      <c r="I58" s="14">
        <v>26226.702409045673</v>
      </c>
      <c r="J58" s="14">
        <v>26737.257624842561</v>
      </c>
      <c r="K58" s="14">
        <v>27232.17763210721</v>
      </c>
      <c r="L58" s="14">
        <v>27743.82395511253</v>
      </c>
      <c r="M58" s="14">
        <v>28244.860769447492</v>
      </c>
      <c r="N58" s="14">
        <v>28731.019786469453</v>
      </c>
      <c r="O58" s="14">
        <v>29214.246808258082</v>
      </c>
      <c r="P58" s="14">
        <v>29707.526444190837</v>
      </c>
      <c r="Q58" s="14">
        <v>30195.454741520804</v>
      </c>
      <c r="R58" s="14">
        <v>30691.759313834333</v>
      </c>
      <c r="S58" s="14">
        <v>31189.036405764869</v>
      </c>
      <c r="T58" s="14">
        <v>31686.158457036352</v>
      </c>
      <c r="U58" s="14">
        <v>32196.622469779209</v>
      </c>
      <c r="V58" s="14">
        <v>32710.094204927249</v>
      </c>
      <c r="W58" s="14">
        <v>33226.576779394789</v>
      </c>
      <c r="X58" s="14">
        <v>33744.343202690419</v>
      </c>
      <c r="Y58" s="14">
        <v>34264.680974875904</v>
      </c>
      <c r="Z58" s="14">
        <v>34788.320682470148</v>
      </c>
      <c r="AA58" s="14">
        <v>35312.573717490835</v>
      </c>
      <c r="AB58" s="14">
        <v>35835.019714383743</v>
      </c>
      <c r="AC58" s="14">
        <v>36359.450893895861</v>
      </c>
      <c r="AD58" s="14">
        <v>36885.826664486791</v>
      </c>
      <c r="AG58" t="s">
        <v>301</v>
      </c>
      <c r="AH58">
        <v>23387.443359000001</v>
      </c>
    </row>
    <row r="59" spans="1:34" x14ac:dyDescent="0.35">
      <c r="A59" t="s">
        <v>175</v>
      </c>
      <c r="B59" s="14">
        <v>13664.914062</v>
      </c>
      <c r="C59" s="14">
        <v>13909.326081404337</v>
      </c>
      <c r="D59" s="14">
        <v>14145.941800172932</v>
      </c>
      <c r="E59" s="14">
        <v>14383.098514452829</v>
      </c>
      <c r="F59" s="14">
        <v>14616.454219680865</v>
      </c>
      <c r="G59" s="14">
        <v>14859.353379194365</v>
      </c>
      <c r="H59" s="14">
        <v>15115.244817802135</v>
      </c>
      <c r="I59" s="14">
        <v>15375.753039187992</v>
      </c>
      <c r="J59" s="14">
        <v>15644.458161725537</v>
      </c>
      <c r="K59" s="14">
        <v>15904.997839059282</v>
      </c>
      <c r="L59" s="14">
        <v>16172.508769213773</v>
      </c>
      <c r="M59" s="14">
        <v>16439.71095909872</v>
      </c>
      <c r="N59" s="14">
        <v>16703.116227940882</v>
      </c>
      <c r="O59" s="14">
        <v>16966.379053744327</v>
      </c>
      <c r="P59" s="14">
        <v>17233.541838152018</v>
      </c>
      <c r="Q59" s="14">
        <v>17500.120603429656</v>
      </c>
      <c r="R59" s="14">
        <v>17767.884698746551</v>
      </c>
      <c r="S59" s="14">
        <v>18036.183311274563</v>
      </c>
      <c r="T59" s="14">
        <v>18304.164922913482</v>
      </c>
      <c r="U59" s="14">
        <v>18576.651704454925</v>
      </c>
      <c r="V59" s="14">
        <v>18850.178039481663</v>
      </c>
      <c r="W59" s="14">
        <v>19124.387809386393</v>
      </c>
      <c r="X59" s="14">
        <v>19398.857198349146</v>
      </c>
      <c r="Y59" s="14">
        <v>19673.415043934543</v>
      </c>
      <c r="Z59" s="14">
        <v>19948.954993015377</v>
      </c>
      <c r="AA59" s="14">
        <v>20224.45405125992</v>
      </c>
      <c r="AB59" s="14">
        <v>20499.714938233785</v>
      </c>
      <c r="AC59" s="14">
        <v>20774.304519888436</v>
      </c>
      <c r="AD59" s="14">
        <v>21048.039220825198</v>
      </c>
      <c r="AG59" t="s">
        <v>302</v>
      </c>
      <c r="AH59">
        <v>13664.914062</v>
      </c>
    </row>
    <row r="60" spans="1:34" x14ac:dyDescent="0.35">
      <c r="A60" t="s">
        <v>176</v>
      </c>
      <c r="B60" s="14">
        <v>24104.832031000002</v>
      </c>
      <c r="C60" s="14">
        <v>24549.720452896952</v>
      </c>
      <c r="D60" s="14">
        <v>24982.048394988604</v>
      </c>
      <c r="E60" s="14">
        <v>25412.941263910205</v>
      </c>
      <c r="F60" s="14">
        <v>25832.092151940633</v>
      </c>
      <c r="G60" s="14">
        <v>26267.595393530199</v>
      </c>
      <c r="H60" s="14">
        <v>26722.954666715199</v>
      </c>
      <c r="I60" s="14">
        <v>27186.079504862173</v>
      </c>
      <c r="J60" s="14">
        <v>27665.342900453386</v>
      </c>
      <c r="K60" s="14">
        <v>28130.065330495207</v>
      </c>
      <c r="L60" s="14">
        <v>28617.289314045516</v>
      </c>
      <c r="M60" s="14">
        <v>29102.678605016768</v>
      </c>
      <c r="N60" s="14">
        <v>29580.669729229143</v>
      </c>
      <c r="O60" s="14">
        <v>30057.323767045022</v>
      </c>
      <c r="P60" s="14">
        <v>30541.736614071848</v>
      </c>
      <c r="Q60" s="14">
        <v>31022.448277509033</v>
      </c>
      <c r="R60" s="14">
        <v>31506.733513079569</v>
      </c>
      <c r="S60" s="14">
        <v>31991.348033264301</v>
      </c>
      <c r="T60" s="14">
        <v>32474.599739250378</v>
      </c>
      <c r="U60" s="14">
        <v>32969.187893279166</v>
      </c>
      <c r="V60" s="14">
        <v>33466.261042227343</v>
      </c>
      <c r="W60" s="14">
        <v>33965.614469864522</v>
      </c>
      <c r="X60" s="14">
        <v>34466.046850656268</v>
      </c>
      <c r="Y60" s="14">
        <v>34967.958657918949</v>
      </c>
      <c r="Z60" s="14">
        <v>35472.875000164109</v>
      </c>
      <c r="AA60" s="14">
        <v>35977.902321541449</v>
      </c>
      <c r="AB60" s="14">
        <v>36481.154023634706</v>
      </c>
      <c r="AC60" s="14">
        <v>36983.670975964065</v>
      </c>
      <c r="AD60" s="14">
        <v>37485.310092347849</v>
      </c>
      <c r="AG60" t="s">
        <v>303</v>
      </c>
      <c r="AH60">
        <v>24104.832031000002</v>
      </c>
    </row>
    <row r="61" spans="1:34" x14ac:dyDescent="0.35">
      <c r="A61" t="s">
        <v>177</v>
      </c>
      <c r="B61" s="14">
        <v>2374.7719729999999</v>
      </c>
      <c r="C61" s="14">
        <v>2431.37418802206</v>
      </c>
      <c r="D61" s="14">
        <v>2488.8936934629355</v>
      </c>
      <c r="E61" s="14">
        <v>2548.2333991237401</v>
      </c>
      <c r="F61" s="14">
        <v>2609.1259844292008</v>
      </c>
      <c r="G61" s="14">
        <v>2673.7321184052425</v>
      </c>
      <c r="H61" s="14">
        <v>2740.1936124188655</v>
      </c>
      <c r="I61" s="14">
        <v>2808.3657932247897</v>
      </c>
      <c r="J61" s="14">
        <v>2877.2215865796547</v>
      </c>
      <c r="K61" s="14">
        <v>2945.1890412307912</v>
      </c>
      <c r="L61" s="14">
        <v>3013.0264639741727</v>
      </c>
      <c r="M61" s="14">
        <v>3081.2965215028389</v>
      </c>
      <c r="N61" s="14">
        <v>3149.4393940758746</v>
      </c>
      <c r="O61" s="14">
        <v>3218.512898866747</v>
      </c>
      <c r="P61" s="14">
        <v>3288.4910937190671</v>
      </c>
      <c r="Q61" s="14">
        <v>3359.7678227789906</v>
      </c>
      <c r="R61" s="14">
        <v>3431.4340222763426</v>
      </c>
      <c r="S61" s="14">
        <v>3503.9649294920023</v>
      </c>
      <c r="T61" s="14">
        <v>3577.412939965056</v>
      </c>
      <c r="U61" s="14">
        <v>3651.3541302798999</v>
      </c>
      <c r="V61" s="14">
        <v>3725.8757121310218</v>
      </c>
      <c r="W61" s="14">
        <v>3800.8951018320668</v>
      </c>
      <c r="X61" s="14">
        <v>3876.4907244228943</v>
      </c>
      <c r="Y61" s="14">
        <v>3952.4788585502497</v>
      </c>
      <c r="Z61" s="14">
        <v>4028.9407478125613</v>
      </c>
      <c r="AA61" s="14">
        <v>4105.9644254529421</v>
      </c>
      <c r="AB61" s="14">
        <v>4183.916570666609</v>
      </c>
      <c r="AC61" s="14">
        <v>4262.4051719656863</v>
      </c>
      <c r="AD61" s="14">
        <v>4341.3444895099738</v>
      </c>
      <c r="AG61" t="s">
        <v>304</v>
      </c>
      <c r="AH61">
        <v>2374.7719729999999</v>
      </c>
    </row>
    <row r="62" spans="1:34" x14ac:dyDescent="0.35">
      <c r="A62" t="s">
        <v>178</v>
      </c>
      <c r="B62" s="14">
        <v>5858.6538090000004</v>
      </c>
      <c r="C62" s="14">
        <v>6004.645603266471</v>
      </c>
      <c r="D62" s="14">
        <v>6154.2579535820187</v>
      </c>
      <c r="E62" s="14">
        <v>6307.3906616862287</v>
      </c>
      <c r="F62" s="14">
        <v>6462.5631945278355</v>
      </c>
      <c r="G62" s="14">
        <v>6621.9997985873924</v>
      </c>
      <c r="H62" s="14">
        <v>6782.8137392961271</v>
      </c>
      <c r="I62" s="14">
        <v>6946.2958291661389</v>
      </c>
      <c r="J62" s="14">
        <v>7109.0197552601849</v>
      </c>
      <c r="K62" s="14">
        <v>7270.2885793102369</v>
      </c>
      <c r="L62" s="14">
        <v>7432.6144935070697</v>
      </c>
      <c r="M62" s="14">
        <v>7597.5471821637884</v>
      </c>
      <c r="N62" s="14">
        <v>7765.1581900589399</v>
      </c>
      <c r="O62" s="14">
        <v>7935.6725222386249</v>
      </c>
      <c r="P62" s="14">
        <v>8107.6869533979225</v>
      </c>
      <c r="Q62" s="14">
        <v>8281.9738459916407</v>
      </c>
      <c r="R62" s="14">
        <v>8457.3487831674374</v>
      </c>
      <c r="S62" s="14">
        <v>8634.443129482328</v>
      </c>
      <c r="T62" s="14">
        <v>8813.2797155801672</v>
      </c>
      <c r="U62" s="14">
        <v>8992.6537536474571</v>
      </c>
      <c r="V62" s="14">
        <v>9173.2613123703359</v>
      </c>
      <c r="W62" s="14">
        <v>9355.1569936071955</v>
      </c>
      <c r="X62" s="14">
        <v>9538.4759724754258</v>
      </c>
      <c r="Y62" s="14">
        <v>9723.0473902380199</v>
      </c>
      <c r="Z62" s="14">
        <v>9908.7799584005625</v>
      </c>
      <c r="AA62" s="14">
        <v>10095.850787869194</v>
      </c>
      <c r="AB62" s="14">
        <v>10284.535171998918</v>
      </c>
      <c r="AC62" s="14">
        <v>10474.282789015262</v>
      </c>
      <c r="AD62" s="14">
        <v>10664.968154617565</v>
      </c>
      <c r="AG62" t="s">
        <v>305</v>
      </c>
      <c r="AH62">
        <v>5858.6538090000004</v>
      </c>
    </row>
    <row r="63" spans="1:34" x14ac:dyDescent="0.35">
      <c r="A63" t="s">
        <v>179</v>
      </c>
      <c r="B63" s="14">
        <v>5936.5595700000003</v>
      </c>
      <c r="C63" s="14">
        <v>6023.8186844956026</v>
      </c>
      <c r="D63" s="14">
        <v>6102.6517972377278</v>
      </c>
      <c r="E63" s="14">
        <v>6178.6328634392357</v>
      </c>
      <c r="F63" s="14">
        <v>6251.7013756822671</v>
      </c>
      <c r="G63" s="14">
        <v>6327.7058099869864</v>
      </c>
      <c r="H63" s="14">
        <v>6409.7913408364611</v>
      </c>
      <c r="I63" s="14">
        <v>6491.309144171817</v>
      </c>
      <c r="J63" s="14">
        <v>6581.6370091747967</v>
      </c>
      <c r="K63" s="14">
        <v>6669.9072920870449</v>
      </c>
      <c r="L63" s="14">
        <v>6767.8168621997784</v>
      </c>
      <c r="M63" s="14">
        <v>6858.2518150209225</v>
      </c>
      <c r="N63" s="14">
        <v>6942.8010292216813</v>
      </c>
      <c r="O63" s="14">
        <v>7023.9963929783253</v>
      </c>
      <c r="P63" s="14">
        <v>7107.8474571184224</v>
      </c>
      <c r="Q63" s="14">
        <v>7186.0757154467219</v>
      </c>
      <c r="R63" s="14">
        <v>7269.2933466618806</v>
      </c>
      <c r="S63" s="14">
        <v>7351.2546291454928</v>
      </c>
      <c r="T63" s="14">
        <v>7432.0235988813765</v>
      </c>
      <c r="U63" s="14">
        <v>7518.9106435735393</v>
      </c>
      <c r="V63" s="14">
        <v>7606.4909147498847</v>
      </c>
      <c r="W63" s="14">
        <v>7695.2487752868265</v>
      </c>
      <c r="X63" s="14">
        <v>7783.964989842475</v>
      </c>
      <c r="Y63" s="14">
        <v>7874.0457030839261</v>
      </c>
      <c r="Z63" s="14">
        <v>7964.7169141640788</v>
      </c>
      <c r="AA63" s="14">
        <v>8054.0388249413545</v>
      </c>
      <c r="AB63" s="14">
        <v>8138.7447620710282</v>
      </c>
      <c r="AC63" s="14">
        <v>8223.0938989106562</v>
      </c>
      <c r="AD63" s="14">
        <v>8306.7836147574289</v>
      </c>
      <c r="AG63" t="s">
        <v>306</v>
      </c>
      <c r="AH63">
        <v>5936.5595700000003</v>
      </c>
    </row>
    <row r="64" spans="1:34" x14ac:dyDescent="0.35">
      <c r="A64" t="s">
        <v>180</v>
      </c>
      <c r="B64" s="14">
        <v>828.34167500000001</v>
      </c>
      <c r="C64" s="14">
        <v>848.2719898713375</v>
      </c>
      <c r="D64" s="14">
        <v>868.04783959840699</v>
      </c>
      <c r="E64" s="14">
        <v>888.13507424020179</v>
      </c>
      <c r="F64" s="14">
        <v>908.10345918188148</v>
      </c>
      <c r="G64" s="14">
        <v>929.28324697072651</v>
      </c>
      <c r="H64" s="14">
        <v>951.11740735657656</v>
      </c>
      <c r="I64" s="14">
        <v>973.40465622794113</v>
      </c>
      <c r="J64" s="14">
        <v>996.01577564699448</v>
      </c>
      <c r="K64" s="14">
        <v>1017.9623856539105</v>
      </c>
      <c r="L64" s="14">
        <v>1040.590976913327</v>
      </c>
      <c r="M64" s="14">
        <v>1063.4758617958003</v>
      </c>
      <c r="N64" s="14">
        <v>1086.326980333379</v>
      </c>
      <c r="O64" s="14">
        <v>1109.4795413671302</v>
      </c>
      <c r="P64" s="14">
        <v>1133.0234738706197</v>
      </c>
      <c r="Q64" s="14">
        <v>1156.856282736446</v>
      </c>
      <c r="R64" s="14">
        <v>1180.8397644476249</v>
      </c>
      <c r="S64" s="14">
        <v>1205.094449377332</v>
      </c>
      <c r="T64" s="14">
        <v>1229.5777507581067</v>
      </c>
      <c r="U64" s="14">
        <v>1254.4163279433963</v>
      </c>
      <c r="V64" s="14">
        <v>1279.542537875368</v>
      </c>
      <c r="W64" s="14">
        <v>1304.9429927032395</v>
      </c>
      <c r="X64" s="14">
        <v>1330.6292295830115</v>
      </c>
      <c r="Y64" s="14">
        <v>1356.5705117283471</v>
      </c>
      <c r="Z64" s="14">
        <v>1382.8485034539858</v>
      </c>
      <c r="AA64" s="14">
        <v>1409.4439990118142</v>
      </c>
      <c r="AB64" s="14">
        <v>1436.4100453785077</v>
      </c>
      <c r="AC64" s="14">
        <v>1463.6486890690205</v>
      </c>
      <c r="AD64" s="14">
        <v>1491.1715781128812</v>
      </c>
      <c r="AG64" t="s">
        <v>307</v>
      </c>
      <c r="AH64">
        <v>828.34167500000001</v>
      </c>
    </row>
    <row r="65" spans="1:34" x14ac:dyDescent="0.35">
      <c r="A65" t="s">
        <v>181</v>
      </c>
      <c r="B65" s="14">
        <v>403.78109699999999</v>
      </c>
      <c r="C65" s="14">
        <v>410.4237402048567</v>
      </c>
      <c r="D65" s="14">
        <v>416.54894514604803</v>
      </c>
      <c r="E65" s="14">
        <v>422.52938000640438</v>
      </c>
      <c r="F65" s="14">
        <v>428.25004753524911</v>
      </c>
      <c r="G65" s="14">
        <v>434.17407326780898</v>
      </c>
      <c r="H65" s="14">
        <v>440.45275137614942</v>
      </c>
      <c r="I65" s="14">
        <v>446.72695677422752</v>
      </c>
      <c r="J65" s="14">
        <v>453.63326618056567</v>
      </c>
      <c r="K65" s="14">
        <v>460.26102965277022</v>
      </c>
      <c r="L65" s="14">
        <v>467.40308415430411</v>
      </c>
      <c r="M65" s="14">
        <v>474.29737312619687</v>
      </c>
      <c r="N65" s="14">
        <v>480.91282545682378</v>
      </c>
      <c r="O65" s="14">
        <v>487.41967216781967</v>
      </c>
      <c r="P65" s="14">
        <v>494.12125398242227</v>
      </c>
      <c r="Q65" s="14">
        <v>500.61746610852919</v>
      </c>
      <c r="R65" s="14">
        <v>507.31427601440959</v>
      </c>
      <c r="S65" s="14">
        <v>513.98140022979101</v>
      </c>
      <c r="T65" s="14">
        <v>520.60559251595259</v>
      </c>
      <c r="U65" s="14">
        <v>527.55411535926305</v>
      </c>
      <c r="V65" s="14">
        <v>534.54499871894632</v>
      </c>
      <c r="W65" s="14">
        <v>541.59447125305212</v>
      </c>
      <c r="X65" s="14">
        <v>548.65892121718264</v>
      </c>
      <c r="Y65" s="14">
        <v>555.78111753939504</v>
      </c>
      <c r="Z65" s="14">
        <v>562.96453290547993</v>
      </c>
      <c r="AA65" s="14">
        <v>570.11688470313754</v>
      </c>
      <c r="AB65" s="14">
        <v>577.13359826162139</v>
      </c>
      <c r="AC65" s="14">
        <v>584.14277038578905</v>
      </c>
      <c r="AD65" s="14">
        <v>591.13203863345507</v>
      </c>
      <c r="AG65" t="s">
        <v>308</v>
      </c>
      <c r="AH65">
        <v>403.78109699999999</v>
      </c>
    </row>
    <row r="66" spans="1:34" x14ac:dyDescent="0.35">
      <c r="A66" t="s">
        <v>182</v>
      </c>
      <c r="B66" s="14">
        <v>664.20715299999995</v>
      </c>
      <c r="C66" s="14">
        <v>676.13764188218602</v>
      </c>
      <c r="D66" s="14">
        <v>687.02028006957232</v>
      </c>
      <c r="E66" s="14">
        <v>697.76919326545692</v>
      </c>
      <c r="F66" s="14">
        <v>707.67444562537605</v>
      </c>
      <c r="G66" s="14">
        <v>718.68911530175683</v>
      </c>
      <c r="H66" s="14">
        <v>731.13027070783403</v>
      </c>
      <c r="I66" s="14">
        <v>743.7383928871094</v>
      </c>
      <c r="J66" s="14">
        <v>757.32917078337141</v>
      </c>
      <c r="K66" s="14">
        <v>769.42485363453807</v>
      </c>
      <c r="L66" s="14">
        <v>782.81369245511803</v>
      </c>
      <c r="M66" s="14">
        <v>795.93975588746696</v>
      </c>
      <c r="N66" s="14">
        <v>808.40401327671339</v>
      </c>
      <c r="O66" s="14">
        <v>820.8936127606346</v>
      </c>
      <c r="P66" s="14">
        <v>834.00500763300863</v>
      </c>
      <c r="Q66" s="14">
        <v>847.05893741298132</v>
      </c>
      <c r="R66" s="14">
        <v>860.21342388742994</v>
      </c>
      <c r="S66" s="14">
        <v>873.44694720051427</v>
      </c>
      <c r="T66" s="14">
        <v>886.66979850009875</v>
      </c>
      <c r="U66" s="14">
        <v>900.54334350327019</v>
      </c>
      <c r="V66" s="14">
        <v>914.54310026703763</v>
      </c>
      <c r="W66" s="14">
        <v>928.66693809032165</v>
      </c>
      <c r="X66" s="14">
        <v>942.88334304538341</v>
      </c>
      <c r="Y66" s="14">
        <v>957.17952886930618</v>
      </c>
      <c r="Z66" s="14">
        <v>971.67811862899521</v>
      </c>
      <c r="AA66" s="14">
        <v>986.25124988438097</v>
      </c>
      <c r="AB66" s="14">
        <v>1000.8966864446641</v>
      </c>
      <c r="AC66" s="14">
        <v>1015.5619247841198</v>
      </c>
      <c r="AD66" s="14">
        <v>1030.2310058942792</v>
      </c>
      <c r="AG66" t="s">
        <v>309</v>
      </c>
      <c r="AH66">
        <v>664.20715299999995</v>
      </c>
    </row>
    <row r="67" spans="1:34" x14ac:dyDescent="0.35">
      <c r="A67" t="s">
        <v>183</v>
      </c>
      <c r="B67" s="14">
        <v>2646.8623050000001</v>
      </c>
      <c r="C67" s="14">
        <v>2712.5089898299188</v>
      </c>
      <c r="D67" s="14">
        <v>2775.1297011182337</v>
      </c>
      <c r="E67" s="14">
        <v>2839.4569300771841</v>
      </c>
      <c r="F67" s="14">
        <v>2902.6856730504496</v>
      </c>
      <c r="G67" s="14">
        <v>2975.3755984806808</v>
      </c>
      <c r="H67" s="14">
        <v>3052.7773168371173</v>
      </c>
      <c r="I67" s="14">
        <v>3132.2127195653406</v>
      </c>
      <c r="J67" s="14">
        <v>3214.7762807467234</v>
      </c>
      <c r="K67" s="14">
        <v>3291.0307741260353</v>
      </c>
      <c r="L67" s="14">
        <v>3371.7354053876188</v>
      </c>
      <c r="M67" s="14">
        <v>3452.7285359075158</v>
      </c>
      <c r="N67" s="14">
        <v>3531.1538118721187</v>
      </c>
      <c r="O67" s="14">
        <v>3611.1245584803487</v>
      </c>
      <c r="P67" s="14">
        <v>3694.5902859627845</v>
      </c>
      <c r="Q67" s="14">
        <v>3779.4594583396929</v>
      </c>
      <c r="R67" s="14">
        <v>3864.7580788549617</v>
      </c>
      <c r="S67" s="14">
        <v>3951.412138595816</v>
      </c>
      <c r="T67" s="14">
        <v>4038.9892615295844</v>
      </c>
      <c r="U67" s="14">
        <v>4129.9359905292986</v>
      </c>
      <c r="V67" s="14">
        <v>4222.3139857718597</v>
      </c>
      <c r="W67" s="14">
        <v>4316.0029108021517</v>
      </c>
      <c r="X67" s="14">
        <v>4411.1112141451704</v>
      </c>
      <c r="Y67" s="14">
        <v>4507.3338708371693</v>
      </c>
      <c r="Z67" s="14">
        <v>4605.8164115146392</v>
      </c>
      <c r="AA67" s="14">
        <v>4706.0104205674461</v>
      </c>
      <c r="AB67" s="14">
        <v>4808.4927388951019</v>
      </c>
      <c r="AC67" s="14">
        <v>4912.369645834905</v>
      </c>
      <c r="AD67" s="14">
        <v>5017.7399747380632</v>
      </c>
      <c r="AG67" t="s">
        <v>310</v>
      </c>
      <c r="AH67">
        <v>2646.8623050000001</v>
      </c>
    </row>
    <row r="68" spans="1:34" x14ac:dyDescent="0.35">
      <c r="A68" t="s">
        <v>184</v>
      </c>
      <c r="B68" s="14">
        <v>6755.451172</v>
      </c>
      <c r="C68" s="14">
        <v>6872.9534630504158</v>
      </c>
      <c r="D68" s="14">
        <v>6983.5557793592088</v>
      </c>
      <c r="E68" s="14">
        <v>7092.988098421768</v>
      </c>
      <c r="F68" s="14">
        <v>7198.6580165144351</v>
      </c>
      <c r="G68" s="14">
        <v>7311.3270925941097</v>
      </c>
      <c r="H68" s="14">
        <v>7429.8912283911623</v>
      </c>
      <c r="I68" s="14">
        <v>7549.9263221096826</v>
      </c>
      <c r="J68" s="14">
        <v>7676.2924589333616</v>
      </c>
      <c r="K68" s="14">
        <v>7794.3469282885444</v>
      </c>
      <c r="L68" s="14">
        <v>7919.0237428840619</v>
      </c>
      <c r="M68" s="14">
        <v>8042.0608228748779</v>
      </c>
      <c r="N68" s="14">
        <v>8161.0101402999371</v>
      </c>
      <c r="O68" s="14">
        <v>8280.0458181053382</v>
      </c>
      <c r="P68" s="14">
        <v>8403.0218866004197</v>
      </c>
      <c r="Q68" s="14">
        <v>8525.2102278534749</v>
      </c>
      <c r="R68" s="14">
        <v>8648.7925278374605</v>
      </c>
      <c r="S68" s="14">
        <v>8772.8490780982556</v>
      </c>
      <c r="T68" s="14">
        <v>8896.9041823418283</v>
      </c>
      <c r="U68" s="14">
        <v>9025.6895394524799</v>
      </c>
      <c r="V68" s="14">
        <v>9155.5096423742416</v>
      </c>
      <c r="W68" s="14">
        <v>9286.3427907147343</v>
      </c>
      <c r="X68" s="14">
        <v>9417.9209817163719</v>
      </c>
      <c r="Y68" s="14">
        <v>9550.2681998961361</v>
      </c>
      <c r="Z68" s="14">
        <v>9684.2871135452788</v>
      </c>
      <c r="AA68" s="14">
        <v>9818.8280091276283</v>
      </c>
      <c r="AB68" s="14">
        <v>9953.5472388268645</v>
      </c>
      <c r="AC68" s="14">
        <v>10088.555162864865</v>
      </c>
      <c r="AD68" s="14">
        <v>10223.779129701357</v>
      </c>
      <c r="AG68" t="s">
        <v>311</v>
      </c>
      <c r="AH68">
        <v>6755.451172</v>
      </c>
    </row>
    <row r="69" spans="1:34" x14ac:dyDescent="0.35">
      <c r="A69" t="s">
        <v>185</v>
      </c>
      <c r="B69" s="14">
        <v>7044.0419920000004</v>
      </c>
      <c r="C69" s="14">
        <v>7177.6843742890214</v>
      </c>
      <c r="D69" s="14">
        <v>7310.3286992943204</v>
      </c>
      <c r="E69" s="14">
        <v>7443.6961429856356</v>
      </c>
      <c r="F69" s="14">
        <v>7577.3514290810144</v>
      </c>
      <c r="G69" s="14">
        <v>7712.6344305552557</v>
      </c>
      <c r="H69" s="14">
        <v>7849.8236867522</v>
      </c>
      <c r="I69" s="14">
        <v>7988.1273753419819</v>
      </c>
      <c r="J69" s="14">
        <v>8128.0562013885856</v>
      </c>
      <c r="K69" s="14">
        <v>8267.4808134391042</v>
      </c>
      <c r="L69" s="14">
        <v>8407.1276586069853</v>
      </c>
      <c r="M69" s="14">
        <v>8547.7965593035642</v>
      </c>
      <c r="N69" s="14">
        <v>8688.8856345317727</v>
      </c>
      <c r="O69" s="14">
        <v>8831.0375412898393</v>
      </c>
      <c r="P69" s="14">
        <v>8974.1559849952446</v>
      </c>
      <c r="Q69" s="14">
        <v>9118.1947782168118</v>
      </c>
      <c r="R69" s="14">
        <v>9262.5996289194318</v>
      </c>
      <c r="S69" s="14">
        <v>9407.6852844669738</v>
      </c>
      <c r="T69" s="14">
        <v>9553.4028033751401</v>
      </c>
      <c r="U69" s="14">
        <v>9699.5698662667801</v>
      </c>
      <c r="V69" s="14">
        <v>9846.1856544943075</v>
      </c>
      <c r="W69" s="14">
        <v>9993.2315449142206</v>
      </c>
      <c r="X69" s="14">
        <v>10140.752628303399</v>
      </c>
      <c r="Y69" s="14">
        <v>10288.653477236678</v>
      </c>
      <c r="Z69" s="14">
        <v>10437.018946974475</v>
      </c>
      <c r="AA69" s="14">
        <v>10585.880060811382</v>
      </c>
      <c r="AB69" s="14">
        <v>10735.43631572252</v>
      </c>
      <c r="AC69" s="14">
        <v>10885.383522462373</v>
      </c>
      <c r="AD69" s="14">
        <v>11035.687809602181</v>
      </c>
      <c r="AG69" t="s">
        <v>312</v>
      </c>
      <c r="AH69">
        <v>7044.0419920000004</v>
      </c>
    </row>
    <row r="70" spans="1:34" x14ac:dyDescent="0.35">
      <c r="A70" t="s">
        <v>186</v>
      </c>
      <c r="B70" s="14">
        <v>23573.167968999998</v>
      </c>
      <c r="C70" s="14">
        <v>24038.733321754156</v>
      </c>
      <c r="D70" s="14">
        <v>24500.426041678431</v>
      </c>
      <c r="E70" s="14">
        <v>24964.199506306573</v>
      </c>
      <c r="F70" s="14">
        <v>25426.803598098086</v>
      </c>
      <c r="G70" s="14">
        <v>25894.905966978349</v>
      </c>
      <c r="H70" s="14">
        <v>26371.242762240916</v>
      </c>
      <c r="I70" s="14">
        <v>26854.817515020677</v>
      </c>
      <c r="J70" s="14">
        <v>27346.478199567428</v>
      </c>
      <c r="K70" s="14">
        <v>27835.911793144183</v>
      </c>
      <c r="L70" s="14">
        <v>28331.093178805964</v>
      </c>
      <c r="M70" s="14">
        <v>28830.813998949649</v>
      </c>
      <c r="N70" s="14">
        <v>29332.565304217569</v>
      </c>
      <c r="O70" s="14">
        <v>29837.120626528475</v>
      </c>
      <c r="P70" s="14">
        <v>30344.488927934337</v>
      </c>
      <c r="Q70" s="14">
        <v>30853.271939340117</v>
      </c>
      <c r="R70" s="14">
        <v>31363.930613862525</v>
      </c>
      <c r="S70" s="14">
        <v>31876.727743006119</v>
      </c>
      <c r="T70" s="14">
        <v>32391.138436958878</v>
      </c>
      <c r="U70" s="14">
        <v>32908.26944033261</v>
      </c>
      <c r="V70" s="14">
        <v>33427.736345929086</v>
      </c>
      <c r="W70" s="14">
        <v>33949.389542701851</v>
      </c>
      <c r="X70" s="14">
        <v>34472.950238351485</v>
      </c>
      <c r="Y70" s="14">
        <v>34998.200791953146</v>
      </c>
      <c r="Z70" s="14">
        <v>35525.2666962398</v>
      </c>
      <c r="AA70" s="14">
        <v>36053.783193933094</v>
      </c>
      <c r="AB70" s="14">
        <v>36583.463744348446</v>
      </c>
      <c r="AC70" s="14">
        <v>37113.803243211143</v>
      </c>
      <c r="AD70" s="14">
        <v>37644.753312408517</v>
      </c>
      <c r="AG70" t="s">
        <v>313</v>
      </c>
      <c r="AH70">
        <v>23573.167968999998</v>
      </c>
    </row>
    <row r="71" spans="1:34" x14ac:dyDescent="0.35">
      <c r="A71" t="s">
        <v>187</v>
      </c>
      <c r="B71" s="14">
        <v>21520.464843999998</v>
      </c>
      <c r="C71" s="14">
        <v>21930.388810394994</v>
      </c>
      <c r="D71" s="14">
        <v>22353.110212948646</v>
      </c>
      <c r="E71" s="14">
        <v>22785.895485714605</v>
      </c>
      <c r="F71" s="14">
        <v>23225.095899791304</v>
      </c>
      <c r="G71" s="14">
        <v>23667.41320618365</v>
      </c>
      <c r="H71" s="14">
        <v>24110.334643889451</v>
      </c>
      <c r="I71" s="14">
        <v>24553.205325795734</v>
      </c>
      <c r="J71" s="14">
        <v>24996.250728655988</v>
      </c>
      <c r="K71" s="14">
        <v>25437.92698015612</v>
      </c>
      <c r="L71" s="14">
        <v>25878.148113096609</v>
      </c>
      <c r="M71" s="14">
        <v>26317.605648723591</v>
      </c>
      <c r="N71" s="14">
        <v>26756.393824183629</v>
      </c>
      <c r="O71" s="14">
        <v>27194.741148565849</v>
      </c>
      <c r="P71" s="14">
        <v>27631.760638823303</v>
      </c>
      <c r="Q71" s="14">
        <v>28066.223100875715</v>
      </c>
      <c r="R71" s="14">
        <v>28497.600949936179</v>
      </c>
      <c r="S71" s="14">
        <v>28925.463930598522</v>
      </c>
      <c r="T71" s="14">
        <v>29349.433133068487</v>
      </c>
      <c r="U71" s="14">
        <v>29769.100677438237</v>
      </c>
      <c r="V71" s="14">
        <v>30183.888441727322</v>
      </c>
      <c r="W71" s="14">
        <v>30593.640764101459</v>
      </c>
      <c r="X71" s="14">
        <v>30998.180475925172</v>
      </c>
      <c r="Y71" s="14">
        <v>31397.337846277562</v>
      </c>
      <c r="Z71" s="14">
        <v>31790.941152986066</v>
      </c>
      <c r="AA71" s="14">
        <v>32178.695262229037</v>
      </c>
      <c r="AB71" s="14">
        <v>32560.376420342916</v>
      </c>
      <c r="AC71" s="14">
        <v>32935.667318963788</v>
      </c>
      <c r="AD71" s="14">
        <v>33304.326123965147</v>
      </c>
      <c r="AG71" t="s">
        <v>314</v>
      </c>
      <c r="AH71">
        <v>21520.464843999998</v>
      </c>
    </row>
    <row r="72" spans="1:34" x14ac:dyDescent="0.35">
      <c r="A72" t="s">
        <v>188</v>
      </c>
      <c r="B72" s="14">
        <v>27157.4375</v>
      </c>
      <c r="C72" s="14">
        <v>27735.632923093752</v>
      </c>
      <c r="D72" s="14">
        <v>28306.839962454989</v>
      </c>
      <c r="E72" s="14">
        <v>28876.056545892006</v>
      </c>
      <c r="F72" s="14">
        <v>29443.20250969291</v>
      </c>
      <c r="G72" s="14">
        <v>30015.227992371478</v>
      </c>
      <c r="H72" s="14">
        <v>30599.444390014993</v>
      </c>
      <c r="I72" s="14">
        <v>31197.020939507594</v>
      </c>
      <c r="J72" s="14">
        <v>31807.42809061419</v>
      </c>
      <c r="K72" s="14">
        <v>32421.896709439909</v>
      </c>
      <c r="L72" s="14">
        <v>33043.323961480077</v>
      </c>
      <c r="M72" s="14">
        <v>33672.739804963145</v>
      </c>
      <c r="N72" s="14">
        <v>34306.305873489451</v>
      </c>
      <c r="O72" s="14">
        <v>34943.415141127196</v>
      </c>
      <c r="P72" s="14">
        <v>35584.441608866633</v>
      </c>
      <c r="Q72" s="14">
        <v>36228.566261761211</v>
      </c>
      <c r="R72" s="14">
        <v>36876.387369370896</v>
      </c>
      <c r="S72" s="14">
        <v>37528.295520564105</v>
      </c>
      <c r="T72" s="14">
        <v>38183.907337649252</v>
      </c>
      <c r="U72" s="14">
        <v>38844.122369080142</v>
      </c>
      <c r="V72" s="14">
        <v>39509.327964650642</v>
      </c>
      <c r="W72" s="14">
        <v>40179.445676259078</v>
      </c>
      <c r="X72" s="14">
        <v>40854.15901777766</v>
      </c>
      <c r="Y72" s="14">
        <v>41533.281788546075</v>
      </c>
      <c r="Z72" s="14">
        <v>42216.711940376605</v>
      </c>
      <c r="AA72" s="14">
        <v>42904.016897450718</v>
      </c>
      <c r="AB72" s="14">
        <v>43594.45407977463</v>
      </c>
      <c r="AC72" s="14">
        <v>44287.610259088462</v>
      </c>
      <c r="AD72" s="14">
        <v>44983.41733263003</v>
      </c>
      <c r="AG72" t="s">
        <v>315</v>
      </c>
      <c r="AH72">
        <v>27157.4375</v>
      </c>
    </row>
    <row r="73" spans="1:34" x14ac:dyDescent="0.35">
      <c r="A73" t="s">
        <v>189</v>
      </c>
      <c r="B73" s="14">
        <v>16750.800781000002</v>
      </c>
      <c r="C73" s="14">
        <v>17030.84904385715</v>
      </c>
      <c r="D73" s="14">
        <v>17303.22000644575</v>
      </c>
      <c r="E73" s="14">
        <v>17588.262870899933</v>
      </c>
      <c r="F73" s="14">
        <v>17880.799653100177</v>
      </c>
      <c r="G73" s="14">
        <v>18201.026894087547</v>
      </c>
      <c r="H73" s="14">
        <v>18544.38380613644</v>
      </c>
      <c r="I73" s="14">
        <v>18893.57269876761</v>
      </c>
      <c r="J73" s="14">
        <v>19258.16008177846</v>
      </c>
      <c r="K73" s="14">
        <v>19615.252589278829</v>
      </c>
      <c r="L73" s="14">
        <v>19974.08225099554</v>
      </c>
      <c r="M73" s="14">
        <v>20330.521746172781</v>
      </c>
      <c r="N73" s="14">
        <v>20678.653468345543</v>
      </c>
      <c r="O73" s="14">
        <v>21029.075997885473</v>
      </c>
      <c r="P73" s="14">
        <v>21387.15069234707</v>
      </c>
      <c r="Q73" s="14">
        <v>21746.983086600601</v>
      </c>
      <c r="R73" s="14">
        <v>22109.342192281085</v>
      </c>
      <c r="S73" s="14">
        <v>22474.150760322162</v>
      </c>
      <c r="T73" s="14">
        <v>22841.088467201018</v>
      </c>
      <c r="U73" s="14">
        <v>23214.129124047344</v>
      </c>
      <c r="V73" s="14">
        <v>23588.911953103441</v>
      </c>
      <c r="W73" s="14">
        <v>23965.265966641622</v>
      </c>
      <c r="X73" s="14">
        <v>24343.358778217538</v>
      </c>
      <c r="Y73" s="14">
        <v>24722.82792352415</v>
      </c>
      <c r="Z73" s="14">
        <v>25105.260404107561</v>
      </c>
      <c r="AA73" s="14">
        <v>25489.913161915138</v>
      </c>
      <c r="AB73" s="14">
        <v>25877.984344848715</v>
      </c>
      <c r="AC73" s="14">
        <v>26268.410670256315</v>
      </c>
      <c r="AD73" s="14">
        <v>26661.260005512129</v>
      </c>
      <c r="AG73" t="s">
        <v>316</v>
      </c>
      <c r="AH73">
        <v>16750.800781000002</v>
      </c>
    </row>
    <row r="74" spans="1:34" x14ac:dyDescent="0.35">
      <c r="A74" t="s">
        <v>190</v>
      </c>
      <c r="B74" s="14">
        <v>11607.386719</v>
      </c>
      <c r="C74" s="14">
        <v>11813.826413274759</v>
      </c>
      <c r="D74" s="14">
        <v>12014.373204935948</v>
      </c>
      <c r="E74" s="14">
        <v>12222.726465055946</v>
      </c>
      <c r="F74" s="14">
        <v>12434.459533337464</v>
      </c>
      <c r="G74" s="14">
        <v>12666.196825322415</v>
      </c>
      <c r="H74" s="14">
        <v>12912.130035981287</v>
      </c>
      <c r="I74" s="14">
        <v>13161.917773953353</v>
      </c>
      <c r="J74" s="14">
        <v>13422.361854289009</v>
      </c>
      <c r="K74" s="14">
        <v>13674.210998705777</v>
      </c>
      <c r="L74" s="14">
        <v>13929.129742406951</v>
      </c>
      <c r="M74" s="14">
        <v>14183.049420133186</v>
      </c>
      <c r="N74" s="14">
        <v>14430.963450777344</v>
      </c>
      <c r="O74" s="14">
        <v>14681.134303870986</v>
      </c>
      <c r="P74" s="14">
        <v>14937.458100135989</v>
      </c>
      <c r="Q74" s="14">
        <v>15195.332401793496</v>
      </c>
      <c r="R74" s="14">
        <v>15454.672659428146</v>
      </c>
      <c r="S74" s="14">
        <v>15715.92153699765</v>
      </c>
      <c r="T74" s="14">
        <v>15978.691745096252</v>
      </c>
      <c r="U74" s="14">
        <v>16246.40354020112</v>
      </c>
      <c r="V74" s="14">
        <v>16515.559332291985</v>
      </c>
      <c r="W74" s="14">
        <v>16785.986752354867</v>
      </c>
      <c r="X74" s="14">
        <v>17057.845879401306</v>
      </c>
      <c r="Y74" s="14">
        <v>17330.699770519033</v>
      </c>
      <c r="Z74" s="14">
        <v>17605.992737163797</v>
      </c>
      <c r="AA74" s="14">
        <v>17882.964933107036</v>
      </c>
      <c r="AB74" s="14">
        <v>18162.554360057202</v>
      </c>
      <c r="AC74" s="14">
        <v>18443.50909719749</v>
      </c>
      <c r="AD74" s="14">
        <v>18725.838645755568</v>
      </c>
      <c r="AG74" t="s">
        <v>317</v>
      </c>
      <c r="AH74">
        <v>11607.386719</v>
      </c>
    </row>
    <row r="75" spans="1:34" x14ac:dyDescent="0.35">
      <c r="A75" t="s">
        <v>191</v>
      </c>
      <c r="B75" s="14">
        <v>14920.959961</v>
      </c>
      <c r="C75" s="14">
        <v>15253.652605250418</v>
      </c>
      <c r="D75" s="14">
        <v>15592.350809158439</v>
      </c>
      <c r="E75" s="14">
        <v>15931.451695320937</v>
      </c>
      <c r="F75" s="14">
        <v>16268.859131340632</v>
      </c>
      <c r="G75" s="14">
        <v>16603.574639108836</v>
      </c>
      <c r="H75" s="14">
        <v>16940.894521834434</v>
      </c>
      <c r="I75" s="14">
        <v>17284.547343567654</v>
      </c>
      <c r="J75" s="14">
        <v>17627.332758030552</v>
      </c>
      <c r="K75" s="14">
        <v>17973.972493983947</v>
      </c>
      <c r="L75" s="14">
        <v>18327.173635271476</v>
      </c>
      <c r="M75" s="14">
        <v>18685.988538854912</v>
      </c>
      <c r="N75" s="14">
        <v>19053.07104650301</v>
      </c>
      <c r="O75" s="14">
        <v>19421.782266780727</v>
      </c>
      <c r="P75" s="14">
        <v>19789.500696972365</v>
      </c>
      <c r="Q75" s="14">
        <v>20158.644148223342</v>
      </c>
      <c r="R75" s="14">
        <v>20531.208145913148</v>
      </c>
      <c r="S75" s="14">
        <v>20905.941703871544</v>
      </c>
      <c r="T75" s="14">
        <v>21282.92600705244</v>
      </c>
      <c r="U75" s="14">
        <v>21660.174383697846</v>
      </c>
      <c r="V75" s="14">
        <v>22040.462065352429</v>
      </c>
      <c r="W75" s="14">
        <v>22424.038838814377</v>
      </c>
      <c r="X75" s="14">
        <v>22810.606844356698</v>
      </c>
      <c r="Y75" s="14">
        <v>23200.734372155046</v>
      </c>
      <c r="Z75" s="14">
        <v>23593.172473986611</v>
      </c>
      <c r="AA75" s="14">
        <v>23988.598763285121</v>
      </c>
      <c r="AB75" s="14">
        <v>24386.010682416836</v>
      </c>
      <c r="AC75" s="14">
        <v>24786.767943370607</v>
      </c>
      <c r="AD75" s="14">
        <v>25191.032692496599</v>
      </c>
      <c r="AG75" t="s">
        <v>318</v>
      </c>
      <c r="AH75">
        <v>14920.959961</v>
      </c>
    </row>
    <row r="76" spans="1:34" x14ac:dyDescent="0.35">
      <c r="A76" t="s">
        <v>192</v>
      </c>
      <c r="B76" s="14">
        <v>13843.191406</v>
      </c>
      <c r="C76" s="14">
        <v>14146.678459832019</v>
      </c>
      <c r="D76" s="14">
        <v>14456.101684444695</v>
      </c>
      <c r="E76" s="14">
        <v>14770.997501826785</v>
      </c>
      <c r="F76" s="14">
        <v>15088.048100604996</v>
      </c>
      <c r="G76" s="14">
        <v>15412.733842901156</v>
      </c>
      <c r="H76" s="14">
        <v>15740.78771765377</v>
      </c>
      <c r="I76" s="14">
        <v>16074.053249290708</v>
      </c>
      <c r="J76" s="14">
        <v>16405.426286646136</v>
      </c>
      <c r="K76" s="14">
        <v>16734.653662451808</v>
      </c>
      <c r="L76" s="14">
        <v>17068.091636676159</v>
      </c>
      <c r="M76" s="14">
        <v>17406.212238807875</v>
      </c>
      <c r="N76" s="14">
        <v>17748.867451698599</v>
      </c>
      <c r="O76" s="14">
        <v>18094.908245970641</v>
      </c>
      <c r="P76" s="14">
        <v>18442.026489834745</v>
      </c>
      <c r="Q76" s="14">
        <v>18792.347536630346</v>
      </c>
      <c r="R76" s="14">
        <v>19144.572506509408</v>
      </c>
      <c r="S76" s="14">
        <v>19499.532025352597</v>
      </c>
      <c r="T76" s="14">
        <v>19857.180742042397</v>
      </c>
      <c r="U76" s="14">
        <v>20215.15209643342</v>
      </c>
      <c r="V76" s="14">
        <v>20575.772216196903</v>
      </c>
      <c r="W76" s="14">
        <v>20939.016898901646</v>
      </c>
      <c r="X76" s="14">
        <v>21304.957627735297</v>
      </c>
      <c r="Y76" s="14">
        <v>21673.584526593422</v>
      </c>
      <c r="Z76" s="14">
        <v>22044.417390484981</v>
      </c>
      <c r="AA76" s="14">
        <v>22418.123171855441</v>
      </c>
      <c r="AB76" s="14">
        <v>22794.727464831758</v>
      </c>
      <c r="AC76" s="14">
        <v>23174.047686155784</v>
      </c>
      <c r="AD76" s="14">
        <v>23556.229445786328</v>
      </c>
      <c r="AG76" t="s">
        <v>319</v>
      </c>
      <c r="AH76">
        <v>13843.191406</v>
      </c>
    </row>
    <row r="77" spans="1:34" x14ac:dyDescent="0.35">
      <c r="A77" t="s">
        <v>193</v>
      </c>
      <c r="B77" s="14">
        <v>16572.544922000001</v>
      </c>
      <c r="C77" s="14">
        <v>16950.377401913203</v>
      </c>
      <c r="D77" s="14">
        <v>17335.937466448082</v>
      </c>
      <c r="E77" s="14">
        <v>17722.374582106422</v>
      </c>
      <c r="F77" s="14">
        <v>18106.930615926092</v>
      </c>
      <c r="G77" s="14">
        <v>18488.545042815105</v>
      </c>
      <c r="H77" s="14">
        <v>18872.524390536812</v>
      </c>
      <c r="I77" s="14">
        <v>19263.614051724591</v>
      </c>
      <c r="J77" s="14">
        <v>19652.916280818703</v>
      </c>
      <c r="K77" s="14">
        <v>20046.414831759768</v>
      </c>
      <c r="L77" s="14">
        <v>20447.651843183372</v>
      </c>
      <c r="M77" s="14">
        <v>20855.645885175592</v>
      </c>
      <c r="N77" s="14">
        <v>21273.593028714513</v>
      </c>
      <c r="O77" s="14">
        <v>21693.793292936291</v>
      </c>
      <c r="P77" s="14">
        <v>22112.860975493259</v>
      </c>
      <c r="Q77" s="14">
        <v>22533.730635867625</v>
      </c>
      <c r="R77" s="14">
        <v>22958.54103256113</v>
      </c>
      <c r="S77" s="14">
        <v>23385.95330340201</v>
      </c>
      <c r="T77" s="14">
        <v>23816.058402176855</v>
      </c>
      <c r="U77" s="14">
        <v>24246.385998234109</v>
      </c>
      <c r="V77" s="14">
        <v>24680.202336514514</v>
      </c>
      <c r="W77" s="14">
        <v>25117.824280284887</v>
      </c>
      <c r="X77" s="14">
        <v>25558.943510295252</v>
      </c>
      <c r="Y77" s="14">
        <v>26004.182862138947</v>
      </c>
      <c r="Z77" s="14">
        <v>26452.102311521005</v>
      </c>
      <c r="AA77" s="14">
        <v>26903.47569494434</v>
      </c>
      <c r="AB77" s="14">
        <v>27357.186670454161</v>
      </c>
      <c r="AC77" s="14">
        <v>27814.689110300165</v>
      </c>
      <c r="AD77" s="14">
        <v>28276.14314704678</v>
      </c>
      <c r="AG77" t="s">
        <v>320</v>
      </c>
      <c r="AH77">
        <v>16572.544922000001</v>
      </c>
    </row>
    <row r="78" spans="1:34" x14ac:dyDescent="0.35">
      <c r="A78" t="s">
        <v>194</v>
      </c>
      <c r="B78" s="14">
        <v>2934.1274410000001</v>
      </c>
      <c r="C78" s="14">
        <v>3005.1931812719963</v>
      </c>
      <c r="D78" s="14">
        <v>3077.7565758269898</v>
      </c>
      <c r="E78" s="14">
        <v>3151.2450929149841</v>
      </c>
      <c r="F78" s="14">
        <v>3224.8852789932771</v>
      </c>
      <c r="G78" s="14">
        <v>3299.5720096121217</v>
      </c>
      <c r="H78" s="14">
        <v>3374.8448159102018</v>
      </c>
      <c r="I78" s="14">
        <v>3451.3410734145118</v>
      </c>
      <c r="J78" s="14">
        <v>3527.5742950440917</v>
      </c>
      <c r="K78" s="14">
        <v>3603.6048093400364</v>
      </c>
      <c r="L78" s="14">
        <v>3680.8848351972956</v>
      </c>
      <c r="M78" s="14">
        <v>3759.4676774554391</v>
      </c>
      <c r="N78" s="14">
        <v>3839.4323068484518</v>
      </c>
      <c r="O78" s="14">
        <v>3920.3206988026736</v>
      </c>
      <c r="P78" s="14">
        <v>4001.5760098305468</v>
      </c>
      <c r="Q78" s="14">
        <v>4083.6803464002501</v>
      </c>
      <c r="R78" s="14">
        <v>4166.3912081362405</v>
      </c>
      <c r="S78" s="14">
        <v>4249.8615228782837</v>
      </c>
      <c r="T78" s="14">
        <v>4334.0670041341373</v>
      </c>
      <c r="U78" s="14">
        <v>4418.550105432324</v>
      </c>
      <c r="V78" s="14">
        <v>4503.7759835759243</v>
      </c>
      <c r="W78" s="14">
        <v>4589.7530671023887</v>
      </c>
      <c r="X78" s="14">
        <v>4676.4915974904097</v>
      </c>
      <c r="Y78" s="14">
        <v>4763.9836111386985</v>
      </c>
      <c r="Z78" s="14">
        <v>4852.1354110824868</v>
      </c>
      <c r="AA78" s="14">
        <v>4941.0532185582788</v>
      </c>
      <c r="AB78" s="14">
        <v>5030.7323462644681</v>
      </c>
      <c r="AC78" s="14">
        <v>5121.0832930569095</v>
      </c>
      <c r="AD78" s="14">
        <v>5212.1038911827154</v>
      </c>
      <c r="AG78" t="s">
        <v>321</v>
      </c>
      <c r="AH78">
        <v>2934.1274410000001</v>
      </c>
    </row>
    <row r="79" spans="1:34" x14ac:dyDescent="0.35">
      <c r="A79" t="s">
        <v>195</v>
      </c>
      <c r="B79" s="14">
        <v>4280.9575199999999</v>
      </c>
      <c r="C79" s="14">
        <v>4382.3725474572966</v>
      </c>
      <c r="D79" s="14">
        <v>4488.2274416293631</v>
      </c>
      <c r="E79" s="14">
        <v>4596.0373577137652</v>
      </c>
      <c r="F79" s="14">
        <v>4704.8126930662484</v>
      </c>
      <c r="G79" s="14">
        <v>4813.7347526859639</v>
      </c>
      <c r="H79" s="14">
        <v>4923.3545645945542</v>
      </c>
      <c r="I79" s="14">
        <v>5034.9995067140389</v>
      </c>
      <c r="J79" s="14">
        <v>5145.3213809056506</v>
      </c>
      <c r="K79" s="14">
        <v>5256.4448867690708</v>
      </c>
      <c r="L79" s="14">
        <v>5369.7307356797401</v>
      </c>
      <c r="M79" s="14">
        <v>5484.9211254753945</v>
      </c>
      <c r="N79" s="14">
        <v>5603.1935766882452</v>
      </c>
      <c r="O79" s="14">
        <v>5722.4356995131047</v>
      </c>
      <c r="P79" s="14">
        <v>5841.4079989238317</v>
      </c>
      <c r="Q79" s="14">
        <v>5961.2240390937577</v>
      </c>
      <c r="R79" s="14">
        <v>6082.3596883025666</v>
      </c>
      <c r="S79" s="14">
        <v>6204.4362966626113</v>
      </c>
      <c r="T79" s="14">
        <v>6327.4901226215807</v>
      </c>
      <c r="U79" s="14">
        <v>6450.5629692516322</v>
      </c>
      <c r="V79" s="14">
        <v>6574.602779756262</v>
      </c>
      <c r="W79" s="14">
        <v>6699.683282720569</v>
      </c>
      <c r="X79" s="14">
        <v>6825.686906092008</v>
      </c>
      <c r="Y79" s="14">
        <v>6952.7648146348665</v>
      </c>
      <c r="Z79" s="14">
        <v>7080.4071474843404</v>
      </c>
      <c r="AA79" s="14">
        <v>7208.803250696822</v>
      </c>
      <c r="AB79" s="14">
        <v>7337.6051010179972</v>
      </c>
      <c r="AC79" s="14">
        <v>7467.1593242025911</v>
      </c>
      <c r="AD79" s="14">
        <v>7597.3970368397386</v>
      </c>
      <c r="AG79" t="s">
        <v>322</v>
      </c>
      <c r="AH79">
        <v>4280.9575199999999</v>
      </c>
    </row>
    <row r="80" spans="1:34" x14ac:dyDescent="0.35">
      <c r="A80" t="s">
        <v>196</v>
      </c>
      <c r="B80" s="14">
        <v>3018.2666020000001</v>
      </c>
      <c r="C80" s="14">
        <v>3086.038156627988</v>
      </c>
      <c r="D80" s="14">
        <v>3155.0145040705961</v>
      </c>
      <c r="E80" s="14">
        <v>3224.3450012931958</v>
      </c>
      <c r="F80" s="14">
        <v>3293.3321196373645</v>
      </c>
      <c r="G80" s="14">
        <v>3362.3330262083705</v>
      </c>
      <c r="H80" s="14">
        <v>3431.9161719524504</v>
      </c>
      <c r="I80" s="14">
        <v>3502.6644374540156</v>
      </c>
      <c r="J80" s="14">
        <v>3573.1653667182027</v>
      </c>
      <c r="K80" s="14">
        <v>3643.9097531807829</v>
      </c>
      <c r="L80" s="14">
        <v>3715.9472982643401</v>
      </c>
      <c r="M80" s="14">
        <v>3789.101294751621</v>
      </c>
      <c r="N80" s="14">
        <v>3863.7477269886163</v>
      </c>
      <c r="O80" s="14">
        <v>3938.8265273203688</v>
      </c>
      <c r="P80" s="14">
        <v>4013.936404252494</v>
      </c>
      <c r="Q80" s="14">
        <v>4089.3462274791859</v>
      </c>
      <c r="R80" s="14">
        <v>4165.4460982302144</v>
      </c>
      <c r="S80" s="14">
        <v>4241.9757566699482</v>
      </c>
      <c r="T80" s="14">
        <v>4318.911198375944</v>
      </c>
      <c r="U80" s="14">
        <v>4396.0966198577198</v>
      </c>
      <c r="V80" s="14">
        <v>4473.7910334687749</v>
      </c>
      <c r="W80" s="14">
        <v>4552.0295858202835</v>
      </c>
      <c r="X80" s="14">
        <v>4630.7583031159211</v>
      </c>
      <c r="Y80" s="14">
        <v>4710.0354960377754</v>
      </c>
      <c r="Z80" s="14">
        <v>4789.7212895703906</v>
      </c>
      <c r="AA80" s="14">
        <v>4869.8408734695504</v>
      </c>
      <c r="AB80" s="14">
        <v>4950.2511989881923</v>
      </c>
      <c r="AC80" s="14">
        <v>5031.0610796609553</v>
      </c>
      <c r="AD80" s="14">
        <v>5112.2452998790122</v>
      </c>
      <c r="AG80" t="s">
        <v>323</v>
      </c>
      <c r="AH80">
        <v>3018.2666020000001</v>
      </c>
    </row>
    <row r="81" spans="1:34" x14ac:dyDescent="0.35">
      <c r="A81" t="s">
        <v>197</v>
      </c>
      <c r="B81" s="14">
        <v>0</v>
      </c>
      <c r="C81" s="14">
        <v>0</v>
      </c>
      <c r="D81" s="14">
        <v>0</v>
      </c>
      <c r="E81" s="14">
        <v>0</v>
      </c>
      <c r="F81" s="14">
        <v>0</v>
      </c>
      <c r="G81" s="14">
        <v>0</v>
      </c>
      <c r="H81" s="14">
        <v>0</v>
      </c>
      <c r="I81" s="14">
        <v>0</v>
      </c>
      <c r="J81" s="14">
        <v>0</v>
      </c>
      <c r="K81" s="14">
        <v>0</v>
      </c>
      <c r="L81" s="14">
        <v>0</v>
      </c>
      <c r="M81" s="14">
        <v>0</v>
      </c>
      <c r="N81" s="14">
        <v>0</v>
      </c>
      <c r="O81" s="14">
        <v>0</v>
      </c>
      <c r="P81" s="14">
        <v>0</v>
      </c>
      <c r="Q81" s="14">
        <v>0</v>
      </c>
      <c r="R81" s="14">
        <v>0</v>
      </c>
      <c r="S81" s="14">
        <v>0</v>
      </c>
      <c r="T81" s="14">
        <v>0</v>
      </c>
      <c r="U81" s="14">
        <v>0</v>
      </c>
      <c r="V81" s="14">
        <v>0</v>
      </c>
      <c r="W81" s="14">
        <v>0</v>
      </c>
      <c r="X81" s="14">
        <v>0</v>
      </c>
      <c r="Y81" s="14">
        <v>0</v>
      </c>
      <c r="Z81" s="14">
        <v>0</v>
      </c>
      <c r="AA81" s="14">
        <v>0</v>
      </c>
      <c r="AB81" s="14">
        <v>0</v>
      </c>
      <c r="AC81" s="14">
        <v>0</v>
      </c>
      <c r="AD81" s="14">
        <v>0</v>
      </c>
      <c r="AG81" t="s">
        <v>324</v>
      </c>
      <c r="AH81">
        <v>0</v>
      </c>
    </row>
    <row r="82" spans="1:34" x14ac:dyDescent="0.35">
      <c r="A82" t="s">
        <v>198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G82" t="s">
        <v>325</v>
      </c>
      <c r="AH82">
        <v>0</v>
      </c>
    </row>
    <row r="83" spans="1:34" x14ac:dyDescent="0.35">
      <c r="A83" t="s">
        <v>199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G83" t="s">
        <v>326</v>
      </c>
      <c r="AH83">
        <v>0</v>
      </c>
    </row>
    <row r="84" spans="1:34" x14ac:dyDescent="0.35">
      <c r="A84" t="s">
        <v>200</v>
      </c>
      <c r="B84" s="14">
        <v>8759.7470699999994</v>
      </c>
      <c r="C84" s="14">
        <v>8710.4229489906556</v>
      </c>
      <c r="D84" s="14">
        <v>8618.8729196275835</v>
      </c>
      <c r="E84" s="14">
        <v>8505.6476479697285</v>
      </c>
      <c r="F84" s="14">
        <v>8347.9342281515437</v>
      </c>
      <c r="G84" s="14">
        <v>8213.2553356619301</v>
      </c>
      <c r="H84" s="14">
        <v>8103.9410137719378</v>
      </c>
      <c r="I84" s="14">
        <v>7987.0951506589681</v>
      </c>
      <c r="J84" s="14">
        <v>7902.6380091168703</v>
      </c>
      <c r="K84" s="14">
        <v>7781.2313619104098</v>
      </c>
      <c r="L84" s="14">
        <v>7706.8368763547114</v>
      </c>
      <c r="M84" s="14">
        <v>7600.6089195857885</v>
      </c>
      <c r="N84" s="14">
        <v>7441.895284309674</v>
      </c>
      <c r="O84" s="14">
        <v>7262.8953770361732</v>
      </c>
      <c r="P84" s="14">
        <v>7100.3278109433595</v>
      </c>
      <c r="Q84" s="14">
        <v>6906.7324029485217</v>
      </c>
      <c r="R84" s="14">
        <v>6696.9113979328677</v>
      </c>
      <c r="S84" s="14">
        <v>6463.4697907325835</v>
      </c>
      <c r="T84" s="14">
        <v>6198.8850694610292</v>
      </c>
      <c r="U84" s="14">
        <v>5952.5289790305096</v>
      </c>
      <c r="V84" s="14">
        <v>5680.4495939511871</v>
      </c>
      <c r="W84" s="14">
        <v>5380.1202476042718</v>
      </c>
      <c r="X84" s="14">
        <v>5046.784137423454</v>
      </c>
      <c r="Y84" s="14">
        <v>4677.3479309605418</v>
      </c>
      <c r="Z84" s="14">
        <v>4278.1124305786116</v>
      </c>
      <c r="AA84" s="14">
        <v>3833.1801815735748</v>
      </c>
      <c r="AB84" s="14">
        <v>3336.3808641407318</v>
      </c>
      <c r="AC84" s="14">
        <v>2781.2137611094422</v>
      </c>
      <c r="AD84" s="14">
        <v>2160.2354773839702</v>
      </c>
      <c r="AG84" t="s">
        <v>327</v>
      </c>
      <c r="AH84">
        <v>8759.7470699999994</v>
      </c>
    </row>
    <row r="85" spans="1:34" x14ac:dyDescent="0.35">
      <c r="A85" t="s">
        <v>201</v>
      </c>
      <c r="B85" s="14">
        <v>838.55444299999999</v>
      </c>
      <c r="C85" s="14">
        <v>1044.9277227489579</v>
      </c>
      <c r="D85" s="14">
        <v>1273.9821491418659</v>
      </c>
      <c r="E85" s="14">
        <v>1521.4735653270598</v>
      </c>
      <c r="F85" s="14">
        <v>1794.6313218780535</v>
      </c>
      <c r="G85" s="14">
        <v>2073.1868171346773</v>
      </c>
      <c r="H85" s="14">
        <v>2350.7388486522163</v>
      </c>
      <c r="I85" s="14">
        <v>2641.8190865865772</v>
      </c>
      <c r="J85" s="14">
        <v>2922.0606134725949</v>
      </c>
      <c r="K85" s="14">
        <v>3213.0531430470796</v>
      </c>
      <c r="L85" s="14">
        <v>3490.3640484959301</v>
      </c>
      <c r="M85" s="14">
        <v>3791.1398877197794</v>
      </c>
      <c r="N85" s="14">
        <v>4126.0616961625747</v>
      </c>
      <c r="O85" s="14">
        <v>4478.9352832096565</v>
      </c>
      <c r="P85" s="14">
        <v>4829.3600134715271</v>
      </c>
      <c r="Q85" s="14">
        <v>5204.1975520211381</v>
      </c>
      <c r="R85" s="14">
        <v>5596.2937652447799</v>
      </c>
      <c r="S85" s="14">
        <v>6010.4844208805698</v>
      </c>
      <c r="T85" s="14">
        <v>6451.5698305913111</v>
      </c>
      <c r="U85" s="14">
        <v>6891.7081824169281</v>
      </c>
      <c r="V85" s="14">
        <v>7357.5366569077623</v>
      </c>
      <c r="W85" s="14">
        <v>7851.5636060114939</v>
      </c>
      <c r="X85" s="14">
        <v>8377.5374965091214</v>
      </c>
      <c r="Y85" s="14">
        <v>8938.7135477427837</v>
      </c>
      <c r="Z85" s="14">
        <v>9532.3370899338024</v>
      </c>
      <c r="AA85" s="14">
        <v>10169.745406463495</v>
      </c>
      <c r="AB85" s="14">
        <v>10856.159491494533</v>
      </c>
      <c r="AC85" s="14">
        <v>11598.160622882999</v>
      </c>
      <c r="AD85" s="14">
        <v>12403.205189142178</v>
      </c>
      <c r="AG85" t="s">
        <v>328</v>
      </c>
      <c r="AH85">
        <v>838.55444299999999</v>
      </c>
    </row>
    <row r="86" spans="1:34" x14ac:dyDescent="0.35">
      <c r="A86" t="s">
        <v>202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G86" t="s">
        <v>329</v>
      </c>
      <c r="AH86">
        <v>0</v>
      </c>
    </row>
    <row r="87" spans="1:34" x14ac:dyDescent="0.35">
      <c r="A87" t="s">
        <v>203</v>
      </c>
      <c r="B87" s="14">
        <v>1571.7033690000001</v>
      </c>
      <c r="C87" s="14">
        <v>1565.0296493056533</v>
      </c>
      <c r="D87" s="14">
        <v>1548.9477176353182</v>
      </c>
      <c r="E87" s="14">
        <v>1528.6103438923101</v>
      </c>
      <c r="F87" s="14">
        <v>1498.9704364632039</v>
      </c>
      <c r="G87" s="14">
        <v>1475.7578299752656</v>
      </c>
      <c r="H87" s="14">
        <v>1461.6654937901092</v>
      </c>
      <c r="I87" s="14">
        <v>1447.0003115578143</v>
      </c>
      <c r="J87" s="14">
        <v>1445.069636922115</v>
      </c>
      <c r="K87" s="14">
        <v>1434.671912912873</v>
      </c>
      <c r="L87" s="14">
        <v>1440.200005074428</v>
      </c>
      <c r="M87" s="14">
        <v>1438.8877142725041</v>
      </c>
      <c r="N87" s="14">
        <v>1425.1329981120905</v>
      </c>
      <c r="O87" s="14">
        <v>1408.8480033426638</v>
      </c>
      <c r="P87" s="14">
        <v>1401.7789394241315</v>
      </c>
      <c r="Q87" s="14">
        <v>1389.5621275756835</v>
      </c>
      <c r="R87" s="14">
        <v>1378.0743256589685</v>
      </c>
      <c r="S87" s="14">
        <v>1364.7453151663299</v>
      </c>
      <c r="T87" s="14">
        <v>1347.5663105626106</v>
      </c>
      <c r="U87" s="14">
        <v>1344.3010630624758</v>
      </c>
      <c r="V87" s="14">
        <v>1340.8504304357434</v>
      </c>
      <c r="W87" s="14">
        <v>1337.3907145211158</v>
      </c>
      <c r="X87" s="14">
        <v>1333.2016724555572</v>
      </c>
      <c r="Y87" s="14">
        <v>1328.4891111798115</v>
      </c>
      <c r="Z87" s="14">
        <v>1327.8059883954049</v>
      </c>
      <c r="AA87" s="14">
        <v>1326.5982614793252</v>
      </c>
      <c r="AB87" s="14">
        <v>1324.4169359579746</v>
      </c>
      <c r="AC87" s="14">
        <v>1321.6450505085388</v>
      </c>
      <c r="AD87" s="14">
        <v>1318.5689613028317</v>
      </c>
      <c r="AG87" t="s">
        <v>330</v>
      </c>
      <c r="AH87">
        <v>1571.7033690000001</v>
      </c>
    </row>
    <row r="88" spans="1:34" x14ac:dyDescent="0.35">
      <c r="A88" t="s">
        <v>204</v>
      </c>
      <c r="B88" s="14">
        <v>145.480515</v>
      </c>
      <c r="C88" s="14">
        <v>179.69214934894501</v>
      </c>
      <c r="D88" s="14">
        <v>221.06015720346173</v>
      </c>
      <c r="E88" s="14">
        <v>266.50592538150659</v>
      </c>
      <c r="F88" s="14">
        <v>320.55199451924921</v>
      </c>
      <c r="G88" s="14">
        <v>369.49194973048105</v>
      </c>
      <c r="H88" s="14">
        <v>411.86048313022616</v>
      </c>
      <c r="I88" s="14">
        <v>454.74463221519466</v>
      </c>
      <c r="J88" s="14">
        <v>487.45050280659649</v>
      </c>
      <c r="K88" s="14">
        <v>527.21452129829606</v>
      </c>
      <c r="L88" s="14">
        <v>553.31775579100872</v>
      </c>
      <c r="M88" s="14">
        <v>584.24910364813547</v>
      </c>
      <c r="N88" s="14">
        <v>625.42376710318604</v>
      </c>
      <c r="O88" s="14">
        <v>667.92744123076511</v>
      </c>
      <c r="P88" s="14">
        <v>702.03976471655858</v>
      </c>
      <c r="Q88" s="14">
        <v>739.48874208981044</v>
      </c>
      <c r="R88" s="14">
        <v>777.00781265285013</v>
      </c>
      <c r="S88" s="14">
        <v>815.65905618310978</v>
      </c>
      <c r="T88" s="14">
        <v>857.2083206755492</v>
      </c>
      <c r="U88" s="14">
        <v>887.39302582983316</v>
      </c>
      <c r="V88" s="14">
        <v>917.65712127924667</v>
      </c>
      <c r="W88" s="14">
        <v>947.94054040715878</v>
      </c>
      <c r="X88" s="14">
        <v>978.61257850284289</v>
      </c>
      <c r="Y88" s="14">
        <v>1009.7547708660233</v>
      </c>
      <c r="Z88" s="14">
        <v>1037.4289179201942</v>
      </c>
      <c r="AA88" s="14">
        <v>1065.0975621326929</v>
      </c>
      <c r="AB88" s="14">
        <v>1092.5356469405494</v>
      </c>
      <c r="AC88" s="14">
        <v>1120.1923128143319</v>
      </c>
      <c r="AD88" s="14">
        <v>1147.7687590942701</v>
      </c>
      <c r="AG88" t="s">
        <v>331</v>
      </c>
      <c r="AH88">
        <v>145.480515</v>
      </c>
    </row>
    <row r="89" spans="1:34" x14ac:dyDescent="0.35">
      <c r="A89" t="s">
        <v>205</v>
      </c>
      <c r="B89" s="14">
        <v>0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G89" t="s">
        <v>332</v>
      </c>
      <c r="AH89">
        <v>0</v>
      </c>
    </row>
    <row r="90" spans="1:34" x14ac:dyDescent="0.35">
      <c r="AG90" t="s">
        <v>333</v>
      </c>
      <c r="AH90">
        <v>326837.67795600003</v>
      </c>
    </row>
    <row r="91" spans="1:34" ht="20" thickBot="1" x14ac:dyDescent="0.5">
      <c r="A91" s="3" t="s">
        <v>206</v>
      </c>
    </row>
    <row r="92" spans="1:34" ht="15" thickTop="1" x14ac:dyDescent="0.35">
      <c r="B92" s="1">
        <v>2022</v>
      </c>
      <c r="C92" s="2">
        <v>2023</v>
      </c>
      <c r="D92" s="1">
        <v>2024</v>
      </c>
      <c r="E92" s="2">
        <v>2025</v>
      </c>
      <c r="F92" s="1">
        <v>2026</v>
      </c>
      <c r="G92" s="2">
        <v>2027</v>
      </c>
      <c r="H92" s="1">
        <v>2028</v>
      </c>
      <c r="I92" s="2">
        <v>2029</v>
      </c>
      <c r="J92" s="1">
        <v>2030</v>
      </c>
      <c r="K92" s="2">
        <v>2031</v>
      </c>
      <c r="L92" s="1">
        <v>2032</v>
      </c>
      <c r="M92" s="2">
        <v>2033</v>
      </c>
      <c r="N92" s="1">
        <v>2034</v>
      </c>
      <c r="O92" s="2">
        <v>2035</v>
      </c>
      <c r="P92" s="1">
        <v>2036</v>
      </c>
      <c r="Q92" s="2">
        <v>2037</v>
      </c>
      <c r="R92" s="1">
        <v>2038</v>
      </c>
      <c r="S92" s="2">
        <v>2039</v>
      </c>
      <c r="T92" s="1">
        <v>2040</v>
      </c>
      <c r="U92" s="2">
        <v>2041</v>
      </c>
      <c r="V92" s="1">
        <v>2042</v>
      </c>
      <c r="W92" s="2">
        <v>2043</v>
      </c>
      <c r="X92" s="1">
        <v>2044</v>
      </c>
      <c r="Y92" s="2">
        <v>2045</v>
      </c>
      <c r="Z92" s="1">
        <v>2046</v>
      </c>
      <c r="AA92" s="2">
        <v>2047</v>
      </c>
      <c r="AB92" s="1">
        <v>2048</v>
      </c>
      <c r="AC92" s="2">
        <v>2049</v>
      </c>
      <c r="AD92" s="1">
        <v>2050</v>
      </c>
    </row>
    <row r="93" spans="1:34" x14ac:dyDescent="0.35">
      <c r="A93" t="s">
        <v>78</v>
      </c>
      <c r="B93" s="14">
        <v>8705.6149000000005</v>
      </c>
      <c r="C93" s="14">
        <v>8861.3235281014004</v>
      </c>
      <c r="D93" s="14">
        <v>9011.5973970203559</v>
      </c>
      <c r="E93" s="14">
        <v>9161.5945345340187</v>
      </c>
      <c r="F93" s="14">
        <v>9310.5867979707855</v>
      </c>
      <c r="G93" s="14">
        <v>9463.8800232472968</v>
      </c>
      <c r="H93" s="14">
        <v>9624.1934189010954</v>
      </c>
      <c r="I93" s="14">
        <v>9786.2638736560475</v>
      </c>
      <c r="J93" s="14">
        <v>9952.4532281320862</v>
      </c>
      <c r="K93" s="14">
        <v>10120.096331288036</v>
      </c>
      <c r="L93" s="14">
        <v>10293.338212344825</v>
      </c>
      <c r="M93" s="14">
        <v>10462.663625937897</v>
      </c>
      <c r="N93" s="14">
        <v>10629.458363196238</v>
      </c>
      <c r="O93" s="14">
        <v>10794.3999204013</v>
      </c>
      <c r="P93" s="14">
        <v>10961.104315012009</v>
      </c>
      <c r="Q93" s="14">
        <v>11124.18472112119</v>
      </c>
      <c r="R93" s="14">
        <v>11291.094213513836</v>
      </c>
      <c r="S93" s="14">
        <v>11457.496714485496</v>
      </c>
      <c r="T93" s="14">
        <v>11623.872170026212</v>
      </c>
      <c r="U93" s="14">
        <v>11794.256050681672</v>
      </c>
      <c r="V93" s="14">
        <v>11965.493316004704</v>
      </c>
      <c r="W93" s="14">
        <v>12137.986671098895</v>
      </c>
      <c r="X93" s="14">
        <v>12310.926277591378</v>
      </c>
      <c r="Y93" s="14">
        <v>12485.353636555432</v>
      </c>
      <c r="Z93" s="14">
        <v>12660.558107066488</v>
      </c>
      <c r="AA93" s="14">
        <v>12835.421937473859</v>
      </c>
      <c r="AB93" s="14">
        <v>13007.704104887409</v>
      </c>
      <c r="AC93" s="14">
        <v>13180.467227726882</v>
      </c>
      <c r="AD93" s="14">
        <v>13353.625615931143</v>
      </c>
    </row>
    <row r="94" spans="1:34" x14ac:dyDescent="0.35">
      <c r="A94" t="s">
        <v>79</v>
      </c>
      <c r="B94" s="14">
        <v>112588.9596</v>
      </c>
      <c r="C94" s="14">
        <v>114779.89571823216</v>
      </c>
      <c r="D94" s="14">
        <v>116927.8292967553</v>
      </c>
      <c r="E94" s="14">
        <v>119100.66407022811</v>
      </c>
      <c r="F94" s="14">
        <v>121250.99082981686</v>
      </c>
      <c r="G94" s="14">
        <v>123491.36963757755</v>
      </c>
      <c r="H94" s="14">
        <v>125841.52154401332</v>
      </c>
      <c r="I94" s="14">
        <v>128224.30558614491</v>
      </c>
      <c r="J94" s="14">
        <v>130689.77688909418</v>
      </c>
      <c r="K94" s="14">
        <v>133088.06498478595</v>
      </c>
      <c r="L94" s="14">
        <v>135565.04681505679</v>
      </c>
      <c r="M94" s="14">
        <v>138038.8649023473</v>
      </c>
      <c r="N94" s="14">
        <v>140486.00409544961</v>
      </c>
      <c r="O94" s="14">
        <v>142941.20774602372</v>
      </c>
      <c r="P94" s="14">
        <v>145433.71646785346</v>
      </c>
      <c r="Q94" s="14">
        <v>147925.46141884048</v>
      </c>
      <c r="R94" s="14">
        <v>150432.20628804414</v>
      </c>
      <c r="S94" s="14">
        <v>152948.455716183</v>
      </c>
      <c r="T94" s="14">
        <v>155467.5932560564</v>
      </c>
      <c r="U94" s="14">
        <v>158027.6470206852</v>
      </c>
      <c r="V94" s="14">
        <v>160598.66202112354</v>
      </c>
      <c r="W94" s="14">
        <v>163180.62277030334</v>
      </c>
      <c r="X94" s="14">
        <v>165770.65825103814</v>
      </c>
      <c r="Y94" s="14">
        <v>168368.96412553074</v>
      </c>
      <c r="Z94" s="14">
        <v>170981.59585255582</v>
      </c>
      <c r="AA94" s="14">
        <v>173600.45256359107</v>
      </c>
      <c r="AB94" s="14">
        <v>176223.55540182692</v>
      </c>
      <c r="AC94" s="14">
        <v>178850.32609629101</v>
      </c>
      <c r="AD94" s="14">
        <v>181480.30225650434</v>
      </c>
    </row>
    <row r="95" spans="1:34" x14ac:dyDescent="0.35">
      <c r="A95" t="s">
        <v>80</v>
      </c>
      <c r="B95" s="14">
        <v>24903.765100000001</v>
      </c>
      <c r="C95" s="14">
        <v>25350.700520367154</v>
      </c>
      <c r="D95" s="14">
        <v>25784.238060386262</v>
      </c>
      <c r="E95" s="14">
        <v>26217.823229185913</v>
      </c>
      <c r="F95" s="14">
        <v>26644.271854702562</v>
      </c>
      <c r="G95" s="14">
        <v>27083.795763217739</v>
      </c>
      <c r="H95" s="14">
        <v>27546.17032448739</v>
      </c>
      <c r="I95" s="14">
        <v>28015.799473115509</v>
      </c>
      <c r="J95" s="14">
        <v>28499.114037725962</v>
      </c>
      <c r="K95" s="14">
        <v>28977.457417292171</v>
      </c>
      <c r="L95" s="14">
        <v>29469.764134591776</v>
      </c>
      <c r="M95" s="14">
        <v>29957.367904986317</v>
      </c>
      <c r="N95" s="14">
        <v>30440.526326031519</v>
      </c>
      <c r="O95" s="14">
        <v>30920.083333719187</v>
      </c>
      <c r="P95" s="14">
        <v>31404.978264575242</v>
      </c>
      <c r="Q95" s="14">
        <v>31882.632281490303</v>
      </c>
      <c r="R95" s="14">
        <v>32367.621318966652</v>
      </c>
      <c r="S95" s="14">
        <v>32851.468706253225</v>
      </c>
      <c r="T95" s="14">
        <v>33333.567294664361</v>
      </c>
      <c r="U95" s="14">
        <v>33825.724082343157</v>
      </c>
      <c r="V95" s="14">
        <v>34318.723863126084</v>
      </c>
      <c r="W95" s="14">
        <v>34813.335607058616</v>
      </c>
      <c r="X95" s="14">
        <v>35308.304650052654</v>
      </c>
      <c r="Y95" s="14">
        <v>35805.074842326569</v>
      </c>
      <c r="Z95" s="14">
        <v>36304.050784821746</v>
      </c>
      <c r="AA95" s="14">
        <v>36802.45094602117</v>
      </c>
      <c r="AB95" s="14">
        <v>37297.598481539128</v>
      </c>
      <c r="AC95" s="14">
        <v>37793.376809354981</v>
      </c>
      <c r="AD95" s="14">
        <v>38289.626522887898</v>
      </c>
    </row>
    <row r="96" spans="1:34" x14ac:dyDescent="0.35">
      <c r="A96" t="s">
        <v>81</v>
      </c>
      <c r="B96" s="14">
        <v>21400.743600000002</v>
      </c>
      <c r="C96" s="14">
        <v>21878.444578416122</v>
      </c>
      <c r="D96" s="14">
        <v>22348.376065204837</v>
      </c>
      <c r="E96" s="14">
        <v>22821.421906539425</v>
      </c>
      <c r="F96" s="14">
        <v>23300.178823863571</v>
      </c>
      <c r="G96" s="14">
        <v>23782.331754283659</v>
      </c>
      <c r="H96" s="14">
        <v>24272.592632232339</v>
      </c>
      <c r="I96" s="14">
        <v>24765.872396000883</v>
      </c>
      <c r="J96" s="14">
        <v>25256.375358327117</v>
      </c>
      <c r="K96" s="14">
        <v>25775.664115157077</v>
      </c>
      <c r="L96" s="14">
        <v>26295.876301028413</v>
      </c>
      <c r="M96" s="14">
        <v>26812.742786426166</v>
      </c>
      <c r="N96" s="14">
        <v>27335.336549705007</v>
      </c>
      <c r="O96" s="14">
        <v>27856.681555448293</v>
      </c>
      <c r="P96" s="14">
        <v>28374.342268793189</v>
      </c>
      <c r="Q96" s="14">
        <v>28889.563575709934</v>
      </c>
      <c r="R96" s="14">
        <v>29415.876533888571</v>
      </c>
      <c r="S96" s="14">
        <v>29944.62691458522</v>
      </c>
      <c r="T96" s="14">
        <v>30477.85388051593</v>
      </c>
      <c r="U96" s="14">
        <v>31011.100507580213</v>
      </c>
      <c r="V96" s="14">
        <v>31549.964895550176</v>
      </c>
      <c r="W96" s="14">
        <v>32095.675173359035</v>
      </c>
      <c r="X96" s="14">
        <v>32646.995424081892</v>
      </c>
      <c r="Y96" s="14">
        <v>33206.973013093455</v>
      </c>
      <c r="Z96" s="14">
        <v>33770.545155585169</v>
      </c>
      <c r="AA96" s="14">
        <v>34339.288414768438</v>
      </c>
      <c r="AB96" s="14">
        <v>34908.269820228103</v>
      </c>
      <c r="AC96" s="14">
        <v>35486.312369354273</v>
      </c>
      <c r="AD96" s="14">
        <v>36073.94086177212</v>
      </c>
    </row>
    <row r="97" spans="1:31" x14ac:dyDescent="0.35">
      <c r="A97" t="s">
        <v>82</v>
      </c>
      <c r="B97" s="14">
        <v>2965.2157999999999</v>
      </c>
      <c r="C97" s="14">
        <v>3019.2500379586595</v>
      </c>
      <c r="D97" s="14">
        <v>3071.7629480938631</v>
      </c>
      <c r="E97" s="14">
        <v>3124.2719711048744</v>
      </c>
      <c r="F97" s="14">
        <v>3178.2603280471576</v>
      </c>
      <c r="G97" s="14">
        <v>3232.859344396647</v>
      </c>
      <c r="H97" s="14">
        <v>3288.5918997784388</v>
      </c>
      <c r="I97" s="14">
        <v>3344.4831634111229</v>
      </c>
      <c r="J97" s="14">
        <v>3401.1925543782381</v>
      </c>
      <c r="K97" s="14">
        <v>3460.2937169186471</v>
      </c>
      <c r="L97" s="14">
        <v>3520.4149361326213</v>
      </c>
      <c r="M97" s="14">
        <v>3577.4016529112682</v>
      </c>
      <c r="N97" s="14">
        <v>3633.2130538385022</v>
      </c>
      <c r="O97" s="14">
        <v>3687.7377721013727</v>
      </c>
      <c r="P97" s="14">
        <v>3742.4966215055288</v>
      </c>
      <c r="Q97" s="14">
        <v>3794.9709151349821</v>
      </c>
      <c r="R97" s="14">
        <v>3849.7797825768189</v>
      </c>
      <c r="S97" s="14">
        <v>3904.0697620486949</v>
      </c>
      <c r="T97" s="14">
        <v>3958.0521154624944</v>
      </c>
      <c r="U97" s="14">
        <v>4013.5230284450663</v>
      </c>
      <c r="V97" s="14">
        <v>4069.340698610863</v>
      </c>
      <c r="W97" s="14">
        <v>4125.6969979459245</v>
      </c>
      <c r="X97" s="14">
        <v>4182.0684588773593</v>
      </c>
      <c r="Y97" s="14">
        <v>4239.1432381698878</v>
      </c>
      <c r="Z97" s="14">
        <v>4296.1397907500541</v>
      </c>
      <c r="AA97" s="14">
        <v>4352.5047151907156</v>
      </c>
      <c r="AB97" s="14">
        <v>4406.60765455195</v>
      </c>
      <c r="AC97" s="14">
        <v>4460.6300204321642</v>
      </c>
      <c r="AD97" s="14">
        <v>4514.437262179631</v>
      </c>
    </row>
    <row r="98" spans="1:31" x14ac:dyDescent="0.35">
      <c r="A98" t="s">
        <v>83</v>
      </c>
      <c r="B98" s="14">
        <v>9830.1054000000004</v>
      </c>
      <c r="C98" s="14">
        <v>10017.06810664476</v>
      </c>
      <c r="D98" s="14">
        <v>10199.504961243838</v>
      </c>
      <c r="E98" s="14">
        <v>10382.664611486365</v>
      </c>
      <c r="F98" s="14">
        <v>10565.270763607343</v>
      </c>
      <c r="G98" s="14">
        <v>10752.89201140871</v>
      </c>
      <c r="H98" s="14">
        <v>10948.238725290772</v>
      </c>
      <c r="I98" s="14">
        <v>11145.488763108846</v>
      </c>
      <c r="J98" s="14">
        <v>11346.434123665564</v>
      </c>
      <c r="K98" s="14">
        <v>11546.932422491209</v>
      </c>
      <c r="L98" s="14">
        <v>11753.266867335189</v>
      </c>
      <c r="M98" s="14">
        <v>11955.439512026969</v>
      </c>
      <c r="N98" s="14">
        <v>12155.595089249422</v>
      </c>
      <c r="O98" s="14">
        <v>12354.148226115749</v>
      </c>
      <c r="P98" s="14">
        <v>12554.712880907447</v>
      </c>
      <c r="Q98" s="14">
        <v>12751.676238468275</v>
      </c>
      <c r="R98" s="14">
        <v>12952.814803615756</v>
      </c>
      <c r="S98" s="14">
        <v>13153.492763368175</v>
      </c>
      <c r="T98" s="14">
        <v>13353.613948317887</v>
      </c>
      <c r="U98" s="14">
        <v>13557.981662267128</v>
      </c>
      <c r="V98" s="14">
        <v>13763.109857422729</v>
      </c>
      <c r="W98" s="14">
        <v>13969.341800770293</v>
      </c>
      <c r="X98" s="14">
        <v>14175.846389808541</v>
      </c>
      <c r="Y98" s="14">
        <v>14383.618935174687</v>
      </c>
      <c r="Z98" s="14">
        <v>14592.074970954602</v>
      </c>
      <c r="AA98" s="14">
        <v>14800.010580083208</v>
      </c>
      <c r="AB98" s="14">
        <v>15005.276366821558</v>
      </c>
      <c r="AC98" s="14">
        <v>15210.815641439007</v>
      </c>
      <c r="AD98" s="14">
        <v>15416.471953237518</v>
      </c>
    </row>
    <row r="99" spans="1:31" x14ac:dyDescent="0.35">
      <c r="A99" t="s">
        <v>84</v>
      </c>
      <c r="B99" s="14">
        <v>10096.316800000001</v>
      </c>
      <c r="C99" s="14">
        <v>10270.459081798081</v>
      </c>
      <c r="D99" s="14">
        <v>10437.965134192666</v>
      </c>
      <c r="E99" s="14">
        <v>10604.223130443113</v>
      </c>
      <c r="F99" s="14">
        <v>10764.387195760699</v>
      </c>
      <c r="G99" s="14">
        <v>10926.501019806294</v>
      </c>
      <c r="H99" s="14">
        <v>11097.983712111338</v>
      </c>
      <c r="I99" s="14">
        <v>11271.491809063229</v>
      </c>
      <c r="J99" s="14">
        <v>11458.116153244251</v>
      </c>
      <c r="K99" s="14">
        <v>11635.645913299388</v>
      </c>
      <c r="L99" s="14">
        <v>11821.792976620351</v>
      </c>
      <c r="M99" s="14">
        <v>12008.2498419855</v>
      </c>
      <c r="N99" s="14">
        <v>12192.807035456945</v>
      </c>
      <c r="O99" s="14">
        <v>12376.52825186721</v>
      </c>
      <c r="P99" s="14">
        <v>12562.863072963195</v>
      </c>
      <c r="Q99" s="14">
        <v>12746.755750052616</v>
      </c>
      <c r="R99" s="14">
        <v>12932.781903468884</v>
      </c>
      <c r="S99" s="14">
        <v>13118.422934745846</v>
      </c>
      <c r="T99" s="14">
        <v>13303.292998111458</v>
      </c>
      <c r="U99" s="14">
        <v>13492.233016917135</v>
      </c>
      <c r="V99" s="14">
        <v>13681.171501969535</v>
      </c>
      <c r="W99" s="14">
        <v>13870.358845850218</v>
      </c>
      <c r="X99" s="14">
        <v>14059.460383175117</v>
      </c>
      <c r="Y99" s="14">
        <v>14248.792106425146</v>
      </c>
      <c r="Z99" s="14">
        <v>14438.970734669603</v>
      </c>
      <c r="AA99" s="14">
        <v>14628.838868139288</v>
      </c>
      <c r="AB99" s="14">
        <v>14817.897593019459</v>
      </c>
      <c r="AC99" s="14">
        <v>15006.855423125644</v>
      </c>
      <c r="AD99" s="14">
        <v>15195.686684914834</v>
      </c>
    </row>
    <row r="100" spans="1:31" x14ac:dyDescent="0.35">
      <c r="A100" t="s">
        <v>85</v>
      </c>
      <c r="B100" s="14">
        <v>12588.9625</v>
      </c>
      <c r="C100" s="14">
        <v>12825.021912526248</v>
      </c>
      <c r="D100" s="14">
        <v>13054.220444129389</v>
      </c>
      <c r="E100" s="14">
        <v>13282.73065673774</v>
      </c>
      <c r="F100" s="14">
        <v>13507.742770609009</v>
      </c>
      <c r="G100" s="14">
        <v>13737.729651344229</v>
      </c>
      <c r="H100" s="14">
        <v>13977.292302323265</v>
      </c>
      <c r="I100" s="14">
        <v>14220.253983497629</v>
      </c>
      <c r="J100" s="14">
        <v>14468.324892214348</v>
      </c>
      <c r="K100" s="14">
        <v>14715.856228632798</v>
      </c>
      <c r="L100" s="14">
        <v>14969.684146377995</v>
      </c>
      <c r="M100" s="14">
        <v>15221.403876204584</v>
      </c>
      <c r="N100" s="14">
        <v>15472.118663730325</v>
      </c>
      <c r="O100" s="14">
        <v>15721.043392063617</v>
      </c>
      <c r="P100" s="14">
        <v>15972.487332180621</v>
      </c>
      <c r="Q100" s="14">
        <v>16220.078455565486</v>
      </c>
      <c r="R100" s="14">
        <v>16471.86922146261</v>
      </c>
      <c r="S100" s="14">
        <v>16723.06852146376</v>
      </c>
      <c r="T100" s="14">
        <v>16973.466371049341</v>
      </c>
      <c r="U100" s="14">
        <v>17228.922131973544</v>
      </c>
      <c r="V100" s="14">
        <v>17484.871553381719</v>
      </c>
      <c r="W100" s="14">
        <v>17741.713825577965</v>
      </c>
      <c r="X100" s="14">
        <v>17998.798355596118</v>
      </c>
      <c r="Y100" s="14">
        <v>18256.944321131421</v>
      </c>
      <c r="Z100" s="14">
        <v>18516.249527018885</v>
      </c>
      <c r="AA100" s="14">
        <v>18775.278896527208</v>
      </c>
      <c r="AB100" s="14">
        <v>19032.503972465409</v>
      </c>
      <c r="AC100" s="14">
        <v>19290.185043748617</v>
      </c>
      <c r="AD100" s="14">
        <v>19548.249139263884</v>
      </c>
    </row>
    <row r="101" spans="1:31" x14ac:dyDescent="0.35">
      <c r="A101" t="s">
        <v>86</v>
      </c>
      <c r="B101" s="14">
        <v>40649.554600000003</v>
      </c>
      <c r="C101" s="14">
        <v>41453.610919898922</v>
      </c>
      <c r="D101" s="14">
        <v>42250.241542390992</v>
      </c>
      <c r="E101" s="14">
        <v>43052.670804836547</v>
      </c>
      <c r="F101" s="14">
        <v>43848.456371993147</v>
      </c>
      <c r="G101" s="14">
        <v>44662.897600646553</v>
      </c>
      <c r="H101" s="14">
        <v>45506.544006004689</v>
      </c>
      <c r="I101" s="14">
        <v>46363.272956733737</v>
      </c>
      <c r="J101" s="14">
        <v>47238.092281499754</v>
      </c>
      <c r="K101" s="14">
        <v>48102.53992263275</v>
      </c>
      <c r="L101" s="14">
        <v>48990.344450714823</v>
      </c>
      <c r="M101" s="14">
        <v>49881.371037515535</v>
      </c>
      <c r="N101" s="14">
        <v>50772.536648060479</v>
      </c>
      <c r="O101" s="14">
        <v>51666.20945187132</v>
      </c>
      <c r="P101" s="14">
        <v>52567.526475759209</v>
      </c>
      <c r="Q101" s="14">
        <v>53468.512852543128</v>
      </c>
      <c r="R101" s="14">
        <v>54376.172939322765</v>
      </c>
      <c r="S101" s="14">
        <v>55287.251154538404</v>
      </c>
      <c r="T101" s="14">
        <v>56200.784520265312</v>
      </c>
      <c r="U101" s="14">
        <v>57124.191510325531</v>
      </c>
      <c r="V101" s="14">
        <v>58052.271112536335</v>
      </c>
      <c r="W101" s="14">
        <v>58985.287213857024</v>
      </c>
      <c r="X101" s="14">
        <v>59922.203617433202</v>
      </c>
      <c r="Y101" s="14">
        <v>60863.749218433208</v>
      </c>
      <c r="Z101" s="14">
        <v>61810.15008690524</v>
      </c>
      <c r="AA101" s="14">
        <v>62759.887767050575</v>
      </c>
      <c r="AB101" s="14">
        <v>63711.264905711287</v>
      </c>
      <c r="AC101" s="14">
        <v>64665.901756805484</v>
      </c>
      <c r="AD101" s="14">
        <v>65623.888291791503</v>
      </c>
    </row>
    <row r="102" spans="1:31" x14ac:dyDescent="0.35">
      <c r="A102" t="s">
        <v>87</v>
      </c>
      <c r="B102" s="14">
        <v>2798.1318999999999</v>
      </c>
      <c r="C102" s="14">
        <v>2849.5067209367598</v>
      </c>
      <c r="D102" s="14">
        <v>2899.3024207864742</v>
      </c>
      <c r="E102" s="14">
        <v>2949.1376603066465</v>
      </c>
      <c r="F102" s="14">
        <v>3000.5502720525387</v>
      </c>
      <c r="G102" s="14">
        <v>3052.5819141551206</v>
      </c>
      <c r="H102" s="14">
        <v>3105.9050255479647</v>
      </c>
      <c r="I102" s="14">
        <v>3159.4166632331303</v>
      </c>
      <c r="J102" s="14">
        <v>3214.3007857401508</v>
      </c>
      <c r="K102" s="14">
        <v>3271.9434845909864</v>
      </c>
      <c r="L102" s="14">
        <v>3330.3620723422678</v>
      </c>
      <c r="M102" s="14">
        <v>3385.9731242986536</v>
      </c>
      <c r="N102" s="14">
        <v>3440.2915823532776</v>
      </c>
      <c r="O102" s="14">
        <v>3493.4406470090535</v>
      </c>
      <c r="P102" s="14">
        <v>3546.7690665178411</v>
      </c>
      <c r="Q102" s="14">
        <v>3598.1355042005925</v>
      </c>
      <c r="R102" s="14">
        <v>3651.5872463696942</v>
      </c>
      <c r="S102" s="14">
        <v>3704.6539380275622</v>
      </c>
      <c r="T102" s="14">
        <v>3757.5686216205913</v>
      </c>
      <c r="U102" s="14">
        <v>3811.7512581169121</v>
      </c>
      <c r="V102" s="14">
        <v>3866.3709854198469</v>
      </c>
      <c r="W102" s="14">
        <v>3921.6198802531021</v>
      </c>
      <c r="X102" s="14">
        <v>3977.0123688996896</v>
      </c>
      <c r="Y102" s="14">
        <v>4033.1948272326622</v>
      </c>
      <c r="Z102" s="14">
        <v>4089.355451923946</v>
      </c>
      <c r="AA102" s="14">
        <v>4145.0418408549749</v>
      </c>
      <c r="AB102" s="14">
        <v>4198.7010655015793</v>
      </c>
      <c r="AC102" s="14">
        <v>4252.3768400528452</v>
      </c>
      <c r="AD102" s="14">
        <v>4305.951260147619</v>
      </c>
    </row>
    <row r="103" spans="1:31" x14ac:dyDescent="0.35">
      <c r="A103" t="s">
        <v>88</v>
      </c>
      <c r="B103" s="14">
        <v>3176.5954999999999</v>
      </c>
      <c r="C103" s="14">
        <v>3239.11058178045</v>
      </c>
      <c r="D103" s="14">
        <v>3300.5237944999494</v>
      </c>
      <c r="E103" s="14">
        <v>3362.5244640320107</v>
      </c>
      <c r="F103" s="14">
        <v>3423.7398944046058</v>
      </c>
      <c r="G103" s="14">
        <v>3487.4255649284046</v>
      </c>
      <c r="H103" s="14">
        <v>3554.0681750188478</v>
      </c>
      <c r="I103" s="14">
        <v>3621.6821896076763</v>
      </c>
      <c r="J103" s="14">
        <v>3691.8099083497063</v>
      </c>
      <c r="K103" s="14">
        <v>3759.9640418867593</v>
      </c>
      <c r="L103" s="14">
        <v>3830.6566298238895</v>
      </c>
      <c r="M103" s="14">
        <v>3901.207748303671</v>
      </c>
      <c r="N103" s="14">
        <v>3970.9800686405324</v>
      </c>
      <c r="O103" s="14">
        <v>4040.924911569567</v>
      </c>
      <c r="P103" s="14">
        <v>4111.9368932255611</v>
      </c>
      <c r="Q103" s="14">
        <v>4182.8562912104007</v>
      </c>
      <c r="R103" s="14">
        <v>4254.2630858145412</v>
      </c>
      <c r="S103" s="14">
        <v>4325.9121084269045</v>
      </c>
      <c r="T103" s="14">
        <v>4397.6262141779844</v>
      </c>
      <c r="U103" s="14">
        <v>4470.5788752076041</v>
      </c>
      <c r="V103" s="14">
        <v>4543.8628394194448</v>
      </c>
      <c r="W103" s="14">
        <v>4617.4779612808788</v>
      </c>
      <c r="X103" s="14">
        <v>4691.3169748553137</v>
      </c>
      <c r="Y103" s="14">
        <v>4765.4045981807167</v>
      </c>
      <c r="Z103" s="14">
        <v>4839.888825131201</v>
      </c>
      <c r="AA103" s="14">
        <v>4914.5058751371316</v>
      </c>
      <c r="AB103" s="14">
        <v>4989.1311724993266</v>
      </c>
      <c r="AC103" s="14">
        <v>5063.8139759335863</v>
      </c>
      <c r="AD103" s="14">
        <v>5138.525993715908</v>
      </c>
    </row>
    <row r="104" spans="1:31" x14ac:dyDescent="0.35">
      <c r="A104" t="s">
        <v>89</v>
      </c>
      <c r="B104" s="14">
        <v>3191.7062999999998</v>
      </c>
      <c r="C104" s="14">
        <v>3254.6205762443401</v>
      </c>
      <c r="D104" s="14">
        <v>3316.1771679751955</v>
      </c>
      <c r="E104" s="14">
        <v>3378.110755999734</v>
      </c>
      <c r="F104" s="14">
        <v>3440.3389342360051</v>
      </c>
      <c r="G104" s="14">
        <v>3504.2157072279651</v>
      </c>
      <c r="H104" s="14">
        <v>3570.8441638420563</v>
      </c>
      <c r="I104" s="14">
        <v>3638.210638583852</v>
      </c>
      <c r="J104" s="14">
        <v>3706.6293725688047</v>
      </c>
      <c r="K104" s="14">
        <v>3775.6972216455029</v>
      </c>
      <c r="L104" s="14">
        <v>3846.6984527591026</v>
      </c>
      <c r="M104" s="14">
        <v>3915.9663364677808</v>
      </c>
      <c r="N104" s="14">
        <v>3984.5439137419053</v>
      </c>
      <c r="O104" s="14">
        <v>4052.5465309001725</v>
      </c>
      <c r="P104" s="14">
        <v>4121.0418618561416</v>
      </c>
      <c r="Q104" s="14">
        <v>4188.4007031923657</v>
      </c>
      <c r="R104" s="14">
        <v>4257.4037670973185</v>
      </c>
      <c r="S104" s="14">
        <v>4326.3498666631995</v>
      </c>
      <c r="T104" s="14">
        <v>4395.2876559785573</v>
      </c>
      <c r="U104" s="14">
        <v>4465.4830370171285</v>
      </c>
      <c r="V104" s="14">
        <v>4536.1354630805099</v>
      </c>
      <c r="W104" s="14">
        <v>4607.3845427991155</v>
      </c>
      <c r="X104" s="14">
        <v>4678.8962190263546</v>
      </c>
      <c r="Y104" s="14">
        <v>4751.1023491472351</v>
      </c>
      <c r="Z104" s="14">
        <v>4823.5462075465621</v>
      </c>
      <c r="AA104" s="14">
        <v>4895.932200773972</v>
      </c>
      <c r="AB104" s="14">
        <v>4967.3398615154802</v>
      </c>
      <c r="AC104" s="14">
        <v>5039.0771903275145</v>
      </c>
      <c r="AD104" s="14">
        <v>5111.0730056843186</v>
      </c>
    </row>
    <row r="105" spans="1:31" x14ac:dyDescent="0.35">
      <c r="A105" t="s">
        <v>90</v>
      </c>
      <c r="B105" s="14">
        <v>42883.4329</v>
      </c>
      <c r="C105" s="14">
        <v>43679.696770430492</v>
      </c>
      <c r="D105" s="14">
        <v>44454.740573985662</v>
      </c>
      <c r="E105" s="14">
        <v>45233.085290273404</v>
      </c>
      <c r="F105" s="14">
        <v>45998.677875353926</v>
      </c>
      <c r="G105" s="14">
        <v>46792.380462225367</v>
      </c>
      <c r="H105" s="14">
        <v>47625.556230259666</v>
      </c>
      <c r="I105" s="14">
        <v>48471.324195685971</v>
      </c>
      <c r="J105" s="14">
        <v>49341.762541327262</v>
      </c>
      <c r="K105" s="14">
        <v>50193.544453901937</v>
      </c>
      <c r="L105" s="14">
        <v>51072.719520493141</v>
      </c>
      <c r="M105" s="14">
        <v>51947.39602227306</v>
      </c>
      <c r="N105" s="14">
        <v>52813.946119539396</v>
      </c>
      <c r="O105" s="14">
        <v>53678.336131494063</v>
      </c>
      <c r="P105" s="14">
        <v>54555.053659862533</v>
      </c>
      <c r="Q105" s="14">
        <v>55424.1538532017</v>
      </c>
      <c r="R105" s="14">
        <v>56302.881642882669</v>
      </c>
      <c r="S105" s="14">
        <v>57181.76399503991</v>
      </c>
      <c r="T105" s="14">
        <v>58058.897945665427</v>
      </c>
      <c r="U105" s="14">
        <v>58953.823604489713</v>
      </c>
      <c r="V105" s="14">
        <v>59850.929833661598</v>
      </c>
      <c r="W105" s="14">
        <v>60750.842429547549</v>
      </c>
      <c r="X105" s="14">
        <v>61651.959675305035</v>
      </c>
      <c r="Y105" s="14">
        <v>62555.469144346636</v>
      </c>
      <c r="Z105" s="14">
        <v>63463.674467571924</v>
      </c>
      <c r="AA105" s="14">
        <v>64372.036386593732</v>
      </c>
      <c r="AB105" s="14">
        <v>65278.175793993265</v>
      </c>
      <c r="AC105" s="14">
        <v>66185.046323393733</v>
      </c>
      <c r="AD105" s="14">
        <v>67092.436689982831</v>
      </c>
    </row>
    <row r="106" spans="1:31" x14ac:dyDescent="0.35">
      <c r="A106" t="s">
        <v>91</v>
      </c>
      <c r="B106" s="14">
        <v>2199.4018999999998</v>
      </c>
      <c r="C106" s="14">
        <v>2238.8912813537395</v>
      </c>
      <c r="D106" s="14">
        <v>2276.1188939127051</v>
      </c>
      <c r="E106" s="14">
        <v>2312.9562849274562</v>
      </c>
      <c r="F106" s="14">
        <v>2348.4039590633688</v>
      </c>
      <c r="G106" s="14">
        <v>2386.0213982008336</v>
      </c>
      <c r="H106" s="14">
        <v>2426.0092080175614</v>
      </c>
      <c r="I106" s="14">
        <v>2466.6730039586682</v>
      </c>
      <c r="J106" s="14">
        <v>2508.8913457579229</v>
      </c>
      <c r="K106" s="14">
        <v>2550.1568379455457</v>
      </c>
      <c r="L106" s="14">
        <v>2593.1657430488649</v>
      </c>
      <c r="M106" s="14">
        <v>2635.8917790976352</v>
      </c>
      <c r="N106" s="14">
        <v>2677.5578476281876</v>
      </c>
      <c r="O106" s="14">
        <v>2718.8733684844447</v>
      </c>
      <c r="P106" s="14">
        <v>2760.5063888266991</v>
      </c>
      <c r="Q106" s="14">
        <v>2801.4971481943862</v>
      </c>
      <c r="R106" s="14">
        <v>2843.1444849491591</v>
      </c>
      <c r="S106" s="14">
        <v>2884.6831101887151</v>
      </c>
      <c r="T106" s="14">
        <v>2926.0679279607266</v>
      </c>
      <c r="U106" s="14">
        <v>2968.2229107784788</v>
      </c>
      <c r="V106" s="14">
        <v>3010.4372738378615</v>
      </c>
      <c r="W106" s="14">
        <v>3052.7826866191199</v>
      </c>
      <c r="X106" s="14">
        <v>3095.1455414047959</v>
      </c>
      <c r="Y106" s="14">
        <v>3137.6555083286657</v>
      </c>
      <c r="Z106" s="14">
        <v>3180.2934227968944</v>
      </c>
      <c r="AA106" s="14">
        <v>3222.8406603244403</v>
      </c>
      <c r="AB106" s="14">
        <v>3265.0453701917186</v>
      </c>
      <c r="AC106" s="14">
        <v>3307.2614273146864</v>
      </c>
      <c r="AD106" s="14">
        <v>3349.4637367579353</v>
      </c>
    </row>
    <row r="107" spans="1:31" x14ac:dyDescent="0.35">
      <c r="A107" t="s">
        <v>92</v>
      </c>
      <c r="B107" s="14">
        <v>15505.1698</v>
      </c>
      <c r="C107" s="14">
        <v>15788.399635702639</v>
      </c>
      <c r="D107" s="14">
        <v>16065.239750274903</v>
      </c>
      <c r="E107" s="14">
        <v>16343.82064668852</v>
      </c>
      <c r="F107" s="14">
        <v>16619.37746279169</v>
      </c>
      <c r="G107" s="14">
        <v>16904.467925726163</v>
      </c>
      <c r="H107" s="14">
        <v>17202.583288936723</v>
      </c>
      <c r="I107" s="14">
        <v>17504.660651490452</v>
      </c>
      <c r="J107" s="14">
        <v>17812.93873115598</v>
      </c>
      <c r="K107" s="14">
        <v>18115.951069323928</v>
      </c>
      <c r="L107" s="14">
        <v>18428.157746862445</v>
      </c>
      <c r="M107" s="14">
        <v>18737.828195272272</v>
      </c>
      <c r="N107" s="14">
        <v>19045.070490407332</v>
      </c>
      <c r="O107" s="14">
        <v>19351.520910654377</v>
      </c>
      <c r="P107" s="14">
        <v>19661.710309635437</v>
      </c>
      <c r="Q107" s="14">
        <v>19968.912736197308</v>
      </c>
      <c r="R107" s="14">
        <v>20280.0104246058</v>
      </c>
      <c r="S107" s="14">
        <v>20591.174736554694</v>
      </c>
      <c r="T107" s="14">
        <v>20901.844085392462</v>
      </c>
      <c r="U107" s="14">
        <v>21218.316816504983</v>
      </c>
      <c r="V107" s="14">
        <v>21535.804369198664</v>
      </c>
      <c r="W107" s="14">
        <v>21854.560116828048</v>
      </c>
      <c r="X107" s="14">
        <v>22173.885836519068</v>
      </c>
      <c r="Y107" s="14">
        <v>22494.460356223371</v>
      </c>
      <c r="Z107" s="14">
        <v>22816.560783510169</v>
      </c>
      <c r="AA107" s="14">
        <v>23138.719213492943</v>
      </c>
      <c r="AB107" s="14">
        <v>23459.514416668811</v>
      </c>
      <c r="AC107" s="14">
        <v>23780.776044945</v>
      </c>
      <c r="AD107" s="14">
        <v>24102.449090194554</v>
      </c>
    </row>
    <row r="108" spans="1:31" x14ac:dyDescent="0.35">
      <c r="A108" t="s">
        <v>93</v>
      </c>
      <c r="B108" s="14">
        <v>7058.8639999999996</v>
      </c>
      <c r="C108" s="14">
        <v>7193.4080654991994</v>
      </c>
      <c r="D108" s="14">
        <v>7322.4837024632907</v>
      </c>
      <c r="E108" s="14">
        <v>7450.4799853339791</v>
      </c>
      <c r="F108" s="14">
        <v>7575.7769423913369</v>
      </c>
      <c r="G108" s="14">
        <v>7703.3340866588514</v>
      </c>
      <c r="H108" s="14">
        <v>7835.0795875425256</v>
      </c>
      <c r="I108" s="14">
        <v>7967.8207224067119</v>
      </c>
      <c r="J108" s="14">
        <v>8101.9828877305954</v>
      </c>
      <c r="K108" s="14">
        <v>8238.0791860804056</v>
      </c>
      <c r="L108" s="14">
        <v>8376.7861967601966</v>
      </c>
      <c r="M108" s="14">
        <v>8514.2216148545831</v>
      </c>
      <c r="N108" s="14">
        <v>8651.5509009692196</v>
      </c>
      <c r="O108" s="14">
        <v>8787.5584720629977</v>
      </c>
      <c r="P108" s="14">
        <v>8924.276185527202</v>
      </c>
      <c r="Q108" s="14">
        <v>9058.322383544295</v>
      </c>
      <c r="R108" s="14">
        <v>9195.2307738814216</v>
      </c>
      <c r="S108" s="14">
        <v>9331.623631950406</v>
      </c>
      <c r="T108" s="14">
        <v>9467.5648586959342</v>
      </c>
      <c r="U108" s="14">
        <v>9605.9920180079007</v>
      </c>
      <c r="V108" s="14">
        <v>9744.6276160101934</v>
      </c>
      <c r="W108" s="14">
        <v>9883.7964897710044</v>
      </c>
      <c r="X108" s="14">
        <v>10023.175811110457</v>
      </c>
      <c r="Y108" s="14">
        <v>10163.367966545298</v>
      </c>
      <c r="Z108" s="14">
        <v>10304.322700536519</v>
      </c>
      <c r="AA108" s="14">
        <v>10445.350752312872</v>
      </c>
      <c r="AB108" s="14">
        <v>10585.567051741769</v>
      </c>
      <c r="AC108" s="14">
        <v>10726.598561572124</v>
      </c>
      <c r="AD108" s="14">
        <v>10868.501806603017</v>
      </c>
    </row>
    <row r="110" spans="1:31" ht="20" thickBot="1" x14ac:dyDescent="0.5">
      <c r="A110" s="3" t="s">
        <v>207</v>
      </c>
    </row>
    <row r="111" spans="1:31" ht="15" thickTop="1" x14ac:dyDescent="0.35">
      <c r="A111" t="s">
        <v>208</v>
      </c>
      <c r="B111" s="5">
        <v>0</v>
      </c>
      <c r="C111" s="5">
        <v>0</v>
      </c>
      <c r="D111" s="5">
        <v>0</v>
      </c>
      <c r="E111" s="5">
        <v>0</v>
      </c>
      <c r="F111" s="5">
        <v>0</v>
      </c>
      <c r="G111" s="5">
        <v>0</v>
      </c>
      <c r="H111" s="5">
        <v>0</v>
      </c>
      <c r="I111" s="5">
        <v>0</v>
      </c>
      <c r="J111" s="5">
        <v>0</v>
      </c>
      <c r="K111" s="5">
        <v>4.9743610000000001E-2</v>
      </c>
      <c r="L111" s="5">
        <v>7.3759980000000003E-2</v>
      </c>
      <c r="M111" s="5">
        <v>0.108886</v>
      </c>
      <c r="N111" s="5">
        <v>0.13011300000000001</v>
      </c>
      <c r="O111" s="5">
        <v>0.14580699999999999</v>
      </c>
      <c r="P111" s="5">
        <v>0.136605</v>
      </c>
      <c r="Q111" s="5">
        <v>0.13173699999999999</v>
      </c>
      <c r="R111" s="5">
        <v>0.127223</v>
      </c>
      <c r="S111" s="5">
        <v>0.123366</v>
      </c>
      <c r="T111" s="5">
        <v>0.121211</v>
      </c>
      <c r="U111" s="5">
        <v>0.103448</v>
      </c>
      <c r="V111" s="5">
        <v>8.7326669999999995E-2</v>
      </c>
      <c r="W111" s="5">
        <v>7.2966760000000006E-2</v>
      </c>
      <c r="X111" s="5">
        <v>6.0249570000000002E-2</v>
      </c>
      <c r="Y111" s="5">
        <v>4.903764E-2</v>
      </c>
      <c r="Z111" s="5">
        <v>3.53341E-2</v>
      </c>
      <c r="AA111" s="5">
        <v>2.295842E-2</v>
      </c>
      <c r="AB111" s="5">
        <v>1.1870779999999999E-2</v>
      </c>
      <c r="AC111" s="5">
        <v>2.180516E-3</v>
      </c>
      <c r="AD111" s="5">
        <v>-6.3388130000000004E-3</v>
      </c>
      <c r="AE111" s="5"/>
    </row>
    <row r="112" spans="1:31" x14ac:dyDescent="0.35">
      <c r="A112" t="s">
        <v>209</v>
      </c>
      <c r="B112" s="5">
        <v>0</v>
      </c>
      <c r="C112" s="5">
        <v>0</v>
      </c>
      <c r="D112" s="5">
        <v>0</v>
      </c>
      <c r="E112" s="5">
        <v>0</v>
      </c>
      <c r="F112" s="5">
        <v>0</v>
      </c>
      <c r="G112" s="5">
        <v>0</v>
      </c>
      <c r="H112" s="5">
        <v>0</v>
      </c>
      <c r="I112" s="5">
        <v>0</v>
      </c>
      <c r="J112" s="5">
        <v>0</v>
      </c>
      <c r="K112" s="5">
        <v>4.1717579999999997E-2</v>
      </c>
      <c r="L112" s="5">
        <v>6.2785279999999999E-2</v>
      </c>
      <c r="M112" s="5">
        <v>9.3238760000000004E-2</v>
      </c>
      <c r="N112" s="5">
        <v>0.11234</v>
      </c>
      <c r="O112" s="5">
        <v>0.12686600000000001</v>
      </c>
      <c r="P112" s="5">
        <v>0.120421</v>
      </c>
      <c r="Q112" s="5">
        <v>0.117449</v>
      </c>
      <c r="R112" s="5">
        <v>0.114506</v>
      </c>
      <c r="S112" s="5">
        <v>0.111996</v>
      </c>
      <c r="T112" s="5">
        <v>0.110863</v>
      </c>
      <c r="U112" s="5">
        <v>9.6148659999999997E-2</v>
      </c>
      <c r="V112" s="5">
        <v>8.2683839999999995E-2</v>
      </c>
      <c r="W112" s="5">
        <v>7.0577550000000003E-2</v>
      </c>
      <c r="X112" s="5">
        <v>5.9800119999999998E-2</v>
      </c>
      <c r="Y112" s="5">
        <v>5.0263130000000003E-2</v>
      </c>
      <c r="Z112" s="5">
        <v>3.8508140000000003E-2</v>
      </c>
      <c r="AA112" s="5">
        <v>2.7904849999999998E-2</v>
      </c>
      <c r="AB112" s="5">
        <v>1.8472800000000001E-2</v>
      </c>
      <c r="AC112" s="5">
        <v>1.0350710000000001E-2</v>
      </c>
      <c r="AD112" s="5">
        <v>3.4008250000000001E-3</v>
      </c>
    </row>
    <row r="113" spans="1:30" x14ac:dyDescent="0.35">
      <c r="A113" t="s">
        <v>210</v>
      </c>
      <c r="B113" s="5">
        <v>0</v>
      </c>
      <c r="C113" s="5">
        <v>0</v>
      </c>
      <c r="D113" s="5">
        <v>0</v>
      </c>
      <c r="E113" s="5">
        <v>0</v>
      </c>
      <c r="F113" s="5">
        <v>0</v>
      </c>
      <c r="G113" s="5">
        <v>0</v>
      </c>
      <c r="H113" s="5">
        <v>0</v>
      </c>
      <c r="I113" s="5">
        <v>0</v>
      </c>
      <c r="J113" s="5">
        <v>0</v>
      </c>
      <c r="K113" s="5">
        <v>2.1605389999999999E-2</v>
      </c>
      <c r="L113" s="5">
        <v>4.0721559999999997E-2</v>
      </c>
      <c r="M113" s="5">
        <v>4.083941E-2</v>
      </c>
      <c r="N113" s="5">
        <v>3.3658149999999998E-2</v>
      </c>
      <c r="O113" s="5">
        <v>1.7683040000000001E-2</v>
      </c>
      <c r="P113" s="5">
        <v>1.509217E-2</v>
      </c>
      <c r="Q113" s="5">
        <v>2.3980339999999998E-3</v>
      </c>
      <c r="R113" s="5">
        <v>-8.6373300000000004E-3</v>
      </c>
      <c r="S113" s="5">
        <v>-2.3052719999999999E-2</v>
      </c>
      <c r="T113" s="5">
        <v>-4.4502220000000002E-2</v>
      </c>
      <c r="U113" s="5">
        <v>-4.2076570000000001E-2</v>
      </c>
      <c r="V113" s="5">
        <v>-3.9483150000000002E-2</v>
      </c>
      <c r="W113" s="5">
        <v>-3.6034259999999999E-2</v>
      </c>
      <c r="X113" s="5">
        <v>-3.2692560000000002E-2</v>
      </c>
      <c r="Y113" s="5">
        <v>-2.9399310000000001E-2</v>
      </c>
      <c r="Z113" s="5">
        <v>-1.9074089999999998E-2</v>
      </c>
      <c r="AA113" s="5">
        <v>-8.4994979999999994E-3</v>
      </c>
      <c r="AB113" s="5">
        <v>2.3648110000000001E-3</v>
      </c>
      <c r="AC113" s="5">
        <v>1.336065E-2</v>
      </c>
      <c r="AD113" s="5">
        <v>2.5029650000000001E-2</v>
      </c>
    </row>
    <row r="114" spans="1:30" x14ac:dyDescent="0.35">
      <c r="A114" t="s">
        <v>211</v>
      </c>
      <c r="B114" s="5">
        <v>0</v>
      </c>
      <c r="C114" s="5">
        <v>0</v>
      </c>
      <c r="D114" s="5">
        <v>0</v>
      </c>
      <c r="E114" s="5">
        <v>0</v>
      </c>
      <c r="F114" s="5">
        <v>0</v>
      </c>
      <c r="G114" s="5">
        <v>0</v>
      </c>
      <c r="H114" s="5">
        <v>0</v>
      </c>
      <c r="I114" s="5">
        <v>0</v>
      </c>
      <c r="J114" s="5">
        <v>0</v>
      </c>
      <c r="K114" s="5">
        <v>2.426526E-2</v>
      </c>
      <c r="L114" s="5">
        <v>4.3875070000000002E-2</v>
      </c>
      <c r="M114" s="5">
        <v>4.7769359999999997E-2</v>
      </c>
      <c r="N114" s="5">
        <v>4.3736740000000003E-2</v>
      </c>
      <c r="O114" s="5">
        <v>3.1370549999999997E-2</v>
      </c>
      <c r="P114" s="5">
        <v>2.8386580000000002E-2</v>
      </c>
      <c r="Q114" s="5">
        <v>1.7035350000000001E-2</v>
      </c>
      <c r="R114" s="5">
        <v>7.1760519999999996E-3</v>
      </c>
      <c r="S114" s="5">
        <v>-5.5628659999999996E-3</v>
      </c>
      <c r="T114" s="5">
        <v>-2.4315799999999999E-2</v>
      </c>
      <c r="U114" s="5">
        <v>-2.3559420000000001E-2</v>
      </c>
      <c r="V114" s="5">
        <v>-2.235084E-2</v>
      </c>
      <c r="W114" s="5">
        <v>-2.012972E-2</v>
      </c>
      <c r="X114" s="5">
        <v>-1.7799860000000001E-2</v>
      </c>
      <c r="Y114" s="5">
        <v>-1.534159E-2</v>
      </c>
      <c r="Z114" s="5">
        <v>-6.8635550000000004E-3</v>
      </c>
      <c r="AA114" s="5">
        <v>2.030437E-3</v>
      </c>
      <c r="AB114" s="5">
        <v>1.138052E-2</v>
      </c>
      <c r="AC114" s="5">
        <v>2.1058440000000001E-2</v>
      </c>
      <c r="AD114" s="5">
        <v>3.1517389999999999E-2</v>
      </c>
    </row>
    <row r="115" spans="1:30" x14ac:dyDescent="0.35">
      <c r="A115" t="s">
        <v>212</v>
      </c>
      <c r="B115" s="5">
        <v>0</v>
      </c>
      <c r="C115" s="5">
        <v>0</v>
      </c>
      <c r="D115" s="5">
        <v>0</v>
      </c>
      <c r="E115" s="5">
        <v>0</v>
      </c>
      <c r="F115" s="5">
        <v>0</v>
      </c>
      <c r="G115" s="5">
        <v>0</v>
      </c>
      <c r="H115" s="5">
        <v>0</v>
      </c>
      <c r="I115" s="5">
        <v>0</v>
      </c>
      <c r="J115" s="5">
        <v>0</v>
      </c>
      <c r="K115" s="5">
        <v>3.4556440000000001E-2</v>
      </c>
      <c r="L115" s="5">
        <v>5.5965460000000002E-2</v>
      </c>
      <c r="M115" s="5">
        <v>7.519236E-2</v>
      </c>
      <c r="N115" s="5">
        <v>8.45273E-2</v>
      </c>
      <c r="O115" s="5">
        <v>8.7358240000000004E-2</v>
      </c>
      <c r="P115" s="5">
        <v>8.2953310000000002E-2</v>
      </c>
      <c r="Q115" s="5">
        <v>7.6245549999999995E-2</v>
      </c>
      <c r="R115" s="5">
        <v>7.0009150000000006E-2</v>
      </c>
      <c r="S115" s="5">
        <v>6.2492449999999998E-2</v>
      </c>
      <c r="T115" s="5">
        <v>5.2770049999999999E-2</v>
      </c>
      <c r="U115" s="5">
        <v>4.4690319999999999E-2</v>
      </c>
      <c r="V115" s="5">
        <v>3.7318110000000002E-2</v>
      </c>
      <c r="W115" s="5">
        <v>3.1027610000000001E-2</v>
      </c>
      <c r="X115" s="5">
        <v>2.540568E-2</v>
      </c>
      <c r="Y115" s="5">
        <v>2.0403259999999999E-2</v>
      </c>
      <c r="Z115" s="5">
        <v>1.68676E-2</v>
      </c>
      <c r="AA115" s="5">
        <v>1.4001069999999999E-2</v>
      </c>
      <c r="AB115" s="5">
        <v>1.1803920000000001E-2</v>
      </c>
      <c r="AC115" s="5">
        <v>1.0266600000000001E-2</v>
      </c>
      <c r="AD115" s="5">
        <v>9.5075420000000008E-3</v>
      </c>
    </row>
    <row r="116" spans="1:30" x14ac:dyDescent="0.35">
      <c r="A116" t="s">
        <v>213</v>
      </c>
      <c r="B116" s="5">
        <v>0</v>
      </c>
      <c r="C116" s="5">
        <v>0</v>
      </c>
      <c r="D116" s="5">
        <v>0</v>
      </c>
      <c r="E116" s="5">
        <v>0</v>
      </c>
      <c r="F116" s="5">
        <v>0</v>
      </c>
      <c r="G116" s="5">
        <v>0</v>
      </c>
      <c r="H116" s="5">
        <v>0</v>
      </c>
      <c r="I116" s="5">
        <v>0</v>
      </c>
      <c r="J116" s="5">
        <v>0</v>
      </c>
      <c r="K116" s="5">
        <v>3.4039430000000002E-2</v>
      </c>
      <c r="L116" s="5">
        <v>5.4122530000000002E-2</v>
      </c>
      <c r="M116" s="5">
        <v>7.2838920000000001E-2</v>
      </c>
      <c r="N116" s="5">
        <v>8.1609200000000007E-2</v>
      </c>
      <c r="O116" s="5">
        <v>8.4163559999999998E-2</v>
      </c>
      <c r="P116" s="5">
        <v>7.8670110000000001E-2</v>
      </c>
      <c r="Q116" s="5">
        <v>7.1611910000000001E-2</v>
      </c>
      <c r="R116" s="5">
        <v>6.5339389999999997E-2</v>
      </c>
      <c r="S116" s="5">
        <v>5.8160900000000001E-2</v>
      </c>
      <c r="T116" s="5">
        <v>4.9240060000000002E-2</v>
      </c>
      <c r="U116" s="5">
        <v>4.0967530000000002E-2</v>
      </c>
      <c r="V116" s="5">
        <v>3.3726880000000001E-2</v>
      </c>
      <c r="W116" s="5">
        <v>2.7833170000000001E-2</v>
      </c>
      <c r="X116" s="5">
        <v>2.2863609999999999E-2</v>
      </c>
      <c r="Y116" s="5">
        <v>1.8788909999999999E-2</v>
      </c>
      <c r="Z116" s="5">
        <v>1.6160529999999999E-2</v>
      </c>
      <c r="AA116" s="5">
        <v>1.453597E-2</v>
      </c>
      <c r="AB116" s="5">
        <v>1.394508E-2</v>
      </c>
      <c r="AC116" s="5">
        <v>1.441796E-2</v>
      </c>
      <c r="AD116" s="5">
        <v>1.609294E-2</v>
      </c>
    </row>
    <row r="117" spans="1:30" x14ac:dyDescent="0.35">
      <c r="A117" t="s">
        <v>214</v>
      </c>
      <c r="B117" s="5">
        <v>0</v>
      </c>
      <c r="C117" s="5">
        <v>0</v>
      </c>
      <c r="D117" s="5">
        <v>0</v>
      </c>
      <c r="E117" s="5">
        <v>0</v>
      </c>
      <c r="F117" s="5">
        <v>0</v>
      </c>
      <c r="G117" s="5">
        <v>0</v>
      </c>
      <c r="H117" s="5">
        <v>0</v>
      </c>
      <c r="I117" s="5">
        <v>0</v>
      </c>
      <c r="J117" s="5">
        <v>0</v>
      </c>
      <c r="K117" s="5">
        <v>3.3214670000000002E-2</v>
      </c>
      <c r="L117" s="5">
        <v>5.4060690000000002E-2</v>
      </c>
      <c r="M117" s="5">
        <v>6.8768990000000002E-2</v>
      </c>
      <c r="N117" s="5">
        <v>7.3237129999999998E-2</v>
      </c>
      <c r="O117" s="5">
        <v>7.0319590000000001E-2</v>
      </c>
      <c r="P117" s="5">
        <v>6.4325880000000002E-2</v>
      </c>
      <c r="Q117" s="5">
        <v>5.4664150000000002E-2</v>
      </c>
      <c r="R117" s="5">
        <v>4.6161540000000001E-2</v>
      </c>
      <c r="S117" s="5">
        <v>3.6113739999999998E-2</v>
      </c>
      <c r="T117" s="5">
        <v>2.2878269999999999E-2</v>
      </c>
      <c r="U117" s="5">
        <v>1.6427270000000001E-2</v>
      </c>
      <c r="V117" s="5">
        <v>1.1037450000000001E-2</v>
      </c>
      <c r="W117" s="5">
        <v>7.0436409999999998E-3</v>
      </c>
      <c r="X117" s="5">
        <v>3.8066329999999998E-3</v>
      </c>
      <c r="Y117" s="5">
        <v>1.257928E-3</v>
      </c>
      <c r="Z117" s="5">
        <v>1.671276E-3</v>
      </c>
      <c r="AA117" s="5">
        <v>2.92159E-3</v>
      </c>
      <c r="AB117" s="5">
        <v>4.9895579999999998E-3</v>
      </c>
      <c r="AC117" s="5">
        <v>7.8164059999999997E-3</v>
      </c>
      <c r="AD117" s="5">
        <v>1.162906E-2</v>
      </c>
    </row>
    <row r="118" spans="1:30" x14ac:dyDescent="0.35">
      <c r="A118" t="s">
        <v>215</v>
      </c>
      <c r="B118" s="5">
        <v>0</v>
      </c>
      <c r="C118" s="5">
        <v>0</v>
      </c>
      <c r="D118" s="5">
        <v>0</v>
      </c>
      <c r="E118" s="5">
        <v>0</v>
      </c>
      <c r="F118" s="5">
        <v>0</v>
      </c>
      <c r="G118" s="5">
        <v>0</v>
      </c>
      <c r="H118" s="5">
        <v>0</v>
      </c>
      <c r="I118" s="5">
        <v>0</v>
      </c>
      <c r="J118" s="5">
        <v>0</v>
      </c>
      <c r="K118" s="5">
        <v>2.881893E-2</v>
      </c>
      <c r="L118" s="5">
        <v>4.8340979999999999E-2</v>
      </c>
      <c r="M118" s="5">
        <v>6.0909280000000003E-2</v>
      </c>
      <c r="N118" s="5">
        <v>6.4896590000000004E-2</v>
      </c>
      <c r="O118" s="5">
        <v>6.2096690000000003E-2</v>
      </c>
      <c r="P118" s="5">
        <v>5.8451110000000001E-2</v>
      </c>
      <c r="Q118" s="5">
        <v>5.049903E-2</v>
      </c>
      <c r="R118" s="5">
        <v>4.3430969999999999E-2</v>
      </c>
      <c r="S118" s="5">
        <v>3.4630939999999999E-2</v>
      </c>
      <c r="T118" s="5">
        <v>2.2465929999999999E-2</v>
      </c>
      <c r="U118" s="5">
        <v>1.820749E-2</v>
      </c>
      <c r="V118" s="5">
        <v>1.4617120000000001E-2</v>
      </c>
      <c r="W118" s="5">
        <v>1.2108300000000001E-2</v>
      </c>
      <c r="X118" s="5">
        <v>1.014023E-2</v>
      </c>
      <c r="Y118" s="5">
        <v>8.7131629999999995E-3</v>
      </c>
      <c r="Z118" s="5">
        <v>1.0426029999999999E-2</v>
      </c>
      <c r="AA118" s="5">
        <v>1.287778E-2</v>
      </c>
      <c r="AB118" s="5">
        <v>1.609853E-2</v>
      </c>
      <c r="AC118" s="5">
        <v>2.0068880000000001E-2</v>
      </c>
      <c r="AD118" s="5">
        <v>2.50552E-2</v>
      </c>
    </row>
    <row r="119" spans="1:30" x14ac:dyDescent="0.35">
      <c r="A119" t="s">
        <v>216</v>
      </c>
      <c r="B119" s="5">
        <v>0</v>
      </c>
      <c r="C119" s="5">
        <v>0</v>
      </c>
      <c r="D119" s="5">
        <v>0</v>
      </c>
      <c r="E119" s="5">
        <v>0</v>
      </c>
      <c r="F119" s="5">
        <v>0</v>
      </c>
      <c r="G119" s="5">
        <v>0</v>
      </c>
      <c r="H119" s="5">
        <v>0</v>
      </c>
      <c r="I119" s="5">
        <v>0</v>
      </c>
      <c r="J119" s="5">
        <v>0</v>
      </c>
      <c r="K119" s="5">
        <v>3.2950599999999997E-2</v>
      </c>
      <c r="L119" s="5">
        <v>5.425133E-2</v>
      </c>
      <c r="M119" s="5">
        <v>6.7855819999999997E-2</v>
      </c>
      <c r="N119" s="5">
        <v>7.1134779999999995E-2</v>
      </c>
      <c r="O119" s="5">
        <v>6.6587950000000007E-2</v>
      </c>
      <c r="P119" s="5">
        <v>6.0517540000000002E-2</v>
      </c>
      <c r="Q119" s="5">
        <v>5.0102109999999998E-2</v>
      </c>
      <c r="R119" s="5">
        <v>4.0914449999999998E-2</v>
      </c>
      <c r="S119" s="5">
        <v>3.001479E-2</v>
      </c>
      <c r="T119" s="5">
        <v>1.5495760000000001E-2</v>
      </c>
      <c r="U119" s="5">
        <v>9.6957940000000006E-3</v>
      </c>
      <c r="V119" s="5">
        <v>5.025514E-3</v>
      </c>
      <c r="W119" s="5">
        <v>1.8295399999999999E-3</v>
      </c>
      <c r="X119" s="5">
        <v>-5.9004809999999995E-4</v>
      </c>
      <c r="Y119" s="5">
        <v>-2.3115810000000001E-3</v>
      </c>
      <c r="Z119" s="5">
        <v>-5.2073060000000005E-4</v>
      </c>
      <c r="AA119" s="5">
        <v>2.116948E-3</v>
      </c>
      <c r="AB119" s="5">
        <v>5.59225E-3</v>
      </c>
      <c r="AC119" s="5">
        <v>9.8167629999999992E-3</v>
      </c>
      <c r="AD119" s="5">
        <v>1.5047100000000001E-2</v>
      </c>
    </row>
    <row r="120" spans="1:30" x14ac:dyDescent="0.35">
      <c r="A120" t="s">
        <v>217</v>
      </c>
      <c r="B120" s="5">
        <v>0</v>
      </c>
      <c r="C120" s="5">
        <v>0</v>
      </c>
      <c r="D120" s="5">
        <v>0</v>
      </c>
      <c r="E120" s="5">
        <v>0</v>
      </c>
      <c r="F120" s="5">
        <v>0</v>
      </c>
      <c r="G120" s="5">
        <v>0</v>
      </c>
      <c r="H120" s="5">
        <v>0</v>
      </c>
      <c r="I120" s="5">
        <v>0</v>
      </c>
      <c r="J120" s="5">
        <v>0</v>
      </c>
      <c r="K120" s="5">
        <v>3.4785870000000003E-2</v>
      </c>
      <c r="L120" s="5">
        <v>5.5754640000000001E-2</v>
      </c>
      <c r="M120" s="5">
        <v>7.2059529999999997E-2</v>
      </c>
      <c r="N120" s="5">
        <v>7.7645790000000006E-2</v>
      </c>
      <c r="O120" s="5">
        <v>7.5927099999999997E-2</v>
      </c>
      <c r="P120" s="5">
        <v>6.9148790000000002E-2</v>
      </c>
      <c r="Q120" s="5">
        <v>5.9518740000000001E-2</v>
      </c>
      <c r="R120" s="5">
        <v>5.0968939999999997E-2</v>
      </c>
      <c r="S120" s="5">
        <v>4.1139660000000002E-2</v>
      </c>
      <c r="T120" s="5">
        <v>2.8673779999999999E-2</v>
      </c>
      <c r="U120" s="5">
        <v>2.1073890000000001E-2</v>
      </c>
      <c r="V120" s="5">
        <v>1.476095E-2</v>
      </c>
      <c r="W120" s="5">
        <v>1.006978E-2</v>
      </c>
      <c r="X120" s="5">
        <v>6.4008320000000004E-3</v>
      </c>
      <c r="Y120" s="5">
        <v>3.7051929999999999E-3</v>
      </c>
      <c r="Z120" s="5">
        <v>3.7347529999999999E-3</v>
      </c>
      <c r="AA120" s="5">
        <v>4.8764749999999999E-3</v>
      </c>
      <c r="AB120" s="5">
        <v>7.1407730000000004E-3</v>
      </c>
      <c r="AC120" s="5">
        <v>1.05086E-2</v>
      </c>
      <c r="AD120" s="5">
        <v>1.516757E-2</v>
      </c>
    </row>
    <row r="121" spans="1:30" x14ac:dyDescent="0.35">
      <c r="A121" t="s">
        <v>218</v>
      </c>
      <c r="B121" s="5">
        <v>0</v>
      </c>
      <c r="C121" s="5">
        <v>0</v>
      </c>
      <c r="D121" s="5">
        <v>0</v>
      </c>
      <c r="E121" s="5">
        <v>0</v>
      </c>
      <c r="F121" s="5">
        <v>0</v>
      </c>
      <c r="G121" s="5">
        <v>0</v>
      </c>
      <c r="H121" s="5">
        <v>0</v>
      </c>
      <c r="I121" s="5">
        <v>0</v>
      </c>
      <c r="J121" s="5">
        <v>0</v>
      </c>
      <c r="K121" s="5">
        <v>4.6563140000000003E-2</v>
      </c>
      <c r="L121" s="5">
        <v>6.8973209999999993E-2</v>
      </c>
      <c r="M121" s="5">
        <v>0.101354</v>
      </c>
      <c r="N121" s="5">
        <v>0.12064</v>
      </c>
      <c r="O121" s="5">
        <v>0.134518</v>
      </c>
      <c r="P121" s="5">
        <v>0.125138</v>
      </c>
      <c r="Q121" s="5">
        <v>0.119463</v>
      </c>
      <c r="R121" s="5">
        <v>0.11423</v>
      </c>
      <c r="S121" s="5">
        <v>0.109635</v>
      </c>
      <c r="T121" s="5">
        <v>0.10670200000000001</v>
      </c>
      <c r="U121" s="5">
        <v>8.9507890000000007E-2</v>
      </c>
      <c r="V121" s="5">
        <v>7.3926779999999997E-2</v>
      </c>
      <c r="W121" s="5">
        <v>6.0215089999999999E-2</v>
      </c>
      <c r="X121" s="5">
        <v>4.8333269999999998E-2</v>
      </c>
      <c r="Y121" s="5">
        <v>3.8202930000000003E-2</v>
      </c>
      <c r="Z121" s="5">
        <v>2.6131910000000001E-2</v>
      </c>
      <c r="AA121" s="5">
        <v>1.5674480000000001E-2</v>
      </c>
      <c r="AB121" s="5">
        <v>6.8500949999999996E-3</v>
      </c>
      <c r="AC121" s="5">
        <v>-1.826954E-4</v>
      </c>
      <c r="AD121" s="5">
        <v>-5.5614260000000004E-3</v>
      </c>
    </row>
    <row r="122" spans="1:30" x14ac:dyDescent="0.35">
      <c r="A122" t="s">
        <v>219</v>
      </c>
      <c r="B122" s="5">
        <v>0</v>
      </c>
      <c r="C122" s="5">
        <v>0</v>
      </c>
      <c r="D122" s="5">
        <v>0</v>
      </c>
      <c r="E122" s="5">
        <v>0</v>
      </c>
      <c r="F122" s="5">
        <v>0</v>
      </c>
      <c r="G122" s="5">
        <v>0</v>
      </c>
      <c r="H122" s="5">
        <v>0</v>
      </c>
      <c r="I122" s="5">
        <v>0</v>
      </c>
      <c r="J122" s="5">
        <v>0</v>
      </c>
      <c r="K122" s="5">
        <v>4.8730179999999998E-2</v>
      </c>
      <c r="L122" s="5">
        <v>7.1856660000000003E-2</v>
      </c>
      <c r="M122" s="5">
        <v>0.105809</v>
      </c>
      <c r="N122" s="5">
        <v>0.12590899999999999</v>
      </c>
      <c r="O122" s="5">
        <v>0.14056299999999999</v>
      </c>
      <c r="P122" s="5">
        <v>0.13067200000000001</v>
      </c>
      <c r="Q122" s="5">
        <v>0.12538099999999999</v>
      </c>
      <c r="R122" s="5">
        <v>0.120561</v>
      </c>
      <c r="S122" s="5">
        <v>0.116586</v>
      </c>
      <c r="T122" s="5">
        <v>0.114519</v>
      </c>
      <c r="U122" s="5">
        <v>9.6980220000000006E-2</v>
      </c>
      <c r="V122" s="5">
        <v>8.1458050000000004E-2</v>
      </c>
      <c r="W122" s="5">
        <v>6.8002220000000002E-2</v>
      </c>
      <c r="X122" s="5">
        <v>5.6494330000000002E-2</v>
      </c>
      <c r="Y122" s="5">
        <v>4.6767509999999998E-2</v>
      </c>
      <c r="Z122" s="5">
        <v>3.4843899999999997E-2</v>
      </c>
      <c r="AA122" s="5">
        <v>2.463251E-2</v>
      </c>
      <c r="AB122" s="5">
        <v>1.6113369999999998E-2</v>
      </c>
      <c r="AC122" s="5">
        <v>9.4252099999999998E-3</v>
      </c>
      <c r="AD122" s="5">
        <v>4.3814229999999997E-3</v>
      </c>
    </row>
    <row r="123" spans="1:30" x14ac:dyDescent="0.35">
      <c r="A123" t="s">
        <v>220</v>
      </c>
      <c r="B123" s="5">
        <v>0</v>
      </c>
      <c r="C123" s="5">
        <v>0</v>
      </c>
      <c r="D123" s="5">
        <v>0</v>
      </c>
      <c r="E123" s="5">
        <v>0</v>
      </c>
      <c r="F123" s="5">
        <v>0</v>
      </c>
      <c r="G123" s="5">
        <v>0</v>
      </c>
      <c r="H123" s="5">
        <v>0</v>
      </c>
      <c r="I123" s="5">
        <v>0</v>
      </c>
      <c r="J123" s="5">
        <v>0</v>
      </c>
      <c r="K123" s="5">
        <v>2.162613E-2</v>
      </c>
      <c r="L123" s="5">
        <v>4.1545470000000001E-2</v>
      </c>
      <c r="M123" s="5">
        <v>3.9574070000000003E-2</v>
      </c>
      <c r="N123" s="5">
        <v>3.0116790000000001E-2</v>
      </c>
      <c r="O123" s="5">
        <v>1.112922E-2</v>
      </c>
      <c r="P123" s="5">
        <v>8.5286130000000009E-3</v>
      </c>
      <c r="Q123" s="5">
        <v>-5.549427E-3</v>
      </c>
      <c r="R123" s="5">
        <v>-1.7752500000000001E-2</v>
      </c>
      <c r="S123" s="5">
        <v>-3.3757750000000003E-2</v>
      </c>
      <c r="T123" s="5">
        <v>-5.7739579999999999E-2</v>
      </c>
      <c r="U123" s="5">
        <v>-5.4066969999999999E-2</v>
      </c>
      <c r="V123" s="5">
        <v>-5.0265560000000001E-2</v>
      </c>
      <c r="W123" s="5">
        <v>-4.5618230000000003E-2</v>
      </c>
      <c r="X123" s="5">
        <v>-4.1234920000000001E-2</v>
      </c>
      <c r="Y123" s="5">
        <v>-3.7047179999999999E-2</v>
      </c>
      <c r="Z123" s="5">
        <v>-2.4903229999999998E-2</v>
      </c>
      <c r="AA123" s="5">
        <v>-1.2656290000000001E-2</v>
      </c>
      <c r="AB123" s="5">
        <v>-2.6635720000000001E-4</v>
      </c>
      <c r="AC123" s="5">
        <v>1.2048909999999999E-2</v>
      </c>
      <c r="AD123" s="5">
        <v>2.488054E-2</v>
      </c>
    </row>
    <row r="124" spans="1:30" x14ac:dyDescent="0.35">
      <c r="A124" t="s">
        <v>221</v>
      </c>
      <c r="B124" s="5">
        <v>0</v>
      </c>
      <c r="C124" s="5">
        <v>0</v>
      </c>
      <c r="D124" s="5">
        <v>0</v>
      </c>
      <c r="E124" s="5">
        <v>0</v>
      </c>
      <c r="F124" s="5">
        <v>0</v>
      </c>
      <c r="G124" s="5">
        <v>0</v>
      </c>
      <c r="H124" s="5">
        <v>0</v>
      </c>
      <c r="I124" s="5">
        <v>0</v>
      </c>
      <c r="J124" s="5">
        <v>0</v>
      </c>
      <c r="K124" s="5">
        <v>2.7137709999999999E-2</v>
      </c>
      <c r="L124" s="5">
        <v>4.7511560000000001E-2</v>
      </c>
      <c r="M124" s="5">
        <v>5.3318560000000001E-2</v>
      </c>
      <c r="N124" s="5">
        <v>5.0345630000000002E-2</v>
      </c>
      <c r="O124" s="5">
        <v>3.8931609999999998E-2</v>
      </c>
      <c r="P124" s="5">
        <v>3.5181900000000002E-2</v>
      </c>
      <c r="Q124" s="5">
        <v>2.3830569999999999E-2</v>
      </c>
      <c r="R124" s="5">
        <v>1.4010649999999999E-2</v>
      </c>
      <c r="S124" s="5">
        <v>1.448537E-3</v>
      </c>
      <c r="T124" s="5">
        <v>-1.6911559999999999E-2</v>
      </c>
      <c r="U124" s="5">
        <v>-1.7147289999999999E-2</v>
      </c>
      <c r="V124" s="5">
        <v>-1.66462E-2</v>
      </c>
      <c r="W124" s="5">
        <v>-1.501477E-2</v>
      </c>
      <c r="X124" s="5">
        <v>-1.31667E-2</v>
      </c>
      <c r="Y124" s="5">
        <v>-1.1121560000000001E-2</v>
      </c>
      <c r="Z124" s="5">
        <v>-3.3518910000000001E-3</v>
      </c>
      <c r="AA124" s="5">
        <v>4.93196E-3</v>
      </c>
      <c r="AB124" s="5">
        <v>1.372079E-2</v>
      </c>
      <c r="AC124" s="5">
        <v>2.2866810000000001E-2</v>
      </c>
      <c r="AD124" s="5">
        <v>3.2823079999999998E-2</v>
      </c>
    </row>
    <row r="125" spans="1:30" x14ac:dyDescent="0.35">
      <c r="A125" t="s">
        <v>222</v>
      </c>
      <c r="B125" s="5">
        <v>0</v>
      </c>
      <c r="C125" s="5">
        <v>0</v>
      </c>
      <c r="D125" s="5">
        <v>0</v>
      </c>
      <c r="E125" s="5">
        <v>0</v>
      </c>
      <c r="F125" s="5">
        <v>0</v>
      </c>
      <c r="G125" s="5">
        <v>0</v>
      </c>
      <c r="H125" s="5">
        <v>0</v>
      </c>
      <c r="I125" s="5">
        <v>0</v>
      </c>
      <c r="J125" s="5">
        <v>0</v>
      </c>
      <c r="K125" s="5">
        <v>3.7153039999999998E-2</v>
      </c>
      <c r="L125" s="5">
        <v>5.8503840000000001E-2</v>
      </c>
      <c r="M125" s="5">
        <v>7.8252379999999996E-2</v>
      </c>
      <c r="N125" s="5">
        <v>8.6787260000000005E-2</v>
      </c>
      <c r="O125" s="5">
        <v>8.8398539999999998E-2</v>
      </c>
      <c r="P125" s="5">
        <v>8.1106310000000001E-2</v>
      </c>
      <c r="Q125" s="5">
        <v>7.2356970000000007E-2</v>
      </c>
      <c r="R125" s="5">
        <v>6.440324E-2</v>
      </c>
      <c r="S125" s="5">
        <v>5.5553140000000001E-2</v>
      </c>
      <c r="T125" s="5">
        <v>4.4891550000000002E-2</v>
      </c>
      <c r="U125" s="5">
        <v>3.4937360000000001E-2</v>
      </c>
      <c r="V125" s="5">
        <v>2.6369070000000001E-2</v>
      </c>
      <c r="W125" s="5">
        <v>1.938366E-2</v>
      </c>
      <c r="X125" s="5">
        <v>1.350908E-2</v>
      </c>
      <c r="Y125" s="5">
        <v>8.6374980000000004E-3</v>
      </c>
      <c r="Z125" s="5">
        <v>5.3203230000000001E-3</v>
      </c>
      <c r="AA125" s="5">
        <v>3.1052290000000001E-3</v>
      </c>
      <c r="AB125" s="5">
        <v>1.9530210000000001E-3</v>
      </c>
      <c r="AC125" s="5">
        <v>1.8446459999999999E-3</v>
      </c>
      <c r="AD125" s="5">
        <v>2.8889229999999998E-3</v>
      </c>
    </row>
    <row r="126" spans="1:30" x14ac:dyDescent="0.35">
      <c r="A126" t="s">
        <v>223</v>
      </c>
      <c r="B126" s="5">
        <v>0</v>
      </c>
      <c r="C126" s="5">
        <v>0</v>
      </c>
      <c r="D126" s="5">
        <v>0</v>
      </c>
      <c r="E126" s="5">
        <v>0</v>
      </c>
      <c r="F126" s="5">
        <v>0</v>
      </c>
      <c r="G126" s="5">
        <v>0</v>
      </c>
      <c r="H126" s="5">
        <v>0</v>
      </c>
      <c r="I126" s="5">
        <v>0</v>
      </c>
      <c r="J126" s="5">
        <v>0</v>
      </c>
      <c r="K126" s="5">
        <v>3.4906989999999999E-2</v>
      </c>
      <c r="L126" s="5">
        <v>5.5542519999999998E-2</v>
      </c>
      <c r="M126" s="5">
        <v>7.4830960000000002E-2</v>
      </c>
      <c r="N126" s="5">
        <v>8.3779099999999995E-2</v>
      </c>
      <c r="O126" s="5">
        <v>8.6324040000000005E-2</v>
      </c>
      <c r="P126" s="5">
        <v>8.0426880000000006E-2</v>
      </c>
      <c r="Q126" s="5">
        <v>7.3161390000000007E-2</v>
      </c>
      <c r="R126" s="5">
        <v>6.6544000000000006E-2</v>
      </c>
      <c r="S126" s="5">
        <v>5.9089339999999997E-2</v>
      </c>
      <c r="T126" s="5">
        <v>5.0010289999999999E-2</v>
      </c>
      <c r="U126" s="5">
        <v>4.1323810000000002E-2</v>
      </c>
      <c r="V126" s="5">
        <v>3.3866E-2</v>
      </c>
      <c r="W126" s="5">
        <v>2.7892960000000001E-2</v>
      </c>
      <c r="X126" s="5">
        <v>2.2981890000000001E-2</v>
      </c>
      <c r="Y126" s="5">
        <v>1.9054479999999999E-2</v>
      </c>
      <c r="Z126" s="5">
        <v>1.6593179999999999E-2</v>
      </c>
      <c r="AA126" s="5">
        <v>1.5234320000000001E-2</v>
      </c>
      <c r="AB126" s="5">
        <v>1.497824E-2</v>
      </c>
      <c r="AC126" s="5">
        <v>1.5855049999999999E-2</v>
      </c>
      <c r="AD126" s="5">
        <v>1.7983539999999999E-2</v>
      </c>
    </row>
    <row r="127" spans="1:30" x14ac:dyDescent="0.35">
      <c r="A127" t="s">
        <v>224</v>
      </c>
      <c r="B127" s="5">
        <v>0</v>
      </c>
      <c r="C127" s="5">
        <v>0</v>
      </c>
      <c r="D127" s="5">
        <v>0</v>
      </c>
      <c r="E127" s="5">
        <v>0</v>
      </c>
      <c r="F127" s="5">
        <v>0</v>
      </c>
      <c r="G127" s="5">
        <v>0</v>
      </c>
      <c r="H127" s="5">
        <v>0</v>
      </c>
      <c r="I127" s="5">
        <v>0</v>
      </c>
      <c r="J127" s="5">
        <v>0</v>
      </c>
      <c r="K127" s="5">
        <v>3.231378E-2</v>
      </c>
      <c r="L127" s="5">
        <v>5.2719839999999997E-2</v>
      </c>
      <c r="M127" s="5">
        <v>6.7262279999999994E-2</v>
      </c>
      <c r="N127" s="5">
        <v>7.1946930000000006E-2</v>
      </c>
      <c r="O127" s="5">
        <v>6.949081E-2</v>
      </c>
      <c r="P127" s="5">
        <v>6.3919210000000004E-2</v>
      </c>
      <c r="Q127" s="5">
        <v>5.481689E-2</v>
      </c>
      <c r="R127" s="5">
        <v>4.6736180000000002E-2</v>
      </c>
      <c r="S127" s="5">
        <v>3.7169250000000001E-2</v>
      </c>
      <c r="T127" s="5">
        <v>2.4561759999999998E-2</v>
      </c>
      <c r="U127" s="5">
        <v>1.8277359999999999E-2</v>
      </c>
      <c r="V127" s="5">
        <v>1.3054140000000001E-2</v>
      </c>
      <c r="W127" s="5">
        <v>9.2172690000000002E-3</v>
      </c>
      <c r="X127" s="5">
        <v>6.1668649999999997E-3</v>
      </c>
      <c r="Y127" s="5">
        <v>3.8639939999999999E-3</v>
      </c>
      <c r="Z127" s="5">
        <v>4.4348670000000003E-3</v>
      </c>
      <c r="AA127" s="5">
        <v>5.9018819999999998E-3</v>
      </c>
      <c r="AB127" s="5">
        <v>8.2853370000000003E-3</v>
      </c>
      <c r="AC127" s="5">
        <v>1.1545990000000001E-2</v>
      </c>
      <c r="AD127" s="5">
        <v>1.5891240000000001E-2</v>
      </c>
    </row>
    <row r="128" spans="1:30" x14ac:dyDescent="0.35">
      <c r="A128" t="s">
        <v>225</v>
      </c>
      <c r="B128" s="5">
        <v>0</v>
      </c>
      <c r="C128" s="5">
        <v>0</v>
      </c>
      <c r="D128" s="5">
        <v>0</v>
      </c>
      <c r="E128" s="5">
        <v>0</v>
      </c>
      <c r="F128" s="5">
        <v>0</v>
      </c>
      <c r="G128" s="5">
        <v>0</v>
      </c>
      <c r="H128" s="5">
        <v>0</v>
      </c>
      <c r="I128" s="5">
        <v>0</v>
      </c>
      <c r="J128" s="5">
        <v>0</v>
      </c>
      <c r="K128" s="5">
        <v>3.3815480000000002E-2</v>
      </c>
      <c r="L128" s="5">
        <v>5.5167109999999998E-2</v>
      </c>
      <c r="M128" s="5">
        <v>7.0078169999999995E-2</v>
      </c>
      <c r="N128" s="5">
        <v>7.4417609999999995E-2</v>
      </c>
      <c r="O128" s="5">
        <v>7.1117650000000004E-2</v>
      </c>
      <c r="P128" s="5">
        <v>6.4761910000000006E-2</v>
      </c>
      <c r="Q128" s="5">
        <v>5.4768289999999997E-2</v>
      </c>
      <c r="R128" s="5">
        <v>4.5825360000000002E-2</v>
      </c>
      <c r="S128" s="5">
        <v>3.5386729999999998E-2</v>
      </c>
      <c r="T128" s="5">
        <v>2.180025E-2</v>
      </c>
      <c r="U128" s="5">
        <v>1.524265E-2</v>
      </c>
      <c r="V128" s="5">
        <v>9.9131319999999998E-3</v>
      </c>
      <c r="W128" s="5">
        <v>6.1463730000000001E-3</v>
      </c>
      <c r="X128" s="5">
        <v>3.2839100000000001E-3</v>
      </c>
      <c r="Y128" s="5">
        <v>1.227746E-3</v>
      </c>
      <c r="Z128" s="5">
        <v>2.3298170000000001E-3</v>
      </c>
      <c r="AA128" s="5">
        <v>4.3967540000000001E-3</v>
      </c>
      <c r="AB128" s="5">
        <v>7.4095059999999997E-3</v>
      </c>
      <c r="AC128" s="5">
        <v>1.1309339999999999E-2</v>
      </c>
      <c r="AD128" s="5">
        <v>1.6313359999999999E-2</v>
      </c>
    </row>
    <row r="129" spans="1:30" x14ac:dyDescent="0.35">
      <c r="A129" t="s">
        <v>226</v>
      </c>
      <c r="B129" s="5">
        <v>0</v>
      </c>
      <c r="C129" s="5">
        <v>0</v>
      </c>
      <c r="D129" s="5">
        <v>0</v>
      </c>
      <c r="E129" s="5">
        <v>0</v>
      </c>
      <c r="F129" s="5">
        <v>0</v>
      </c>
      <c r="G129" s="5">
        <v>0</v>
      </c>
      <c r="H129" s="5">
        <v>0</v>
      </c>
      <c r="I129" s="5">
        <v>0</v>
      </c>
      <c r="J129" s="5">
        <v>0</v>
      </c>
      <c r="K129" s="5">
        <v>3.1886119999999997E-2</v>
      </c>
      <c r="L129" s="5">
        <v>5.324951E-2</v>
      </c>
      <c r="M129" s="5">
        <v>6.6620769999999996E-2</v>
      </c>
      <c r="N129" s="5">
        <v>7.0185150000000002E-2</v>
      </c>
      <c r="O129" s="5">
        <v>6.6059809999999997E-2</v>
      </c>
      <c r="P129" s="5">
        <v>6.1039499999999997E-2</v>
      </c>
      <c r="Q129" s="5">
        <v>5.128075E-2</v>
      </c>
      <c r="R129" s="5">
        <v>4.2553250000000001E-2</v>
      </c>
      <c r="S129" s="5">
        <v>3.1995469999999998E-2</v>
      </c>
      <c r="T129" s="5">
        <v>1.7768519999999999E-2</v>
      </c>
      <c r="U129" s="5">
        <v>1.2636039999999999E-2</v>
      </c>
      <c r="V129" s="5">
        <v>8.3285330000000008E-3</v>
      </c>
      <c r="W129" s="5">
        <v>5.3483050000000002E-3</v>
      </c>
      <c r="X129" s="5">
        <v>3.0364239999999998E-3</v>
      </c>
      <c r="Y129" s="5">
        <v>1.3735030000000001E-3</v>
      </c>
      <c r="Z129" s="5">
        <v>3.2729310000000002E-3</v>
      </c>
      <c r="AA129" s="5">
        <v>5.9406700000000003E-3</v>
      </c>
      <c r="AB129" s="5">
        <v>9.406902E-3</v>
      </c>
      <c r="AC129" s="5">
        <v>1.358318E-2</v>
      </c>
      <c r="AD129" s="5">
        <v>1.8745649999999999E-2</v>
      </c>
    </row>
    <row r="130" spans="1:30" x14ac:dyDescent="0.35">
      <c r="A130" t="s">
        <v>227</v>
      </c>
      <c r="B130" s="5">
        <v>0</v>
      </c>
      <c r="C130" s="5">
        <v>0</v>
      </c>
      <c r="D130" s="5">
        <v>0</v>
      </c>
      <c r="E130" s="5">
        <v>0</v>
      </c>
      <c r="F130" s="5">
        <v>0</v>
      </c>
      <c r="G130" s="5">
        <v>0</v>
      </c>
      <c r="H130" s="5">
        <v>0</v>
      </c>
      <c r="I130" s="5">
        <v>0</v>
      </c>
      <c r="J130" s="5">
        <v>0</v>
      </c>
      <c r="K130" s="5">
        <v>3.3002469999999999E-2</v>
      </c>
      <c r="L130" s="5">
        <v>5.3873999999999998E-2</v>
      </c>
      <c r="M130" s="5">
        <v>6.7813719999999994E-2</v>
      </c>
      <c r="N130" s="5">
        <v>7.134828E-2</v>
      </c>
      <c r="O130" s="5">
        <v>6.7272360000000003E-2</v>
      </c>
      <c r="P130" s="5">
        <v>6.0827979999999997E-2</v>
      </c>
      <c r="Q130" s="5">
        <v>5.0578720000000001E-2</v>
      </c>
      <c r="R130" s="5">
        <v>4.1468619999999998E-2</v>
      </c>
      <c r="S130" s="5">
        <v>3.0833369999999999E-2</v>
      </c>
      <c r="T130" s="5">
        <v>1.6942059999999998E-2</v>
      </c>
      <c r="U130" s="5">
        <v>1.0708850000000001E-2</v>
      </c>
      <c r="V130" s="5">
        <v>5.7824060000000004E-3</v>
      </c>
      <c r="W130" s="5">
        <v>2.468147E-3</v>
      </c>
      <c r="X130" s="5">
        <v>1.072859E-4</v>
      </c>
      <c r="Y130" s="5">
        <v>-1.3980450000000001E-3</v>
      </c>
      <c r="Z130" s="5">
        <v>4.8145309999999999E-4</v>
      </c>
      <c r="AA130" s="5">
        <v>3.4146459999999999E-3</v>
      </c>
      <c r="AB130" s="5">
        <v>7.3924660000000003E-3</v>
      </c>
      <c r="AC130" s="5">
        <v>1.236605E-2</v>
      </c>
      <c r="AD130" s="5">
        <v>1.857222E-2</v>
      </c>
    </row>
    <row r="131" spans="1:30" x14ac:dyDescent="0.35">
      <c r="A131" t="s">
        <v>228</v>
      </c>
      <c r="B131" s="5">
        <v>0</v>
      </c>
      <c r="C131" s="5">
        <v>0</v>
      </c>
      <c r="D131" s="5">
        <v>0</v>
      </c>
      <c r="E131" s="5">
        <v>0</v>
      </c>
      <c r="F131" s="5">
        <v>0</v>
      </c>
      <c r="G131" s="5">
        <v>0</v>
      </c>
      <c r="H131" s="5">
        <v>0</v>
      </c>
      <c r="I131" s="5">
        <v>0</v>
      </c>
      <c r="J131" s="5">
        <v>0</v>
      </c>
      <c r="K131" s="5">
        <v>5.1232510000000002E-2</v>
      </c>
      <c r="L131" s="5">
        <v>7.4416650000000001E-2</v>
      </c>
      <c r="M131" s="5">
        <v>0.108484</v>
      </c>
      <c r="N131" s="5">
        <v>0.12743299999999999</v>
      </c>
      <c r="O131" s="5">
        <v>0.14047499999999999</v>
      </c>
      <c r="P131" s="5">
        <v>0.12800900000000001</v>
      </c>
      <c r="Q131" s="5">
        <v>0.12081</v>
      </c>
      <c r="R131" s="5">
        <v>0.114427</v>
      </c>
      <c r="S131" s="5">
        <v>0.109125</v>
      </c>
      <c r="T131" s="5">
        <v>0.105769</v>
      </c>
      <c r="U131" s="5">
        <v>8.6648649999999994E-2</v>
      </c>
      <c r="V131" s="5">
        <v>7.0243379999999994E-2</v>
      </c>
      <c r="W131" s="5">
        <v>5.6297819999999998E-2</v>
      </c>
      <c r="X131" s="5">
        <v>4.4546019999999999E-2</v>
      </c>
      <c r="Y131" s="5">
        <v>3.478175E-2</v>
      </c>
      <c r="Z131" s="5">
        <v>2.286053E-2</v>
      </c>
      <c r="AA131" s="5">
        <v>1.290705E-2</v>
      </c>
      <c r="AB131" s="5">
        <v>4.7930359999999997E-3</v>
      </c>
      <c r="AC131" s="5">
        <v>-1.361997E-3</v>
      </c>
      <c r="AD131" s="5">
        <v>-5.7746239999999999E-3</v>
      </c>
    </row>
    <row r="132" spans="1:30" x14ac:dyDescent="0.35">
      <c r="A132" t="s">
        <v>229</v>
      </c>
      <c r="B132" s="5">
        <v>0</v>
      </c>
      <c r="C132" s="5">
        <v>0</v>
      </c>
      <c r="D132" s="5">
        <v>0</v>
      </c>
      <c r="E132" s="5">
        <v>0</v>
      </c>
      <c r="F132" s="5">
        <v>0</v>
      </c>
      <c r="G132" s="5">
        <v>0</v>
      </c>
      <c r="H132" s="5">
        <v>0</v>
      </c>
      <c r="I132" s="5">
        <v>0</v>
      </c>
      <c r="J132" s="5">
        <v>0</v>
      </c>
      <c r="K132" s="5">
        <v>4.8562050000000002E-2</v>
      </c>
      <c r="L132" s="5">
        <v>7.0508580000000001E-2</v>
      </c>
      <c r="M132" s="5">
        <v>0.103161</v>
      </c>
      <c r="N132" s="5">
        <v>0.121382</v>
      </c>
      <c r="O132" s="5">
        <v>0.13395199999999999</v>
      </c>
      <c r="P132" s="5">
        <v>0.121643</v>
      </c>
      <c r="Q132" s="5">
        <v>0.114455</v>
      </c>
      <c r="R132" s="5">
        <v>0.10802299999999999</v>
      </c>
      <c r="S132" s="5">
        <v>0.10274</v>
      </c>
      <c r="T132" s="5">
        <v>9.9532880000000004E-2</v>
      </c>
      <c r="U132" s="5">
        <v>8.0767160000000005E-2</v>
      </c>
      <c r="V132" s="5">
        <v>6.4677479999999996E-2</v>
      </c>
      <c r="W132" s="5">
        <v>5.1067059999999997E-2</v>
      </c>
      <c r="X132" s="5">
        <v>3.9719310000000001E-2</v>
      </c>
      <c r="Y132" s="5">
        <v>3.0457290000000001E-2</v>
      </c>
      <c r="Z132" s="5">
        <v>1.9166430000000002E-2</v>
      </c>
      <c r="AA132" s="5">
        <v>9.9514749999999996E-3</v>
      </c>
      <c r="AB132" s="5">
        <v>2.723839E-3</v>
      </c>
      <c r="AC132" s="5">
        <v>-2.3873610000000002E-3</v>
      </c>
      <c r="AD132" s="5">
        <v>-5.5391870000000001E-3</v>
      </c>
    </row>
    <row r="133" spans="1:30" x14ac:dyDescent="0.35">
      <c r="A133" t="s">
        <v>230</v>
      </c>
      <c r="B133" s="5">
        <v>0</v>
      </c>
      <c r="C133" s="5">
        <v>0</v>
      </c>
      <c r="D133" s="5">
        <v>0</v>
      </c>
      <c r="E133" s="5">
        <v>0</v>
      </c>
      <c r="F133" s="5">
        <v>0</v>
      </c>
      <c r="G133" s="5">
        <v>0</v>
      </c>
      <c r="H133" s="5">
        <v>0</v>
      </c>
      <c r="I133" s="5">
        <v>0</v>
      </c>
      <c r="J133" s="5">
        <v>0</v>
      </c>
      <c r="K133" s="5">
        <v>2.989234E-2</v>
      </c>
      <c r="L133" s="5">
        <v>5.0157939999999998E-2</v>
      </c>
      <c r="M133" s="5">
        <v>5.2706910000000003E-2</v>
      </c>
      <c r="N133" s="5">
        <v>4.4293180000000001E-2</v>
      </c>
      <c r="O133" s="5">
        <v>2.582361E-2</v>
      </c>
      <c r="P133" s="5">
        <v>1.6533840000000001E-2</v>
      </c>
      <c r="Q133" s="5">
        <v>-9.7247689999999999E-4</v>
      </c>
      <c r="R133" s="5">
        <v>-1.6005749999999999E-2</v>
      </c>
      <c r="S133" s="5">
        <v>-3.3730459999999997E-2</v>
      </c>
      <c r="T133" s="5">
        <v>-5.7837680000000002E-2</v>
      </c>
      <c r="U133" s="5">
        <v>-6.0114689999999998E-2</v>
      </c>
      <c r="V133" s="5">
        <v>-6.0625169999999999E-2</v>
      </c>
      <c r="W133" s="5">
        <v>-5.9113060000000002E-2</v>
      </c>
      <c r="X133" s="5">
        <v>-5.6775449999999998E-2</v>
      </c>
      <c r="Y133" s="5">
        <v>-5.3690750000000002E-2</v>
      </c>
      <c r="Z133" s="5">
        <v>-4.3451499999999997E-2</v>
      </c>
      <c r="AA133" s="5">
        <v>-3.2087890000000001E-2</v>
      </c>
      <c r="AB133" s="5">
        <v>-1.9706439999999999E-2</v>
      </c>
      <c r="AC133" s="5">
        <v>-6.4846169999999998E-3</v>
      </c>
      <c r="AD133" s="5">
        <v>8.0408509999999999E-3</v>
      </c>
    </row>
    <row r="134" spans="1:30" x14ac:dyDescent="0.35">
      <c r="A134" t="s">
        <v>231</v>
      </c>
      <c r="B134" s="5">
        <v>0</v>
      </c>
      <c r="C134" s="5">
        <v>0</v>
      </c>
      <c r="D134" s="5">
        <v>0</v>
      </c>
      <c r="E134" s="5">
        <v>0</v>
      </c>
      <c r="F134" s="5">
        <v>0</v>
      </c>
      <c r="G134" s="5">
        <v>0</v>
      </c>
      <c r="H134" s="5">
        <v>0</v>
      </c>
      <c r="I134" s="5">
        <v>0</v>
      </c>
      <c r="J134" s="5">
        <v>0</v>
      </c>
      <c r="K134" s="5">
        <v>2.525819E-2</v>
      </c>
      <c r="L134" s="5">
        <v>4.3203070000000003E-2</v>
      </c>
      <c r="M134" s="5">
        <v>4.3144160000000001E-2</v>
      </c>
      <c r="N134" s="5">
        <v>3.3778410000000002E-2</v>
      </c>
      <c r="O134" s="5">
        <v>1.520879E-2</v>
      </c>
      <c r="P134" s="5">
        <v>7.5270679999999996E-3</v>
      </c>
      <c r="Q134" s="5">
        <v>-8.7348619999999995E-3</v>
      </c>
      <c r="R134" s="5">
        <v>-2.2562740000000001E-2</v>
      </c>
      <c r="S134" s="5">
        <v>-3.9121759999999998E-2</v>
      </c>
      <c r="T134" s="5">
        <v>-6.2044479999999999E-2</v>
      </c>
      <c r="U134" s="5">
        <v>-6.2535380000000002E-2</v>
      </c>
      <c r="V134" s="5">
        <v>-6.1582949999999997E-2</v>
      </c>
      <c r="W134" s="5">
        <v>-5.883294E-2</v>
      </c>
      <c r="X134" s="5">
        <v>-5.5355300000000003E-2</v>
      </c>
      <c r="Y134" s="5">
        <v>-5.1130109999999999E-2</v>
      </c>
      <c r="Z134" s="5">
        <v>-3.959112E-2</v>
      </c>
      <c r="AA134" s="5">
        <v>-2.6877910000000001E-2</v>
      </c>
      <c r="AB134" s="5">
        <v>-1.2998269999999999E-2</v>
      </c>
      <c r="AC134" s="5">
        <v>1.9292269999999999E-3</v>
      </c>
      <c r="AD134" s="5">
        <v>1.8447069999999999E-2</v>
      </c>
    </row>
    <row r="135" spans="1:30" x14ac:dyDescent="0.35">
      <c r="A135" t="s">
        <v>232</v>
      </c>
      <c r="B135" s="5">
        <v>0</v>
      </c>
      <c r="C135" s="5">
        <v>0</v>
      </c>
      <c r="D135" s="5">
        <v>0</v>
      </c>
      <c r="E135" s="5">
        <v>0</v>
      </c>
      <c r="F135" s="5">
        <v>0</v>
      </c>
      <c r="G135" s="5">
        <v>0</v>
      </c>
      <c r="H135" s="5">
        <v>0</v>
      </c>
      <c r="I135" s="5">
        <v>0</v>
      </c>
      <c r="J135" s="5">
        <v>0</v>
      </c>
      <c r="K135" s="5">
        <v>4.3638719999999999E-2</v>
      </c>
      <c r="L135" s="5">
        <v>6.5335560000000001E-2</v>
      </c>
      <c r="M135" s="5">
        <v>8.7355699999999994E-2</v>
      </c>
      <c r="N135" s="5">
        <v>9.5877710000000005E-2</v>
      </c>
      <c r="O135" s="5">
        <v>9.7125039999999996E-2</v>
      </c>
      <c r="P135" s="5">
        <v>8.6052859999999995E-2</v>
      </c>
      <c r="Q135" s="5">
        <v>7.4977199999999994E-2</v>
      </c>
      <c r="R135" s="5">
        <v>6.5650589999999995E-2</v>
      </c>
      <c r="S135" s="5">
        <v>5.5879659999999998E-2</v>
      </c>
      <c r="T135" s="5">
        <v>4.4710760000000002E-2</v>
      </c>
      <c r="U135" s="5">
        <v>3.2282810000000002E-2</v>
      </c>
      <c r="V135" s="5">
        <v>2.2007019999999999E-2</v>
      </c>
      <c r="W135" s="5">
        <v>1.3874010000000001E-2</v>
      </c>
      <c r="X135" s="5">
        <v>7.2644340000000002E-3</v>
      </c>
      <c r="Y135" s="5">
        <v>2.10991E-3</v>
      </c>
      <c r="Z135" s="5">
        <v>-1.6779150000000001E-3</v>
      </c>
      <c r="AA135" s="5">
        <v>-3.9018379999999999E-3</v>
      </c>
      <c r="AB135" s="5">
        <v>-4.6400260000000002E-3</v>
      </c>
      <c r="AC135" s="5">
        <v>-3.8721139999999999E-3</v>
      </c>
      <c r="AD135" s="5">
        <v>-1.518698E-3</v>
      </c>
    </row>
    <row r="136" spans="1:30" x14ac:dyDescent="0.35">
      <c r="A136" t="s">
        <v>233</v>
      </c>
      <c r="B136" s="5">
        <v>0</v>
      </c>
      <c r="C136" s="5">
        <v>0</v>
      </c>
      <c r="D136" s="5">
        <v>0</v>
      </c>
      <c r="E136" s="5">
        <v>0</v>
      </c>
      <c r="F136" s="5">
        <v>0</v>
      </c>
      <c r="G136" s="5">
        <v>0</v>
      </c>
      <c r="H136" s="5">
        <v>0</v>
      </c>
      <c r="I136" s="5">
        <v>0</v>
      </c>
      <c r="J136" s="5">
        <v>0</v>
      </c>
      <c r="K136" s="5">
        <v>4.1058600000000001E-2</v>
      </c>
      <c r="L136" s="5">
        <v>6.2384330000000002E-2</v>
      </c>
      <c r="M136" s="5">
        <v>8.4346699999999997E-2</v>
      </c>
      <c r="N136" s="5">
        <v>9.3536800000000003E-2</v>
      </c>
      <c r="O136" s="5">
        <v>9.5766470000000006E-2</v>
      </c>
      <c r="P136" s="5">
        <v>8.5725209999999996E-2</v>
      </c>
      <c r="Q136" s="5">
        <v>7.6034740000000003E-2</v>
      </c>
      <c r="R136" s="5">
        <v>6.7454159999999999E-2</v>
      </c>
      <c r="S136" s="5">
        <v>5.8567170000000002E-2</v>
      </c>
      <c r="T136" s="5">
        <v>4.8695139999999998E-2</v>
      </c>
      <c r="U136" s="5">
        <v>3.660981E-2</v>
      </c>
      <c r="V136" s="5">
        <v>2.6696609999999999E-2</v>
      </c>
      <c r="W136" s="5">
        <v>1.891661E-2</v>
      </c>
      <c r="X136" s="5">
        <v>1.2729000000000001E-2</v>
      </c>
      <c r="Y136" s="5">
        <v>7.9770610000000006E-3</v>
      </c>
      <c r="Z136" s="5">
        <v>4.3559369999999998E-3</v>
      </c>
      <c r="AA136" s="5">
        <v>2.3186970000000002E-3</v>
      </c>
      <c r="AB136" s="5">
        <v>1.777329E-3</v>
      </c>
      <c r="AC136" s="5">
        <v>2.752179E-3</v>
      </c>
      <c r="AD136" s="5">
        <v>5.2932140000000001E-3</v>
      </c>
    </row>
    <row r="137" spans="1:30" x14ac:dyDescent="0.35">
      <c r="A137" t="s">
        <v>234</v>
      </c>
      <c r="B137" s="5">
        <v>0</v>
      </c>
      <c r="C137" s="5">
        <v>0</v>
      </c>
      <c r="D137" s="5">
        <v>0</v>
      </c>
      <c r="E137" s="5">
        <v>0</v>
      </c>
      <c r="F137" s="5">
        <v>0</v>
      </c>
      <c r="G137" s="5">
        <v>0</v>
      </c>
      <c r="H137" s="5">
        <v>0</v>
      </c>
      <c r="I137" s="5">
        <v>0</v>
      </c>
      <c r="J137" s="5">
        <v>0</v>
      </c>
      <c r="K137" s="5">
        <v>3.7234580000000003E-2</v>
      </c>
      <c r="L137" s="5">
        <v>5.8474690000000003E-2</v>
      </c>
      <c r="M137" s="5">
        <v>7.5042120000000004E-2</v>
      </c>
      <c r="N137" s="5">
        <v>7.9842150000000001E-2</v>
      </c>
      <c r="O137" s="5">
        <v>7.6955250000000003E-2</v>
      </c>
      <c r="P137" s="5">
        <v>6.835128E-2</v>
      </c>
      <c r="Q137" s="5">
        <v>5.7298130000000003E-2</v>
      </c>
      <c r="R137" s="5">
        <v>4.7678850000000002E-2</v>
      </c>
      <c r="S137" s="5">
        <v>3.6898140000000003E-2</v>
      </c>
      <c r="T137" s="5">
        <v>2.340267E-2</v>
      </c>
      <c r="U137" s="5">
        <v>1.478208E-2</v>
      </c>
      <c r="V137" s="5">
        <v>7.9003400000000005E-3</v>
      </c>
      <c r="W137" s="5">
        <v>2.8563310000000001E-3</v>
      </c>
      <c r="X137" s="5">
        <v>-1.0380599999999999E-3</v>
      </c>
      <c r="Y137" s="5">
        <v>-3.880596E-3</v>
      </c>
      <c r="Z137" s="5">
        <v>-3.9691379999999997E-3</v>
      </c>
      <c r="AA137" s="5">
        <v>-2.8276719999999998E-3</v>
      </c>
      <c r="AB137" s="5">
        <v>-5.2443960000000001E-4</v>
      </c>
      <c r="AC137" s="5">
        <v>2.8819800000000001E-3</v>
      </c>
      <c r="AD137" s="5">
        <v>7.5793960000000004E-3</v>
      </c>
    </row>
    <row r="138" spans="1:30" x14ac:dyDescent="0.35">
      <c r="A138" t="s">
        <v>235</v>
      </c>
      <c r="B138" s="5">
        <v>0</v>
      </c>
      <c r="C138" s="5">
        <v>0</v>
      </c>
      <c r="D138" s="5">
        <v>0</v>
      </c>
      <c r="E138" s="5">
        <v>0</v>
      </c>
      <c r="F138" s="5">
        <v>0</v>
      </c>
      <c r="G138" s="5">
        <v>0</v>
      </c>
      <c r="H138" s="5">
        <v>0</v>
      </c>
      <c r="I138" s="5">
        <v>0</v>
      </c>
      <c r="J138" s="5">
        <v>0</v>
      </c>
      <c r="K138" s="5">
        <v>3.5874929999999999E-2</v>
      </c>
      <c r="L138" s="5">
        <v>5.7061809999999998E-2</v>
      </c>
      <c r="M138" s="5">
        <v>7.1643659999999998E-2</v>
      </c>
      <c r="N138" s="5">
        <v>7.4509420000000007E-2</v>
      </c>
      <c r="O138" s="5">
        <v>6.9306110000000004E-2</v>
      </c>
      <c r="P138" s="5">
        <v>6.0537189999999998E-2</v>
      </c>
      <c r="Q138" s="5">
        <v>4.8612320000000001E-2</v>
      </c>
      <c r="R138" s="5">
        <v>3.820954E-2</v>
      </c>
      <c r="S138" s="5">
        <v>2.6507869999999999E-2</v>
      </c>
      <c r="T138" s="5">
        <v>1.163986E-2</v>
      </c>
      <c r="U138" s="5">
        <v>4.0336440000000003E-3</v>
      </c>
      <c r="V138" s="5">
        <v>-1.696534E-3</v>
      </c>
      <c r="W138" s="5">
        <v>-5.4517400000000001E-3</v>
      </c>
      <c r="X138" s="5">
        <v>-8.018018E-3</v>
      </c>
      <c r="Y138" s="5">
        <v>-9.5226400000000006E-3</v>
      </c>
      <c r="Z138" s="5">
        <v>-7.5948939999999996E-3</v>
      </c>
      <c r="AA138" s="5">
        <v>-4.3777110000000003E-3</v>
      </c>
      <c r="AB138" s="5">
        <v>5.1062590000000001E-5</v>
      </c>
      <c r="AC138" s="5">
        <v>5.6130650000000004E-3</v>
      </c>
      <c r="AD138" s="5">
        <v>1.253538E-2</v>
      </c>
    </row>
    <row r="139" spans="1:30" x14ac:dyDescent="0.35">
      <c r="A139" t="s">
        <v>236</v>
      </c>
      <c r="B139" s="5">
        <v>0</v>
      </c>
      <c r="C139" s="5">
        <v>0</v>
      </c>
      <c r="D139" s="5">
        <v>0</v>
      </c>
      <c r="E139" s="5">
        <v>0</v>
      </c>
      <c r="F139" s="5">
        <v>0</v>
      </c>
      <c r="G139" s="5">
        <v>0</v>
      </c>
      <c r="H139" s="5">
        <v>0</v>
      </c>
      <c r="I139" s="5">
        <v>0</v>
      </c>
      <c r="J139" s="5">
        <v>0</v>
      </c>
      <c r="K139" s="5">
        <v>3.5001669999999999E-2</v>
      </c>
      <c r="L139" s="5">
        <v>5.5883750000000003E-2</v>
      </c>
      <c r="M139" s="5">
        <v>6.9169800000000004E-2</v>
      </c>
      <c r="N139" s="5">
        <v>7.0985270000000003E-2</v>
      </c>
      <c r="O139" s="5">
        <v>6.4623739999999999E-2</v>
      </c>
      <c r="P139" s="5">
        <v>5.5933740000000003E-2</v>
      </c>
      <c r="Q139" s="5">
        <v>4.3527980000000001E-2</v>
      </c>
      <c r="R139" s="5">
        <v>3.2732690000000002E-2</v>
      </c>
      <c r="S139" s="5">
        <v>2.0491209999999999E-2</v>
      </c>
      <c r="T139" s="5">
        <v>4.8084670000000003E-3</v>
      </c>
      <c r="U139" s="5">
        <v>-2.2960250000000001E-3</v>
      </c>
      <c r="V139" s="5">
        <v>-7.6228470000000003E-3</v>
      </c>
      <c r="W139" s="5">
        <v>-1.1004170000000001E-2</v>
      </c>
      <c r="X139" s="5">
        <v>-1.323595E-2</v>
      </c>
      <c r="Y139" s="5">
        <v>-1.441592E-2</v>
      </c>
      <c r="Z139" s="5">
        <v>-1.1819349999999999E-2</v>
      </c>
      <c r="AA139" s="5">
        <v>-7.9431650000000003E-3</v>
      </c>
      <c r="AB139" s="5">
        <v>-2.8453150000000002E-3</v>
      </c>
      <c r="AC139" s="5">
        <v>3.4055460000000002E-3</v>
      </c>
      <c r="AD139" s="5">
        <v>1.10565E-2</v>
      </c>
    </row>
    <row r="140" spans="1:30" x14ac:dyDescent="0.35">
      <c r="A140" t="s">
        <v>237</v>
      </c>
      <c r="B140" s="5">
        <v>0</v>
      </c>
      <c r="C140" s="5">
        <v>0</v>
      </c>
      <c r="D140" s="5">
        <v>0</v>
      </c>
      <c r="E140" s="5">
        <v>0</v>
      </c>
      <c r="F140" s="5">
        <v>0</v>
      </c>
      <c r="G140" s="5">
        <v>0</v>
      </c>
      <c r="H140" s="5">
        <v>0</v>
      </c>
      <c r="I140" s="5">
        <v>0</v>
      </c>
      <c r="J140" s="5">
        <v>0</v>
      </c>
      <c r="K140" s="5">
        <v>4.0375429999999997E-2</v>
      </c>
      <c r="L140" s="5">
        <v>6.153749E-2</v>
      </c>
      <c r="M140" s="5">
        <v>7.9460639999999999E-2</v>
      </c>
      <c r="N140" s="5">
        <v>8.3983569999999994E-2</v>
      </c>
      <c r="O140" s="5">
        <v>8.0479800000000004E-2</v>
      </c>
      <c r="P140" s="5">
        <v>6.8385269999999998E-2</v>
      </c>
      <c r="Q140" s="5">
        <v>5.5334630000000003E-2</v>
      </c>
      <c r="R140" s="5">
        <v>4.4031500000000001E-2</v>
      </c>
      <c r="S140" s="5">
        <v>3.2195889999999998E-2</v>
      </c>
      <c r="T140" s="5">
        <v>1.8442650000000001E-2</v>
      </c>
      <c r="U140" s="5">
        <v>7.3707440000000003E-3</v>
      </c>
      <c r="V140" s="5">
        <v>-1.029915E-3</v>
      </c>
      <c r="W140" s="5">
        <v>-6.8472359999999996E-3</v>
      </c>
      <c r="X140" s="5">
        <v>-1.085727E-2</v>
      </c>
      <c r="Y140" s="5">
        <v>-1.32459E-2</v>
      </c>
      <c r="Z140" s="5">
        <v>-1.2960859999999999E-2</v>
      </c>
      <c r="AA140" s="5">
        <v>-1.081702E-2</v>
      </c>
      <c r="AB140" s="5">
        <v>-6.9213979999999996E-3</v>
      </c>
      <c r="AC140" s="5">
        <v>-1.3126780000000001E-3</v>
      </c>
      <c r="AD140" s="5">
        <v>6.1775559999999998E-3</v>
      </c>
    </row>
    <row r="141" spans="1:30" x14ac:dyDescent="0.35"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3</vt:i4>
      </vt:variant>
    </vt:vector>
  </HeadingPairs>
  <TitlesOfParts>
    <vt:vector size="34" baseType="lpstr">
      <vt:lpstr>Introduction</vt:lpstr>
      <vt:lpstr>Sector impacts</vt:lpstr>
      <vt:lpstr>Graphs for advice</vt:lpstr>
      <vt:lpstr>Overview</vt:lpstr>
      <vt:lpstr>S1</vt:lpstr>
      <vt:lpstr>S1G</vt:lpstr>
      <vt:lpstr>S2</vt:lpstr>
      <vt:lpstr>S2G</vt:lpstr>
      <vt:lpstr>S3</vt:lpstr>
      <vt:lpstr>S3G</vt:lpstr>
      <vt:lpstr>S4</vt:lpstr>
      <vt:lpstr>S4G</vt:lpstr>
      <vt:lpstr>S5</vt:lpstr>
      <vt:lpstr>S5G</vt:lpstr>
      <vt:lpstr>S6</vt:lpstr>
      <vt:lpstr>S6G</vt:lpstr>
      <vt:lpstr>S7</vt:lpstr>
      <vt:lpstr>S7G</vt:lpstr>
      <vt:lpstr>S8</vt:lpstr>
      <vt:lpstr>S8G</vt:lpstr>
      <vt:lpstr>S9</vt:lpstr>
      <vt:lpstr>S9G</vt:lpstr>
      <vt:lpstr>S10</vt:lpstr>
      <vt:lpstr>S10G</vt:lpstr>
      <vt:lpstr>Forth Pathway 2</vt:lpstr>
      <vt:lpstr>Forth Pathway 2 GHG</vt:lpstr>
      <vt:lpstr>WOM</vt:lpstr>
      <vt:lpstr>WOM GHG</vt:lpstr>
      <vt:lpstr>WEM 2</vt:lpstr>
      <vt:lpstr>WEM 2 GHG</vt:lpstr>
      <vt:lpstr>HH types</vt:lpstr>
      <vt:lpstr>ddpicklist</vt:lpstr>
      <vt:lpstr>lookupreg</vt:lpstr>
      <vt:lpstr>picklist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2026-03-05T01:23:47Z</dcterms:created>
  <dcterms:modified xsi:type="dcterms:W3CDTF">2026-03-05T01:30:10Z</dcterms:modified>
  <cp:category/>
  <cp:contentStatus/>
</cp:coreProperties>
</file>