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defaultThemeVersion="124226"/>
  <mc:AlternateContent xmlns:mc="http://schemas.openxmlformats.org/markup-compatibility/2006">
    <mc:Choice Requires="x15">
      <x15ac:absPath xmlns:x15ac="http://schemas.microsoft.com/office/spreadsheetml/2010/11/ac" url="C:\Users\Jack.Cowie\Downloads\"/>
    </mc:Choice>
  </mc:AlternateContent>
  <xr:revisionPtr revIDLastSave="0" documentId="8_{203DA12E-88B1-4827-949F-1338E98E0B20}" xr6:coauthVersionLast="47" xr6:coauthVersionMax="47" xr10:uidLastSave="{00000000-0000-0000-0000-000000000000}"/>
  <bookViews>
    <workbookView xWindow="-96" yWindow="-96" windowWidth="23232" windowHeight="12432" firstSheet="1" activeTab="1" xr2:uid="{00000000-000D-0000-FFFF-FFFF00000000}"/>
  </bookViews>
  <sheets>
    <sheet name="tmpscrapsheet" sheetId="3" state="hidden" r:id="rId1"/>
    <sheet name="Revised Response" sheetId="12" r:id="rId2"/>
    <sheet name="Ls_AgXLB_WorkbookFile" sheetId="2" state="veryHidden" r:id="rId3"/>
  </sheets>
  <calcPr calcId="191028" calcMode="manual" iterate="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R171" i="12" l="1"/>
  <c r="R172" i="12"/>
  <c r="R173" i="12"/>
  <c r="R165" i="12"/>
  <c r="S165" i="12" s="1"/>
  <c r="R166" i="12"/>
  <c r="S166" i="12" s="1"/>
  <c r="Q171" i="12"/>
  <c r="Q172" i="12"/>
  <c r="Q173" i="12"/>
  <c r="Q174" i="12"/>
  <c r="Q164" i="12"/>
  <c r="Q165" i="12"/>
  <c r="Q166" i="12"/>
  <c r="Q163" i="12"/>
  <c r="P171" i="12"/>
  <c r="P172" i="12"/>
  <c r="P173" i="12"/>
  <c r="P174" i="12"/>
  <c r="R174" i="12" s="1"/>
  <c r="P164" i="12"/>
  <c r="R164" i="12" s="1"/>
  <c r="S164" i="12" s="1"/>
  <c r="P165" i="12"/>
  <c r="P166" i="12"/>
  <c r="P163" i="12"/>
  <c r="R163" i="12" s="1"/>
  <c r="S163" i="12" s="1"/>
  <c r="N175" i="12"/>
  <c r="O175" i="12"/>
  <c r="N176" i="12"/>
  <c r="O176" i="12"/>
  <c r="N177" i="12"/>
  <c r="O177" i="12"/>
  <c r="N178" i="12"/>
  <c r="O178" i="12"/>
  <c r="B23" i="12" l="1"/>
  <c r="M174" i="12" l="1"/>
  <c r="S174" i="12" s="1"/>
  <c r="M173" i="12"/>
  <c r="S173" i="12" s="1"/>
  <c r="M172" i="12"/>
  <c r="S172" i="12" s="1"/>
  <c r="M171" i="12"/>
  <c r="S171" i="12" s="1"/>
  <c r="M178" i="12"/>
  <c r="M177" i="12"/>
  <c r="M176" i="12"/>
  <c r="M175" i="12"/>
  <c r="G175" i="12"/>
  <c r="H175" i="12"/>
  <c r="I175" i="12"/>
  <c r="J175" i="12"/>
  <c r="K175" i="12"/>
  <c r="L175" i="12"/>
  <c r="G176" i="12"/>
  <c r="H176" i="12"/>
  <c r="I176" i="12"/>
  <c r="J176" i="12"/>
  <c r="K176" i="12"/>
  <c r="L176" i="12"/>
  <c r="G177" i="12"/>
  <c r="H177" i="12"/>
  <c r="I177" i="12"/>
  <c r="J177" i="12"/>
  <c r="K177" i="12"/>
  <c r="L177" i="12"/>
  <c r="G178" i="12"/>
  <c r="H178" i="12"/>
  <c r="I178" i="12"/>
  <c r="J178" i="12"/>
  <c r="K178" i="12"/>
  <c r="L178" i="12"/>
  <c r="D175" i="12"/>
  <c r="E175" i="12"/>
  <c r="F175" i="12"/>
  <c r="D176" i="12"/>
  <c r="E176" i="12"/>
  <c r="F176" i="12"/>
  <c r="D177" i="12"/>
  <c r="E177" i="12"/>
  <c r="F177" i="12"/>
  <c r="D178" i="12"/>
  <c r="E178" i="12"/>
  <c r="F178" i="12"/>
  <c r="C178" i="12"/>
  <c r="C177" i="12"/>
  <c r="C176" i="12"/>
  <c r="C175" i="12"/>
  <c r="C168" i="12"/>
  <c r="D168" i="12"/>
  <c r="E168" i="12"/>
  <c r="E180" i="12" s="1"/>
  <c r="F168" i="12"/>
  <c r="G168" i="12"/>
  <c r="H168" i="12"/>
  <c r="I168" i="12"/>
  <c r="J168" i="12"/>
  <c r="K168" i="12"/>
  <c r="L168" i="12"/>
  <c r="C169" i="12"/>
  <c r="D169" i="12"/>
  <c r="E169" i="12"/>
  <c r="F169" i="12"/>
  <c r="G169" i="12"/>
  <c r="H169" i="12"/>
  <c r="I169" i="12"/>
  <c r="J169" i="12"/>
  <c r="K169" i="12"/>
  <c r="L169" i="12"/>
  <c r="C170" i="12"/>
  <c r="D170" i="12"/>
  <c r="E170" i="12"/>
  <c r="E182" i="12" s="1"/>
  <c r="F170" i="12"/>
  <c r="F182" i="12" s="1"/>
  <c r="G170" i="12"/>
  <c r="H170" i="12"/>
  <c r="I170" i="12"/>
  <c r="J170" i="12"/>
  <c r="K170" i="12"/>
  <c r="L170" i="12"/>
  <c r="D167" i="12"/>
  <c r="E167" i="12"/>
  <c r="F167" i="12"/>
  <c r="G167" i="12"/>
  <c r="H167" i="12"/>
  <c r="I167" i="12"/>
  <c r="J167" i="12"/>
  <c r="K167" i="12"/>
  <c r="Q167" i="12" s="1"/>
  <c r="L167" i="12"/>
  <c r="C167" i="12"/>
  <c r="Q175" i="12" l="1"/>
  <c r="Q169" i="12"/>
  <c r="Q181" i="12" s="1"/>
  <c r="Q170" i="12"/>
  <c r="P168" i="12"/>
  <c r="P175" i="12"/>
  <c r="R175" i="12" s="1"/>
  <c r="S175" i="12" s="1"/>
  <c r="P176" i="12"/>
  <c r="Q176" i="12"/>
  <c r="P170" i="12"/>
  <c r="P177" i="12"/>
  <c r="R177" i="12" s="1"/>
  <c r="S177" i="12" s="1"/>
  <c r="P167" i="12"/>
  <c r="P169" i="12"/>
  <c r="P178" i="12"/>
  <c r="Q178" i="12"/>
  <c r="Q179" i="12"/>
  <c r="Q177" i="12"/>
  <c r="Q168" i="12"/>
  <c r="F180" i="12"/>
  <c r="L182" i="12"/>
  <c r="K182" i="12"/>
  <c r="H180" i="12"/>
  <c r="E179" i="12"/>
  <c r="J182" i="12"/>
  <c r="I182" i="12"/>
  <c r="E181" i="12"/>
  <c r="J179" i="12"/>
  <c r="K180" i="12"/>
  <c r="I180" i="12"/>
  <c r="K179" i="12"/>
  <c r="L180" i="12"/>
  <c r="J180" i="12"/>
  <c r="H182" i="12"/>
  <c r="L179" i="12"/>
  <c r="G182" i="12"/>
  <c r="I179" i="12"/>
  <c r="H179" i="12"/>
  <c r="G179" i="12"/>
  <c r="F179" i="12"/>
  <c r="G180" i="12"/>
  <c r="J181" i="12"/>
  <c r="I181" i="12"/>
  <c r="F181" i="12"/>
  <c r="H181" i="12"/>
  <c r="G181" i="12"/>
  <c r="L181" i="12"/>
  <c r="K181" i="12"/>
  <c r="P182" i="12" l="1"/>
  <c r="R170" i="12"/>
  <c r="R176" i="12"/>
  <c r="S176" i="12" s="1"/>
  <c r="P179" i="12"/>
  <c r="R167" i="12"/>
  <c r="R168" i="12"/>
  <c r="P180" i="12"/>
  <c r="R169" i="12"/>
  <c r="P181" i="12"/>
  <c r="Q182" i="12"/>
  <c r="R178" i="12"/>
  <c r="S178" i="12" s="1"/>
  <c r="Q180" i="12"/>
  <c r="R123" i="12"/>
  <c r="Q123" i="12"/>
  <c r="R122" i="12"/>
  <c r="Q122" i="12"/>
  <c r="R121" i="12"/>
  <c r="Q121" i="12"/>
  <c r="R120" i="12"/>
  <c r="Q120" i="12"/>
  <c r="R119" i="12"/>
  <c r="Q119" i="12"/>
  <c r="R118" i="12"/>
  <c r="Q118" i="12"/>
  <c r="R117" i="12"/>
  <c r="Q117" i="12"/>
  <c r="R116" i="12"/>
  <c r="Q116" i="12"/>
  <c r="R115" i="12"/>
  <c r="Q115" i="12"/>
  <c r="R114" i="12"/>
  <c r="Q114" i="12"/>
  <c r="R113" i="12"/>
  <c r="Q113" i="12"/>
  <c r="R112" i="12"/>
  <c r="Q112" i="12"/>
  <c r="R111" i="12"/>
  <c r="Q111" i="12"/>
  <c r="R110" i="12"/>
  <c r="Q110" i="12"/>
  <c r="R109" i="12"/>
  <c r="Q109" i="12"/>
  <c r="R108" i="12"/>
  <c r="Q108" i="12"/>
  <c r="R107" i="12"/>
  <c r="Q107" i="12"/>
  <c r="R106" i="12"/>
  <c r="Q106" i="12"/>
  <c r="R105" i="12"/>
  <c r="Q105" i="12"/>
  <c r="R104" i="12"/>
  <c r="Q104" i="12"/>
  <c r="R103" i="12"/>
  <c r="Q103" i="12"/>
  <c r="R102" i="12"/>
  <c r="Q102" i="12"/>
  <c r="R101" i="12"/>
  <c r="Q101" i="12"/>
  <c r="R100" i="12"/>
  <c r="Q100" i="12"/>
  <c r="R99" i="12"/>
  <c r="Q99" i="12"/>
  <c r="R98" i="12"/>
  <c r="Q98" i="12"/>
  <c r="R97" i="12"/>
  <c r="Q97" i="12"/>
  <c r="R96" i="12"/>
  <c r="Q96" i="12"/>
  <c r="R95" i="12"/>
  <c r="Q95" i="12"/>
  <c r="R94" i="12"/>
  <c r="Q94" i="12"/>
  <c r="R93" i="12"/>
  <c r="Q93" i="12"/>
  <c r="R92" i="12"/>
  <c r="Q92" i="12"/>
  <c r="R91" i="12"/>
  <c r="Q91" i="12"/>
  <c r="R90" i="12"/>
  <c r="Q90" i="12"/>
  <c r="R89" i="12"/>
  <c r="Q89" i="12"/>
  <c r="R88" i="12"/>
  <c r="Q88" i="12"/>
  <c r="R87" i="12"/>
  <c r="Q87" i="12"/>
  <c r="R86" i="12"/>
  <c r="Q86" i="12"/>
  <c r="R85" i="12"/>
  <c r="Q85" i="12"/>
  <c r="R84" i="12"/>
  <c r="Q84" i="12"/>
  <c r="R83" i="12"/>
  <c r="Q83" i="12"/>
  <c r="R82" i="12"/>
  <c r="Q82" i="12"/>
  <c r="R81" i="12"/>
  <c r="Q81" i="12"/>
  <c r="R80" i="12"/>
  <c r="Q80" i="12"/>
  <c r="R79" i="12"/>
  <c r="Q79" i="12"/>
  <c r="R78" i="12"/>
  <c r="Q78" i="12"/>
  <c r="R77" i="12"/>
  <c r="Q77" i="12"/>
  <c r="R76" i="12"/>
  <c r="Q76" i="12"/>
  <c r="R75" i="12"/>
  <c r="Q75" i="12"/>
  <c r="R74" i="12"/>
  <c r="Q74" i="12"/>
  <c r="R73" i="12"/>
  <c r="Q73" i="12"/>
  <c r="R72" i="12"/>
  <c r="Q72" i="12"/>
  <c r="R71" i="12"/>
  <c r="Q71" i="12"/>
  <c r="R70" i="12"/>
  <c r="Q70" i="12"/>
  <c r="R69" i="12"/>
  <c r="Q69" i="12"/>
  <c r="R68" i="12"/>
  <c r="Q68" i="12"/>
  <c r="R67" i="12"/>
  <c r="Q67" i="12"/>
  <c r="R66" i="12"/>
  <c r="Q66" i="12"/>
  <c r="R65" i="12"/>
  <c r="Q65" i="12"/>
  <c r="R64" i="12"/>
  <c r="Q64" i="12"/>
  <c r="R63" i="12"/>
  <c r="Q63" i="12"/>
  <c r="R62" i="12"/>
  <c r="Q62" i="12"/>
  <c r="R61" i="12"/>
  <c r="Q61" i="12"/>
  <c r="R60" i="12"/>
  <c r="Q60" i="12"/>
  <c r="R59" i="12"/>
  <c r="Q59" i="12"/>
  <c r="R58" i="12"/>
  <c r="Q58" i="12"/>
  <c r="R57" i="12"/>
  <c r="Q57" i="12"/>
  <c r="R56" i="12"/>
  <c r="Q56" i="12"/>
  <c r="R55" i="12"/>
  <c r="Q55" i="12"/>
  <c r="R54" i="12"/>
  <c r="Q54" i="12"/>
  <c r="R53" i="12"/>
  <c r="Q53" i="12"/>
  <c r="R52" i="12"/>
  <c r="Q52" i="12"/>
  <c r="R51" i="12"/>
  <c r="Q51" i="12"/>
  <c r="R50" i="12"/>
  <c r="Q50" i="12"/>
  <c r="R49" i="12"/>
  <c r="Q49" i="12"/>
  <c r="R48" i="12"/>
  <c r="Q48" i="12"/>
  <c r="R47" i="12"/>
  <c r="Q47" i="12"/>
  <c r="R46" i="12"/>
  <c r="Q46" i="12"/>
  <c r="R45" i="12"/>
  <c r="Q45" i="12"/>
  <c r="R44" i="12"/>
  <c r="Q44" i="12"/>
  <c r="R43" i="12"/>
  <c r="Q43" i="12"/>
  <c r="R42" i="12"/>
  <c r="Q42" i="12"/>
  <c r="R41" i="12"/>
  <c r="Q41" i="12"/>
  <c r="R40" i="12"/>
  <c r="Q40" i="12"/>
  <c r="R39" i="12"/>
  <c r="Q39" i="12"/>
  <c r="R38" i="12"/>
  <c r="Q38" i="12"/>
  <c r="R37" i="12"/>
  <c r="Q37" i="12"/>
  <c r="R36" i="12"/>
  <c r="Q36" i="12"/>
  <c r="R35" i="12"/>
  <c r="Q35" i="12"/>
  <c r="R34" i="12"/>
  <c r="Q34" i="12"/>
  <c r="R33" i="12"/>
  <c r="Q33" i="12"/>
  <c r="R32" i="12"/>
  <c r="Q32" i="12"/>
  <c r="R31" i="12"/>
  <c r="Q31" i="12"/>
  <c r="Q30" i="12"/>
  <c r="P30" i="12"/>
  <c r="R30" i="12" s="1"/>
  <c r="Q29" i="12"/>
  <c r="P29" i="12"/>
  <c r="R29" i="12" s="1"/>
  <c r="Q28" i="12"/>
  <c r="R181" i="12" l="1"/>
  <c r="S169" i="12"/>
  <c r="S181" i="12" s="1"/>
  <c r="S168" i="12"/>
  <c r="S180" i="12" s="1"/>
  <c r="R180" i="12"/>
  <c r="S167" i="12"/>
  <c r="S179" i="12" s="1"/>
  <c r="R179" i="12"/>
  <c r="R182" i="12"/>
  <c r="S170" i="12"/>
  <c r="S182" i="12" s="1"/>
</calcChain>
</file>

<file path=xl/sharedStrings.xml><?xml version="1.0" encoding="utf-8"?>
<sst xmlns="http://schemas.openxmlformats.org/spreadsheetml/2006/main" count="489" uniqueCount="77">
  <si>
    <t>&gt;&gt;Detail Report 1</t>
  </si>
  <si>
    <t>&gt;'atb</t>
  </si>
  <si>
    <t xml:space="preserve">&gt;'[LASATA SETUP FILE]_x000D_
Date=2010-10-13 10:34:08_x000D_
FileType=Agora XLB ExtractTransactions_x000D_
Version=0_x000D_
Buffer=_x000D_
@systemProduct:Str=SS4_x000D_
@systemTable:Str=LA_x000D_
@filterFrom_DbC:Str='ORC'!$B$1{P}1_x000D_
@filterFrom_/LA/Ldg:Str=A_x000D_
@filterFrom_/LA/AccCde:Str='ORC'!$B$8{P}2_x000D_
@filterTo_/LA/AccCde:Str='ORC'!$B$9{P}3_x000D_
@filterFrom_/LA/Prd:Str='ORC'!$B$2{P}4_x000D_
@filterTo_/LA/Prd:Str='ORC'!$B$3{P}5_x000D_
@filterFrom_/LA/TC2:Str='ORC'!$B$6{P}6_x000D_
@filterTo_/LA/TC2:Str='ORC'!$B$7{P}7_x000D_
@filterFrom_/LA/TC3:Str='ORC'!$B$4{P}8_x000D_
@filterTo_/LA/TC3:Str='ORC'!$B$5{P}9_x000D_
@outputField_LA\Account Code+LA\CA\Name{Fmt}=8,1{DefVal}={Formula}=Result=""_x000D_
Result=Result &amp; {/LA/AccCde}_x000D_
Result=Result &amp; " - " &amp; {/LA/CA/Nme}_x000D_
:Str=_x000D_
@outputField_/LA/Prd:Str=_x000D_
@outputField_/LA/BseAmt:Str=_x000D_
@outputField_/LA/OthAmt:Str=_x000D_
@outputField_/LA/TrnDte:Str=_x000D_
@outputField_/LA/JnlNo:Str=_x000D_
@outputField_/LA/JnlTyp:Str=_x000D_
@outputField_/LA/Desc:Str=_x000D_
@outputField_LA\T2\Analysis Code+LA\T2\Description{Fmt}=8,1{DefVal}={Formula}=Result=""_x000D_
Result=Result &amp; {/LA/T2/Cde}_x000D_
Result=Result &amp; " - " &amp; {/LA/T2/Nme}_x000D_
:Str=_x000D_
@outputField_LA\T3  Job Analysis Code+LA\T3\Description{Fmt}=8,1{DefVal}={Formula}=Result=""_x000D_
Result=Result &amp; {/LA/TC3}_x000D_
Result=Result &amp; " - " &amp; {/LA/T3/Nme}_x000D_
:Str=_x000D_
@outputField_LA\T5\Analysis Code+LA\T5\Description{Fmt}=8,1{DefVal}={Formula}=Result=""_x000D_
Result=Result &amp; {/LA/T5/Cde}_x000D_
Result=Result &amp; " - " &amp; {/LA/T5/Nme}_x000D_
:Str=_x000D_
@formatType:Lng=-4154_x000D_
@formatNumber:Int=0_x000D_
@formatPattern:Int=0_x000D_
@formatFont:Int=0_x000D_
@formatWidth:Int=0_x000D_
@formatAlignment:Int=0_x000D_
@formatBorder:Int=0_x000D_
@filenmSetupfile:Str=_x000D_
@filenmWorkbookSetupFile:Str=Detail Report 1_x000D_
@settngShowMessages:Str=Y_x000D_
@settngDirection:Str=D_x000D_
@settngApplyFormula:Str=Y_x000D_
@settngLock:Str=N_x000D_
@settngOutputHeaders:Int=0_x000D_
@settngOutputCaptions:Int=0_x000D_
@settngOutputTotals:Int=0_x000D_
@settngOutputFiltering:Int=0_x000D_
@settngPivotTable:Int=0_x000D_
@settngTopPercent:Str=_x000D_
@settngReportStyle:Lng=1_x000D_
</t>
  </si>
  <si>
    <t>&gt;&gt;Detail Report 2</t>
  </si>
  <si>
    <t xml:space="preserve">&gt;'[LASATA SETUP FILE]_x000D_
Date=2025-09-18 12:55:48_x000D_
FileType=Agora XLB ExtractTransactions_x000D_
Version=0_x000D_
Buffer=_x000D_
@systemProduct:Str=SS6_x000D_
@systemTable:Str=LA_x000D_
@filterFrom_DbC:Str=ORC_x000D_
@filterFrom_/LA/Ldg:Str=A+B_x000D_
@filterFrom_/LA/AccCde:Str='ORC'!$B$8{P}1_x000D_
@filterTo_/LA/AccCde:Str='ORC'!$B$9{P}2_x000D_
@filterFrom_/LA/Prd:Str='ORC'!$B$2{P}3_x000D_
@filterTo_/LA/Prd:Str='ORC'!$B$3{P}4_x000D_
@filterFrom_/LA/TC2:Str=&lt;&lt;T2,T4,T5_x000D_
@filterFrom_/LA/TC3:Str='ORC'!$B$4{P}5_x000D_
@filterTo_/LA/TC3:Str='ORC'!$B$5{P}6_x000D_
@outputField_LA\Account Code+LA\CA\Description{Fmt}=8,1{DefVal}={Formula}=Result=""_x000D_
Result=Result &amp; {/LA/AccCde}_x000D_
Result=Result &amp; " - " &amp; {/LA/CA/Nme}_x000D_
:Str=_x000D_
@outputField_/LA/Prd:Str=_x000D_
@outputField_/LA/BseAmt:Str=_x000D_
@outputField_/LA/OthAmt:Str=_x000D_
@outputField_/LA/TrnDte:Str=_x000D_
@outputField_/LA/JnlNo:Str=_x000D_
@outputField_/LA/JnlTyp:Str=_x000D_
@outputField_/LA/Desc:Str=_x000D_
@outputField_LA\L3\Analysis Code+LA\L3\Name{Fmt}=8,1{DefVal}={Formula}=Result=""_x000D_
Result=Result &amp; {/LA/T2/Cde}_x000D_
Result=Result &amp; " - " &amp; {/LA/T2/8}_x000D_
:Str=_x000D_
@outputField_LA\L4\Analysis Code+LA\L4\Name{Fmt}=8,1{DefVal}={Formula}=Result=""_x000D_
Result=Result &amp; {/LA/T3/Cde}_x000D_
Result=Result &amp; " - " &amp; {/LA/T3/8}_x000D_
:Str=_x000D_
@outputField_LA\L6\Analysis Code+LA\L6\Name{Fmt}=8,1{DefVal}={Formula}=Result=""_x000D_
Result=Result &amp; {/LA/T5/Cde}_x000D_
Result=Result &amp; " - " &amp; {/LA/T5/8}_x000D_
:Str=_x000D_
@outputField_/LA/Ldg:Str=_x000D_
@outputField_Accounting Period / Years{Fmt}=2,1{DefVal}={Formula}=CLng(Left({/LA/Prd},4))    'Year:Str=_x000D_
@outputField_Accounting Period / Period{Fmt}=2,1{DefVal}={Formula}=CLng(Right({/LA/Prd},3))    'Period:Str=_x000D_
@outputField_LA\L2\Analysis Code+LA\L2\Name{Fmt}=8,1{DefVal}={Formula}=Result=""_x000D_
Result=Result &amp; {/LA/T1/Cde}_x000D_
Result=Result &amp; " - " &amp; {/LA/T1/8}_x000D_
:Str=_x000D_
@outputField_LA\L1\Analysis Code+LA\L1\Name{Fmt}=8,1{DefVal}={Formula}=Result=""_x000D_
Result=Result &amp; {/LA/T0/Cde}_x000D_
Result=Result &amp; " - " &amp; {/LA/T0/8}_x000D_
:Str=_x000D_
@formatType:Lng=-4154_x000D_
@formatNumber:Int=1_x000D_
@formatPattern:Int=1_x000D_
@formatFont:Int=1_x000D_
@formatWidth:Int=1_x000D_
@formatAlignment:Int=1_x000D_
@formatBorder:Int=1_x000D_
@filenmSetupfile:Str=_x000D_
@filenmWorkbookSetupFile:Str=Detail Report 2_x000D_
@settngShowMessages:Str=Y_x000D_
@settngDirection:Str=D_x000D_
@settngApplyFormula:Str=Y_x000D_
@settngLock:Str=N_x000D_
@settngOutputHeaders:Int=0_x000D_
@settngOutputCaptions:Int=0_x000D_
@settngOutputTotals:Int=0_x000D_
@settngOutputFiltering:Int=0_x000D_
@settngPivotTable:Int=0_x000D_
@settngTopPercent:Str=_x000D_
@settngReportStyle:Lng=1_x000D_
</t>
  </si>
  <si>
    <t>Month</t>
  </si>
  <si>
    <t>PTC 2011/1</t>
  </si>
  <si>
    <t>PTC 2011/2</t>
  </si>
  <si>
    <t>Unit 1</t>
  </si>
  <si>
    <t>Unit 2</t>
  </si>
  <si>
    <t>Unit 3</t>
  </si>
  <si>
    <t>Unit 3 (partial)</t>
  </si>
  <si>
    <t>Unit 4</t>
  </si>
  <si>
    <t>Unit 5</t>
  </si>
  <si>
    <t>Unit 6</t>
  </si>
  <si>
    <t>Unit 7</t>
  </si>
  <si>
    <t>Aug</t>
  </si>
  <si>
    <t>Sep</t>
  </si>
  <si>
    <t>Oct</t>
  </si>
  <si>
    <t>Nov</t>
  </si>
  <si>
    <t>Dec</t>
  </si>
  <si>
    <t>Jan</t>
  </si>
  <si>
    <t>Feb</t>
  </si>
  <si>
    <t>Mar</t>
  </si>
  <si>
    <t>Apr</t>
  </si>
  <si>
    <t>May</t>
  </si>
  <si>
    <t>Jun</t>
  </si>
  <si>
    <t>Jul</t>
  </si>
  <si>
    <t>PTC 2011/1 (legacy contract)</t>
  </si>
  <si>
    <t>PTC 2011/2 (legacy contract)</t>
  </si>
  <si>
    <t>Unit 8 (Ferry)</t>
  </si>
  <si>
    <t>Boardings</t>
  </si>
  <si>
    <t>Contract costs</t>
  </si>
  <si>
    <t>2020-2021</t>
  </si>
  <si>
    <t>2021-2022</t>
  </si>
  <si>
    <t>2022-2023</t>
  </si>
  <si>
    <t>2023-2024</t>
  </si>
  <si>
    <t>Qtr1</t>
  </si>
  <si>
    <t>Qtr2</t>
  </si>
  <si>
    <t>Qtr3</t>
  </si>
  <si>
    <t>Qtr4</t>
  </si>
  <si>
    <t>Unattributed (Dunedin)</t>
  </si>
  <si>
    <t>Unattributed (Queenstown)</t>
  </si>
  <si>
    <t>Total (Dunedin)</t>
  </si>
  <si>
    <t>Total Queenstown</t>
  </si>
  <si>
    <t>Unit 8 (Ferry contract)</t>
  </si>
  <si>
    <t>NET CONTRACT</t>
  </si>
  <si>
    <t>The first table below addresses the first two questions (patronage and fair revenue by month). Due to covid and ticketing-system transition the start of this dataset has poor attribution of patronage by unit so unattributed patronage is added.</t>
  </si>
  <si>
    <t>Living/Median Wage DN (unattributed)</t>
  </si>
  <si>
    <t>Living/Median Wage QT (unattributed)</t>
  </si>
  <si>
    <t>Financal year</t>
  </si>
  <si>
    <t>Quarters</t>
  </si>
  <si>
    <t xml:space="preserve">"Commericality ratios" are no longer an active statistic under NZTA requirements. Their function is now fulfilled by "Private share" which is not generally calculated by unit as non-contract costs are not attributed to units. </t>
  </si>
  <si>
    <t>Financial year</t>
  </si>
  <si>
    <t>Super Gold revenue</t>
  </si>
  <si>
    <t>Super Gold patronage</t>
  </si>
  <si>
    <t>Attribute</t>
  </si>
  <si>
    <t>Super Gold attrributed revenue</t>
  </si>
  <si>
    <t>Attributed fare revenue</t>
  </si>
  <si>
    <t>Attributed contract costs</t>
  </si>
  <si>
    <t>old PTOM "commerciality"</t>
  </si>
  <si>
    <t>Value</t>
  </si>
  <si>
    <t>non-PTOM net contract</t>
  </si>
  <si>
    <t>Dunedin contract</t>
  </si>
  <si>
    <t>After Oct 2022</t>
  </si>
  <si>
    <t>Queenstown Contract</t>
  </si>
  <si>
    <t>%</t>
  </si>
  <si>
    <t>% Before Sept 2022</t>
  </si>
  <si>
    <t>The historic "commericality ratio"  may be recovered on an annual basis by adding Super Gold revenue to fare revenue, and taking the ratio of total revenue to contract costs. This is done below on an annual basis.</t>
  </si>
  <si>
    <t>Some discrepencies will remain, e.g. late invoices and credit notes.</t>
  </si>
  <si>
    <t>Wage-uplift costs are not attributed to contracts in underlying data as they were signed as separate contracts. They could be attributed under the following ratios but this has not yet been done:</t>
  </si>
  <si>
    <t>not applicable</t>
  </si>
  <si>
    <t>Dunedin total</t>
  </si>
  <si>
    <t>Queenstown bus total</t>
  </si>
  <si>
    <t>Otago bus total</t>
  </si>
  <si>
    <t>Otago all modes total</t>
  </si>
  <si>
    <t xml:space="preserve">Due to occasional discrepencies in dating of transactions, contract costs are given by quarter on a separate table. If you wish to compare quarterly contract costs with monthly revenue, it would be reasonable to divide by three as contract costs do not change significantly except with contract changes and quarterly indexation.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</si>
</sst>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4" formatCode="_-&quot;$&quot;* #,##0.00_-;\-&quot;$&quot;* #,##0.00_-;_-&quot;$&quot;* &quot;-&quot;??_-;_-@_-"/>
    <numFmt numFmtId="43" formatCode="_-* #,##0.00_-;\-* #,##0.00_-;_-* &quot;-&quot;??_-;_-@_-"/>
    <numFmt numFmtId="164" formatCode="\$#,##0.00;\-\$#,##0.00;\$#,##0.00"/>
    <numFmt numFmtId="165" formatCode="&quot;$&quot;#,##0.00"/>
    <numFmt numFmtId="166" formatCode="0.0%"/>
  </numFmts>
  <fonts count="10" x14ac:knownFonts="1">
    <font>
      <sz val="10"/>
      <name val="Arial"/>
    </font>
    <font>
      <sz val="10"/>
      <name val="Arial"/>
    </font>
    <font>
      <sz val="8"/>
      <name val="Arial"/>
      <family val="2"/>
    </font>
    <font>
      <sz val="10"/>
      <name val="Arial"/>
      <family val="2"/>
    </font>
    <font>
      <b/>
      <sz val="11"/>
      <color rgb="FFFFFFFF"/>
      <name val="Calibri"/>
      <family val="2"/>
    </font>
    <font>
      <sz val="11"/>
      <color rgb="FFFFFFFF"/>
      <name val="Calibri"/>
      <family val="2"/>
    </font>
    <font>
      <sz val="11"/>
      <color rgb="FF000000"/>
      <name val="Calibri"/>
      <family val="2"/>
    </font>
    <font>
      <sz val="8"/>
      <name val="Arial"/>
    </font>
    <font>
      <sz val="11"/>
      <name val="Calibri"/>
      <family val="2"/>
      <scheme val="minor"/>
    </font>
    <font>
      <i/>
      <sz val="10"/>
      <name val="Arial"/>
      <family val="2"/>
    </font>
  </fonts>
  <fills count="3">
    <fill>
      <patternFill patternType="none"/>
    </fill>
    <fill>
      <patternFill patternType="gray125"/>
    </fill>
    <fill>
      <patternFill patternType="solid">
        <fgColor rgb="FF305496"/>
        <bgColor rgb="FF305496"/>
      </patternFill>
    </fill>
  </fills>
  <borders count="7">
    <border>
      <left/>
      <right/>
      <top/>
      <bottom/>
      <diagonal/>
    </border>
    <border>
      <left/>
      <right/>
      <top/>
      <bottom style="thin">
        <color rgb="FF305496"/>
      </bottom>
      <diagonal/>
    </border>
    <border>
      <left/>
      <right/>
      <top style="thin">
        <color rgb="FF305496"/>
      </top>
      <bottom style="thin">
        <color rgb="FFD9E1F2"/>
      </bottom>
      <diagonal/>
    </border>
    <border>
      <left/>
      <right/>
      <top style="thin">
        <color rgb="FF305496"/>
      </top>
      <bottom style="thin">
        <color rgb="FFB4C6E7"/>
      </bottom>
      <diagonal/>
    </border>
    <border>
      <left/>
      <right/>
      <top style="thin">
        <color rgb="FFD9E1F2"/>
      </top>
      <bottom style="thin">
        <color rgb="FFD9E1F2"/>
      </bottom>
      <diagonal/>
    </border>
    <border>
      <left/>
      <right/>
      <top style="thin">
        <color rgb="FFD9E1F2"/>
      </top>
      <bottom/>
      <diagonal/>
    </border>
    <border>
      <left/>
      <right/>
      <top style="thin">
        <color theme="8" tint="0.79998168889431442"/>
      </top>
      <bottom style="thin">
        <color theme="8" tint="0.79998168889431442"/>
      </bottom>
      <diagonal/>
    </border>
  </borders>
  <cellStyleXfs count="4">
    <xf numFmtId="0" fontId="0" fillId="0" borderId="0"/>
    <xf numFmtId="43"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cellStyleXfs>
  <cellXfs count="33">
    <xf numFmtId="0" fontId="0" fillId="0" borderId="0" xfId="0"/>
    <xf numFmtId="0" fontId="0" fillId="0" borderId="0" xfId="0" applyAlignment="1">
      <alignment wrapText="1"/>
    </xf>
    <xf numFmtId="0" fontId="3" fillId="0" borderId="0" xfId="0" applyFont="1"/>
    <xf numFmtId="9" fontId="0" fillId="0" borderId="0" xfId="2" applyFont="1"/>
    <xf numFmtId="0" fontId="4" fillId="2" borderId="1" xfId="0" applyFont="1" applyFill="1" applyBorder="1"/>
    <xf numFmtId="0" fontId="5" fillId="2" borderId="1" xfId="0" applyFont="1" applyFill="1" applyBorder="1"/>
    <xf numFmtId="0" fontId="6" fillId="0" borderId="4" xfId="0" applyFont="1" applyBorder="1"/>
    <xf numFmtId="164" fontId="6" fillId="0" borderId="4" xfId="0" applyNumberFormat="1" applyFont="1" applyBorder="1"/>
    <xf numFmtId="0" fontId="6" fillId="0" borderId="5" xfId="0" applyFont="1" applyBorder="1"/>
    <xf numFmtId="164" fontId="6" fillId="0" borderId="5" xfId="0" applyNumberFormat="1" applyFont="1" applyBorder="1"/>
    <xf numFmtId="0" fontId="0" fillId="0" borderId="6" xfId="0" applyBorder="1"/>
    <xf numFmtId="0" fontId="5" fillId="2" borderId="2" xfId="0" applyFont="1" applyFill="1" applyBorder="1" applyAlignment="1">
      <alignment wrapText="1"/>
    </xf>
    <xf numFmtId="0" fontId="5" fillId="2" borderId="3" xfId="0" applyFont="1" applyFill="1" applyBorder="1" applyAlignment="1">
      <alignment wrapText="1"/>
    </xf>
    <xf numFmtId="44" fontId="6" fillId="0" borderId="0" xfId="3" applyFont="1" applyBorder="1"/>
    <xf numFmtId="44" fontId="0" fillId="0" borderId="0" xfId="3" applyFont="1"/>
    <xf numFmtId="0" fontId="5" fillId="2" borderId="0" xfId="0" applyFont="1" applyFill="1" applyBorder="1" applyAlignment="1">
      <alignment wrapText="1"/>
    </xf>
    <xf numFmtId="3" fontId="6" fillId="0" borderId="4" xfId="0" applyNumberFormat="1" applyFont="1" applyBorder="1"/>
    <xf numFmtId="3" fontId="0" fillId="0" borderId="0" xfId="0" applyNumberFormat="1"/>
    <xf numFmtId="3" fontId="0" fillId="0" borderId="0" xfId="1" applyNumberFormat="1" applyFont="1"/>
    <xf numFmtId="165" fontId="6" fillId="0" borderId="4" xfId="0" applyNumberFormat="1" applyFont="1" applyBorder="1"/>
    <xf numFmtId="165" fontId="0" fillId="0" borderId="0" xfId="0" applyNumberFormat="1"/>
    <xf numFmtId="165" fontId="0" fillId="0" borderId="0" xfId="1" applyNumberFormat="1" applyFont="1"/>
    <xf numFmtId="0" fontId="8" fillId="0" borderId="0" xfId="0" applyFont="1"/>
    <xf numFmtId="165" fontId="8" fillId="0" borderId="0" xfId="0" applyNumberFormat="1" applyFont="1"/>
    <xf numFmtId="0" fontId="9" fillId="0" borderId="0" xfId="0" applyFont="1"/>
    <xf numFmtId="0" fontId="0" fillId="0" borderId="0" xfId="0" applyFill="1" applyBorder="1"/>
    <xf numFmtId="165" fontId="0" fillId="0" borderId="0" xfId="0" applyNumberFormat="1" applyFill="1" applyBorder="1"/>
    <xf numFmtId="2" fontId="0" fillId="0" borderId="0" xfId="0" applyNumberFormat="1"/>
    <xf numFmtId="166" fontId="0" fillId="0" borderId="0" xfId="2" applyNumberFormat="1" applyFont="1"/>
    <xf numFmtId="9" fontId="0" fillId="0" borderId="0" xfId="0" applyNumberFormat="1"/>
    <xf numFmtId="0" fontId="0" fillId="0" borderId="0" xfId="2" applyNumberFormat="1" applyFont="1"/>
    <xf numFmtId="166" fontId="0" fillId="0" borderId="0" xfId="0" applyNumberFormat="1"/>
    <xf numFmtId="165" fontId="0" fillId="0" borderId="0" xfId="3" applyNumberFormat="1" applyFont="1" applyFill="1" applyBorder="1"/>
  </cellXfs>
  <cellStyles count="4">
    <cellStyle name="Comma" xfId="1" builtinId="3"/>
    <cellStyle name="Currency" xfId="3" builtinId="4"/>
    <cellStyle name="Normal" xfId="0" builtinId="0"/>
    <cellStyle name="Percent" xfId="2" builtinId="5"/>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12" Type="http://schemas.openxmlformats.org/officeDocument/2006/relationships/customXml" Target="../customXml/item5.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4.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dimension ref="A1"/>
  <sheetViews>
    <sheetView workbookViewId="0">
      <selection sqref="A1:P48593"/>
    </sheetView>
  </sheetViews>
  <sheetFormatPr defaultRowHeight="13.2" x14ac:dyDescent="0.25"/>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2634FE-2A34-4115-BCE8-AA3A5742DB43}">
  <sheetPr>
    <tabColor rgb="FFFF0000"/>
  </sheetPr>
  <dimension ref="A1:V182"/>
  <sheetViews>
    <sheetView tabSelected="1" topLeftCell="A14" workbookViewId="0">
      <selection activeCell="A39" sqref="A39"/>
    </sheetView>
  </sheetViews>
  <sheetFormatPr defaultRowHeight="13.2" x14ac:dyDescent="0.25"/>
  <cols>
    <col min="1" max="1" width="24.88671875" customWidth="1"/>
    <col min="2" max="2" width="27.88671875" customWidth="1"/>
    <col min="3" max="4" width="19.6640625" customWidth="1"/>
    <col min="5" max="12" width="16.109375" customWidth="1"/>
    <col min="13" max="13" width="21.109375" customWidth="1"/>
    <col min="14" max="15" width="36.44140625" customWidth="1"/>
    <col min="16" max="16" width="18.6640625" customWidth="1"/>
    <col min="17" max="17" width="22.33203125" customWidth="1"/>
    <col min="18" max="18" width="15.88671875" customWidth="1"/>
    <col min="19" max="19" width="17.33203125" customWidth="1"/>
  </cols>
  <sheetData>
    <row r="1" spans="1:7" x14ac:dyDescent="0.25">
      <c r="A1" t="s">
        <v>47</v>
      </c>
    </row>
    <row r="3" spans="1:7" x14ac:dyDescent="0.25">
      <c r="A3" t="s">
        <v>76</v>
      </c>
    </row>
    <row r="4" spans="1:7" x14ac:dyDescent="0.25">
      <c r="A4" t="s">
        <v>69</v>
      </c>
    </row>
    <row r="6" spans="1:7" x14ac:dyDescent="0.25">
      <c r="A6" s="2" t="s">
        <v>52</v>
      </c>
    </row>
    <row r="7" spans="1:7" x14ac:dyDescent="0.25">
      <c r="A7" s="2" t="s">
        <v>68</v>
      </c>
    </row>
    <row r="9" spans="1:7" x14ac:dyDescent="0.25">
      <c r="A9" t="s">
        <v>70</v>
      </c>
    </row>
    <row r="11" spans="1:7" x14ac:dyDescent="0.25">
      <c r="A11" t="s">
        <v>63</v>
      </c>
      <c r="B11" t="s">
        <v>67</v>
      </c>
      <c r="C11" t="s">
        <v>64</v>
      </c>
      <c r="D11" s="28"/>
    </row>
    <row r="12" spans="1:7" x14ac:dyDescent="0.25">
      <c r="A12" t="s">
        <v>28</v>
      </c>
      <c r="B12" s="28">
        <v>0.10328869843961985</v>
      </c>
      <c r="D12" s="28"/>
    </row>
    <row r="13" spans="1:7" x14ac:dyDescent="0.25">
      <c r="A13" t="s">
        <v>29</v>
      </c>
      <c r="B13" s="28">
        <v>4.5903240423166042E-2</v>
      </c>
      <c r="D13" s="28"/>
    </row>
    <row r="14" spans="1:7" x14ac:dyDescent="0.25">
      <c r="A14" t="s">
        <v>8</v>
      </c>
      <c r="B14" s="28">
        <v>0.18361296169266417</v>
      </c>
      <c r="C14" s="28">
        <v>0.22951620211583021</v>
      </c>
    </row>
    <row r="15" spans="1:7" x14ac:dyDescent="0.25">
      <c r="A15" t="s">
        <v>9</v>
      </c>
      <c r="B15" s="28">
        <v>0.27884448985180715</v>
      </c>
      <c r="C15" s="28">
        <v>0.27884448985180715</v>
      </c>
      <c r="F15" s="3"/>
      <c r="G15" s="29"/>
    </row>
    <row r="16" spans="1:7" x14ac:dyDescent="0.25">
      <c r="A16" t="s">
        <v>10</v>
      </c>
      <c r="B16" s="28"/>
      <c r="C16" s="28">
        <v>0.15493304765942978</v>
      </c>
    </row>
    <row r="17" spans="1:18" x14ac:dyDescent="0.25">
      <c r="A17" t="s">
        <v>11</v>
      </c>
      <c r="B17" s="28">
        <v>5.1644349219809926E-2</v>
      </c>
      <c r="D17" s="28"/>
    </row>
    <row r="18" spans="1:18" x14ac:dyDescent="0.25">
      <c r="A18" t="s">
        <v>12</v>
      </c>
      <c r="B18" s="28">
        <v>0.25545356134326708</v>
      </c>
      <c r="C18" s="28">
        <v>0.25545356134326708</v>
      </c>
      <c r="D18" s="30"/>
    </row>
    <row r="19" spans="1:18" x14ac:dyDescent="0.25">
      <c r="A19" t="s">
        <v>13</v>
      </c>
      <c r="B19" s="28">
        <v>8.125269902966567E-2</v>
      </c>
      <c r="C19" s="28">
        <v>8.125269902966567E-2</v>
      </c>
    </row>
    <row r="21" spans="1:18" x14ac:dyDescent="0.25">
      <c r="A21" t="s">
        <v>65</v>
      </c>
      <c r="B21" t="s">
        <v>66</v>
      </c>
    </row>
    <row r="22" spans="1:18" x14ac:dyDescent="0.25">
      <c r="A22" t="s">
        <v>14</v>
      </c>
      <c r="B22" s="31">
        <v>0.372</v>
      </c>
    </row>
    <row r="23" spans="1:18" x14ac:dyDescent="0.25">
      <c r="A23" t="s">
        <v>15</v>
      </c>
      <c r="B23" s="31">
        <f>1-B22</f>
        <v>0.628</v>
      </c>
    </row>
    <row r="26" spans="1:18" ht="14.4" x14ac:dyDescent="0.3">
      <c r="A26" s="4"/>
      <c r="B26" s="4"/>
      <c r="C26" s="4"/>
      <c r="D26" s="5" t="s">
        <v>46</v>
      </c>
      <c r="E26" s="5" t="s">
        <v>46</v>
      </c>
      <c r="F26" s="5"/>
      <c r="G26" s="5"/>
      <c r="H26" s="5"/>
      <c r="I26" s="5"/>
      <c r="J26" s="5"/>
      <c r="K26" s="5"/>
      <c r="L26" s="5"/>
      <c r="M26" s="5"/>
      <c r="N26" s="5" t="s">
        <v>46</v>
      </c>
      <c r="O26" s="5"/>
      <c r="P26" s="5"/>
      <c r="Q26" s="15"/>
      <c r="R26" s="15"/>
    </row>
    <row r="27" spans="1:18" ht="28.8" x14ac:dyDescent="0.3">
      <c r="A27" s="11"/>
      <c r="B27" s="11"/>
      <c r="C27" s="11" t="s">
        <v>5</v>
      </c>
      <c r="D27" s="12" t="s">
        <v>28</v>
      </c>
      <c r="E27" s="12" t="s">
        <v>29</v>
      </c>
      <c r="F27" s="12" t="s">
        <v>8</v>
      </c>
      <c r="G27" s="12" t="s">
        <v>9</v>
      </c>
      <c r="H27" s="12" t="s">
        <v>10</v>
      </c>
      <c r="I27" s="12" t="s">
        <v>11</v>
      </c>
      <c r="J27" s="12" t="s">
        <v>12</v>
      </c>
      <c r="K27" s="12" t="s">
        <v>13</v>
      </c>
      <c r="L27" s="12" t="s">
        <v>14</v>
      </c>
      <c r="M27" s="12" t="s">
        <v>15</v>
      </c>
      <c r="N27" s="12" t="s">
        <v>45</v>
      </c>
      <c r="O27" s="5" t="s">
        <v>41</v>
      </c>
      <c r="P27" s="5" t="s">
        <v>42</v>
      </c>
      <c r="Q27" s="15" t="s">
        <v>43</v>
      </c>
      <c r="R27" s="15" t="s">
        <v>44</v>
      </c>
    </row>
    <row r="28" spans="1:18" ht="14.4" x14ac:dyDescent="0.3">
      <c r="A28" t="s">
        <v>31</v>
      </c>
      <c r="B28" t="s">
        <v>33</v>
      </c>
      <c r="C28" s="6" t="s">
        <v>27</v>
      </c>
      <c r="D28" s="16"/>
      <c r="E28" s="16"/>
      <c r="F28" s="16"/>
      <c r="G28" s="16"/>
      <c r="H28" s="16"/>
      <c r="I28" s="16"/>
      <c r="J28" s="16"/>
      <c r="K28" s="16"/>
      <c r="L28" s="16"/>
      <c r="M28" s="16"/>
      <c r="N28" s="17">
        <v>4048</v>
      </c>
      <c r="O28" s="18">
        <v>293294</v>
      </c>
      <c r="P28" s="18">
        <v>100951</v>
      </c>
      <c r="Q28" s="18">
        <f t="shared" ref="Q28:Q92" si="0">SUM(D28:K28,O28)</f>
        <v>293294</v>
      </c>
      <c r="R28" s="18">
        <v>100951</v>
      </c>
    </row>
    <row r="29" spans="1:18" ht="14.4" x14ac:dyDescent="0.3">
      <c r="A29" t="s">
        <v>31</v>
      </c>
      <c r="B29" t="s">
        <v>33</v>
      </c>
      <c r="C29" s="6" t="s">
        <v>16</v>
      </c>
      <c r="D29" s="16">
        <v>23242</v>
      </c>
      <c r="E29" s="16">
        <v>6908</v>
      </c>
      <c r="F29" s="16">
        <v>34867</v>
      </c>
      <c r="G29" s="16">
        <v>84736</v>
      </c>
      <c r="H29" s="16"/>
      <c r="I29" s="16">
        <v>2930</v>
      </c>
      <c r="J29" s="16">
        <v>67255</v>
      </c>
      <c r="K29" s="16">
        <v>26252</v>
      </c>
      <c r="L29" s="16">
        <v>6</v>
      </c>
      <c r="M29" s="16"/>
      <c r="N29" s="16">
        <v>2483</v>
      </c>
      <c r="O29" s="17"/>
      <c r="P29" s="17">
        <f>98096</f>
        <v>98096</v>
      </c>
      <c r="Q29" s="18">
        <f t="shared" si="0"/>
        <v>246190</v>
      </c>
      <c r="R29" s="18">
        <f t="shared" ref="R29:R92" si="1">SUM(L29:M29,P29)</f>
        <v>98102</v>
      </c>
    </row>
    <row r="30" spans="1:18" ht="14.4" x14ac:dyDescent="0.3">
      <c r="A30" t="s">
        <v>31</v>
      </c>
      <c r="B30" t="s">
        <v>33</v>
      </c>
      <c r="C30" s="6" t="s">
        <v>17</v>
      </c>
      <c r="D30" s="16">
        <v>28707</v>
      </c>
      <c r="E30" s="16">
        <v>7056</v>
      </c>
      <c r="F30" s="16">
        <v>38691</v>
      </c>
      <c r="G30" s="16">
        <v>66378</v>
      </c>
      <c r="H30" s="16"/>
      <c r="I30" s="16">
        <v>4583</v>
      </c>
      <c r="J30" s="16">
        <v>56062</v>
      </c>
      <c r="K30" s="16">
        <v>22780</v>
      </c>
      <c r="L30" s="16">
        <v>28633</v>
      </c>
      <c r="M30" s="16">
        <v>7823</v>
      </c>
      <c r="N30" s="16">
        <v>2675</v>
      </c>
      <c r="O30" s="17"/>
      <c r="P30" s="17">
        <f>72143-SUM(L30:M30)</f>
        <v>35687</v>
      </c>
      <c r="Q30" s="18">
        <f t="shared" si="0"/>
        <v>224257</v>
      </c>
      <c r="R30" s="18">
        <f t="shared" si="1"/>
        <v>72143</v>
      </c>
    </row>
    <row r="31" spans="1:18" ht="14.4" x14ac:dyDescent="0.3">
      <c r="A31" t="s">
        <v>31</v>
      </c>
      <c r="B31" t="s">
        <v>33</v>
      </c>
      <c r="C31" s="6" t="s">
        <v>18</v>
      </c>
      <c r="D31" s="16">
        <v>29109</v>
      </c>
      <c r="E31" s="16">
        <v>7017</v>
      </c>
      <c r="F31" s="16">
        <v>39917</v>
      </c>
      <c r="G31" s="16">
        <v>73567</v>
      </c>
      <c r="H31" s="16"/>
      <c r="I31" s="16">
        <v>4508</v>
      </c>
      <c r="J31" s="16">
        <v>60844</v>
      </c>
      <c r="K31" s="16">
        <v>25625</v>
      </c>
      <c r="L31" s="16">
        <v>61626</v>
      </c>
      <c r="M31" s="16">
        <v>17186</v>
      </c>
      <c r="N31" s="16">
        <v>3600</v>
      </c>
      <c r="O31" s="17"/>
      <c r="P31" s="17"/>
      <c r="Q31" s="18">
        <f t="shared" si="0"/>
        <v>240587</v>
      </c>
      <c r="R31" s="18">
        <f t="shared" si="1"/>
        <v>78812</v>
      </c>
    </row>
    <row r="32" spans="1:18" ht="14.4" x14ac:dyDescent="0.3">
      <c r="A32" t="s">
        <v>31</v>
      </c>
      <c r="B32" t="s">
        <v>33</v>
      </c>
      <c r="C32" s="6" t="s">
        <v>19</v>
      </c>
      <c r="D32" s="16">
        <v>30084</v>
      </c>
      <c r="E32" s="16">
        <v>7054</v>
      </c>
      <c r="F32" s="16">
        <v>39454</v>
      </c>
      <c r="G32" s="16">
        <v>73154</v>
      </c>
      <c r="H32" s="16"/>
      <c r="I32" s="16">
        <v>4388</v>
      </c>
      <c r="J32" s="16">
        <v>60338</v>
      </c>
      <c r="K32" s="16">
        <v>25577</v>
      </c>
      <c r="L32" s="16">
        <v>61196</v>
      </c>
      <c r="M32" s="16">
        <v>16515</v>
      </c>
      <c r="N32" s="16">
        <v>3075</v>
      </c>
      <c r="O32" s="17"/>
      <c r="P32" s="17"/>
      <c r="Q32" s="18">
        <f t="shared" si="0"/>
        <v>240049</v>
      </c>
      <c r="R32" s="18">
        <f t="shared" si="1"/>
        <v>77711</v>
      </c>
    </row>
    <row r="33" spans="1:18" ht="14.4" x14ac:dyDescent="0.3">
      <c r="A33" t="s">
        <v>31</v>
      </c>
      <c r="B33" t="s">
        <v>33</v>
      </c>
      <c r="C33" s="6" t="s">
        <v>20</v>
      </c>
      <c r="D33" s="16">
        <v>24086</v>
      </c>
      <c r="E33" s="16">
        <v>4913</v>
      </c>
      <c r="F33" s="16">
        <v>32242</v>
      </c>
      <c r="G33" s="16">
        <v>63206</v>
      </c>
      <c r="H33" s="16"/>
      <c r="I33" s="16">
        <v>2695</v>
      </c>
      <c r="J33" s="16">
        <v>53956</v>
      </c>
      <c r="K33" s="16">
        <v>22308</v>
      </c>
      <c r="L33" s="16">
        <v>58903</v>
      </c>
      <c r="M33" s="16">
        <v>17096</v>
      </c>
      <c r="N33" s="16">
        <v>4439</v>
      </c>
      <c r="O33" s="17"/>
      <c r="P33" s="17"/>
      <c r="Q33" s="18">
        <f t="shared" si="0"/>
        <v>203406</v>
      </c>
      <c r="R33" s="18">
        <f t="shared" si="1"/>
        <v>75999</v>
      </c>
    </row>
    <row r="34" spans="1:18" ht="14.4" x14ac:dyDescent="0.3">
      <c r="A34" t="s">
        <v>31</v>
      </c>
      <c r="B34" t="s">
        <v>33</v>
      </c>
      <c r="C34" s="6" t="s">
        <v>21</v>
      </c>
      <c r="D34" s="16">
        <v>18723</v>
      </c>
      <c r="E34" s="16">
        <v>3264</v>
      </c>
      <c r="F34" s="16">
        <v>23912</v>
      </c>
      <c r="G34" s="16">
        <v>57889</v>
      </c>
      <c r="H34" s="16"/>
      <c r="I34" s="16">
        <v>1895</v>
      </c>
      <c r="J34" s="16">
        <v>45621</v>
      </c>
      <c r="K34" s="16">
        <v>19961</v>
      </c>
      <c r="L34" s="16">
        <v>57671</v>
      </c>
      <c r="M34" s="16">
        <v>17257</v>
      </c>
      <c r="N34" s="16">
        <v>6688</v>
      </c>
      <c r="O34" s="17"/>
      <c r="P34" s="17"/>
      <c r="Q34" s="18">
        <f t="shared" si="0"/>
        <v>171265</v>
      </c>
      <c r="R34" s="18">
        <f t="shared" si="1"/>
        <v>74928</v>
      </c>
    </row>
    <row r="35" spans="1:18" ht="14.4" x14ac:dyDescent="0.3">
      <c r="A35" t="s">
        <v>31</v>
      </c>
      <c r="B35" t="s">
        <v>33</v>
      </c>
      <c r="C35" s="6" t="s">
        <v>22</v>
      </c>
      <c r="D35" s="16">
        <v>26040</v>
      </c>
      <c r="E35" s="16">
        <v>5806</v>
      </c>
      <c r="F35" s="16">
        <v>37629</v>
      </c>
      <c r="G35" s="16">
        <v>66481</v>
      </c>
      <c r="H35" s="16"/>
      <c r="I35" s="16">
        <v>3909</v>
      </c>
      <c r="J35" s="16">
        <v>54126</v>
      </c>
      <c r="K35" s="16">
        <v>24542</v>
      </c>
      <c r="L35" s="16">
        <v>51835</v>
      </c>
      <c r="M35" s="16">
        <v>14696</v>
      </c>
      <c r="N35" s="16">
        <v>5219</v>
      </c>
      <c r="O35" s="17"/>
      <c r="P35" s="17"/>
      <c r="Q35" s="18">
        <f t="shared" si="0"/>
        <v>218533</v>
      </c>
      <c r="R35" s="18">
        <f t="shared" si="1"/>
        <v>66531</v>
      </c>
    </row>
    <row r="36" spans="1:18" ht="14.4" x14ac:dyDescent="0.3">
      <c r="A36" t="s">
        <v>31</v>
      </c>
      <c r="B36" t="s">
        <v>33</v>
      </c>
      <c r="C36" s="6" t="s">
        <v>23</v>
      </c>
      <c r="D36" s="16">
        <v>32658</v>
      </c>
      <c r="E36" s="16">
        <v>8155</v>
      </c>
      <c r="F36" s="16">
        <v>47233</v>
      </c>
      <c r="G36" s="16">
        <v>83215</v>
      </c>
      <c r="H36" s="16"/>
      <c r="I36" s="16">
        <v>5521</v>
      </c>
      <c r="J36" s="16">
        <v>65235</v>
      </c>
      <c r="K36" s="16">
        <v>28857</v>
      </c>
      <c r="L36" s="16">
        <v>53449</v>
      </c>
      <c r="M36" s="16">
        <v>15720</v>
      </c>
      <c r="N36" s="16">
        <v>4489</v>
      </c>
      <c r="O36" s="17"/>
      <c r="P36" s="17"/>
      <c r="Q36" s="18">
        <f t="shared" si="0"/>
        <v>270874</v>
      </c>
      <c r="R36" s="18">
        <f t="shared" si="1"/>
        <v>69169</v>
      </c>
    </row>
    <row r="37" spans="1:18" ht="14.4" x14ac:dyDescent="0.3">
      <c r="A37" t="s">
        <v>31</v>
      </c>
      <c r="B37" t="s">
        <v>33</v>
      </c>
      <c r="C37" s="6" t="s">
        <v>24</v>
      </c>
      <c r="D37" s="16">
        <v>23455</v>
      </c>
      <c r="E37" s="16">
        <v>5419</v>
      </c>
      <c r="F37" s="16">
        <v>35206</v>
      </c>
      <c r="G37" s="16">
        <v>67262</v>
      </c>
      <c r="H37" s="16"/>
      <c r="I37" s="16">
        <v>3274</v>
      </c>
      <c r="J37" s="16">
        <v>52920</v>
      </c>
      <c r="K37" s="16">
        <v>22689</v>
      </c>
      <c r="L37" s="16">
        <v>54904</v>
      </c>
      <c r="M37" s="16">
        <v>18107</v>
      </c>
      <c r="N37" s="16">
        <v>5101</v>
      </c>
      <c r="O37" s="17"/>
      <c r="P37" s="17"/>
      <c r="Q37" s="18">
        <f t="shared" si="0"/>
        <v>210225</v>
      </c>
      <c r="R37" s="18">
        <f t="shared" si="1"/>
        <v>73011</v>
      </c>
    </row>
    <row r="38" spans="1:18" ht="14.4" x14ac:dyDescent="0.3">
      <c r="A38" t="s">
        <v>31</v>
      </c>
      <c r="B38" t="s">
        <v>33</v>
      </c>
      <c r="C38" s="6" t="s">
        <v>25</v>
      </c>
      <c r="D38" s="16">
        <v>32228</v>
      </c>
      <c r="E38" s="16">
        <v>8145</v>
      </c>
      <c r="F38" s="16">
        <v>46058</v>
      </c>
      <c r="G38" s="16">
        <v>78963</v>
      </c>
      <c r="H38" s="16"/>
      <c r="I38" s="16">
        <v>5158</v>
      </c>
      <c r="J38" s="16">
        <v>63848</v>
      </c>
      <c r="K38" s="16">
        <v>28480</v>
      </c>
      <c r="L38" s="16">
        <v>56915</v>
      </c>
      <c r="M38" s="16">
        <v>15678</v>
      </c>
      <c r="N38" s="16">
        <v>4598</v>
      </c>
      <c r="O38" s="17"/>
      <c r="P38" s="17"/>
      <c r="Q38" s="18">
        <f t="shared" si="0"/>
        <v>262880</v>
      </c>
      <c r="R38" s="18">
        <f t="shared" si="1"/>
        <v>72593</v>
      </c>
    </row>
    <row r="39" spans="1:18" ht="14.4" x14ac:dyDescent="0.3">
      <c r="A39" t="s">
        <v>31</v>
      </c>
      <c r="B39" t="s">
        <v>33</v>
      </c>
      <c r="C39" s="6" t="s">
        <v>26</v>
      </c>
      <c r="D39" s="16">
        <v>32443</v>
      </c>
      <c r="E39" s="16">
        <v>7938</v>
      </c>
      <c r="F39" s="16">
        <v>44609</v>
      </c>
      <c r="G39" s="16">
        <v>75546</v>
      </c>
      <c r="H39" s="16"/>
      <c r="I39" s="16">
        <v>4871</v>
      </c>
      <c r="J39" s="16">
        <v>61091</v>
      </c>
      <c r="K39" s="16">
        <v>27626</v>
      </c>
      <c r="L39" s="16">
        <v>66401</v>
      </c>
      <c r="M39" s="16">
        <v>18768</v>
      </c>
      <c r="N39" s="16">
        <v>7056</v>
      </c>
      <c r="O39" s="17"/>
      <c r="P39" s="17"/>
      <c r="Q39" s="18">
        <f t="shared" si="0"/>
        <v>254124</v>
      </c>
      <c r="R39" s="18">
        <f t="shared" si="1"/>
        <v>85169</v>
      </c>
    </row>
    <row r="40" spans="1:18" ht="14.4" x14ac:dyDescent="0.3">
      <c r="A40" t="s">
        <v>31</v>
      </c>
      <c r="B40" t="s">
        <v>34</v>
      </c>
      <c r="C40" s="6" t="s">
        <v>27</v>
      </c>
      <c r="D40" s="16">
        <v>32413</v>
      </c>
      <c r="E40" s="16">
        <v>7086</v>
      </c>
      <c r="F40" s="16">
        <v>43791</v>
      </c>
      <c r="G40" s="16">
        <v>74299</v>
      </c>
      <c r="H40" s="16"/>
      <c r="I40" s="16">
        <v>4318</v>
      </c>
      <c r="J40" s="16">
        <v>59893</v>
      </c>
      <c r="K40" s="16">
        <v>26846</v>
      </c>
      <c r="L40" s="16">
        <v>79376</v>
      </c>
      <c r="M40" s="16">
        <v>22175</v>
      </c>
      <c r="N40" s="16">
        <v>8449</v>
      </c>
      <c r="O40" s="17"/>
      <c r="P40" s="17"/>
      <c r="Q40" s="18">
        <f t="shared" si="0"/>
        <v>248646</v>
      </c>
      <c r="R40" s="18">
        <f t="shared" si="1"/>
        <v>101551</v>
      </c>
    </row>
    <row r="41" spans="1:18" ht="14.4" x14ac:dyDescent="0.3">
      <c r="A41" t="s">
        <v>31</v>
      </c>
      <c r="B41" t="s">
        <v>34</v>
      </c>
      <c r="C41" s="6" t="s">
        <v>16</v>
      </c>
      <c r="D41" s="16">
        <v>20373</v>
      </c>
      <c r="E41" s="16">
        <v>5078</v>
      </c>
      <c r="F41" s="16">
        <v>28079</v>
      </c>
      <c r="G41" s="16">
        <v>45078</v>
      </c>
      <c r="H41" s="16"/>
      <c r="I41" s="16">
        <v>3252</v>
      </c>
      <c r="J41" s="16">
        <v>37086</v>
      </c>
      <c r="K41" s="16">
        <v>17076</v>
      </c>
      <c r="L41" s="16">
        <v>42681</v>
      </c>
      <c r="M41" s="16">
        <v>11671</v>
      </c>
      <c r="N41" s="16">
        <v>3336</v>
      </c>
      <c r="O41" s="17"/>
      <c r="P41" s="17"/>
      <c r="Q41" s="18">
        <f t="shared" si="0"/>
        <v>156022</v>
      </c>
      <c r="R41" s="18">
        <f t="shared" si="1"/>
        <v>54352</v>
      </c>
    </row>
    <row r="42" spans="1:18" ht="14.4" x14ac:dyDescent="0.3">
      <c r="A42" t="s">
        <v>31</v>
      </c>
      <c r="B42" t="s">
        <v>34</v>
      </c>
      <c r="C42" s="6" t="s">
        <v>17</v>
      </c>
      <c r="D42" s="16">
        <v>23978</v>
      </c>
      <c r="E42" s="16">
        <v>5718</v>
      </c>
      <c r="F42" s="16">
        <v>31651</v>
      </c>
      <c r="G42" s="16">
        <v>54843</v>
      </c>
      <c r="H42" s="16"/>
      <c r="I42" s="16">
        <v>3967</v>
      </c>
      <c r="J42" s="16">
        <v>44307</v>
      </c>
      <c r="K42" s="16">
        <v>20558</v>
      </c>
      <c r="L42" s="16">
        <v>43581</v>
      </c>
      <c r="M42" s="16">
        <v>12263</v>
      </c>
      <c r="N42" s="16">
        <v>1630</v>
      </c>
      <c r="O42" s="17"/>
      <c r="P42" s="17"/>
      <c r="Q42" s="18">
        <f t="shared" si="0"/>
        <v>185022</v>
      </c>
      <c r="R42" s="18">
        <f t="shared" si="1"/>
        <v>55844</v>
      </c>
    </row>
    <row r="43" spans="1:18" ht="14.4" x14ac:dyDescent="0.3">
      <c r="A43" t="s">
        <v>31</v>
      </c>
      <c r="B43" t="s">
        <v>34</v>
      </c>
      <c r="C43" s="6" t="s">
        <v>18</v>
      </c>
      <c r="D43" s="16">
        <v>27183</v>
      </c>
      <c r="E43" s="16">
        <v>5510</v>
      </c>
      <c r="F43" s="16">
        <v>35984</v>
      </c>
      <c r="G43" s="16">
        <v>64326</v>
      </c>
      <c r="H43" s="16"/>
      <c r="I43" s="16">
        <v>3919</v>
      </c>
      <c r="J43" s="16">
        <v>51297</v>
      </c>
      <c r="K43" s="16">
        <v>23818</v>
      </c>
      <c r="L43" s="16">
        <v>55535</v>
      </c>
      <c r="M43" s="16">
        <v>15752</v>
      </c>
      <c r="N43" s="16">
        <v>4200</v>
      </c>
      <c r="O43" s="17"/>
      <c r="P43" s="17"/>
      <c r="Q43" s="18">
        <f t="shared" si="0"/>
        <v>212037</v>
      </c>
      <c r="R43" s="18">
        <f t="shared" si="1"/>
        <v>71287</v>
      </c>
    </row>
    <row r="44" spans="1:18" ht="14.4" x14ac:dyDescent="0.3">
      <c r="A44" t="s">
        <v>31</v>
      </c>
      <c r="B44" t="s">
        <v>34</v>
      </c>
      <c r="C44" s="6" t="s">
        <v>19</v>
      </c>
      <c r="D44" s="16">
        <v>30857</v>
      </c>
      <c r="E44" s="16">
        <v>6749</v>
      </c>
      <c r="F44" s="16">
        <v>41453</v>
      </c>
      <c r="G44" s="16">
        <v>72607</v>
      </c>
      <c r="H44" s="16"/>
      <c r="I44" s="16">
        <v>4751</v>
      </c>
      <c r="J44" s="16">
        <v>59183</v>
      </c>
      <c r="K44" s="16">
        <v>27256</v>
      </c>
      <c r="L44" s="16">
        <v>54254</v>
      </c>
      <c r="M44" s="16">
        <v>15741</v>
      </c>
      <c r="N44" s="16">
        <v>3533</v>
      </c>
      <c r="O44" s="17"/>
      <c r="P44" s="17"/>
      <c r="Q44" s="18">
        <f t="shared" si="0"/>
        <v>242856</v>
      </c>
      <c r="R44" s="18">
        <f t="shared" si="1"/>
        <v>69995</v>
      </c>
    </row>
    <row r="45" spans="1:18" ht="14.4" x14ac:dyDescent="0.3">
      <c r="A45" t="s">
        <v>31</v>
      </c>
      <c r="B45" t="s">
        <v>34</v>
      </c>
      <c r="C45" s="6" t="s">
        <v>20</v>
      </c>
      <c r="D45" s="16">
        <v>24802</v>
      </c>
      <c r="E45" s="16">
        <v>4538</v>
      </c>
      <c r="F45" s="16">
        <v>31621</v>
      </c>
      <c r="G45" s="16">
        <v>61247</v>
      </c>
      <c r="H45" s="16"/>
      <c r="I45" s="16">
        <v>3055</v>
      </c>
      <c r="J45" s="16">
        <v>50880</v>
      </c>
      <c r="K45" s="16">
        <v>23326</v>
      </c>
      <c r="L45" s="16">
        <v>55431</v>
      </c>
      <c r="M45" s="16">
        <v>16245</v>
      </c>
      <c r="N45" s="16">
        <v>4134</v>
      </c>
      <c r="O45" s="17"/>
      <c r="P45" s="17"/>
      <c r="Q45" s="18">
        <f t="shared" si="0"/>
        <v>199469</v>
      </c>
      <c r="R45" s="18">
        <f t="shared" si="1"/>
        <v>71676</v>
      </c>
    </row>
    <row r="46" spans="1:18" ht="14.4" x14ac:dyDescent="0.3">
      <c r="A46" t="s">
        <v>31</v>
      </c>
      <c r="B46" t="s">
        <v>34</v>
      </c>
      <c r="C46" s="6" t="s">
        <v>21</v>
      </c>
      <c r="D46" s="16">
        <v>21122</v>
      </c>
      <c r="E46" s="16">
        <v>3463</v>
      </c>
      <c r="F46" s="16">
        <v>26200</v>
      </c>
      <c r="G46" s="16">
        <v>52266</v>
      </c>
      <c r="H46" s="16"/>
      <c r="I46" s="16">
        <v>2280</v>
      </c>
      <c r="J46" s="16">
        <v>43604</v>
      </c>
      <c r="K46" s="16">
        <v>19752</v>
      </c>
      <c r="L46" s="16">
        <v>56723</v>
      </c>
      <c r="M46" s="16">
        <v>17286</v>
      </c>
      <c r="N46" s="16">
        <v>7123</v>
      </c>
      <c r="O46" s="17"/>
      <c r="P46" s="17"/>
      <c r="Q46" s="18">
        <f t="shared" si="0"/>
        <v>168687</v>
      </c>
      <c r="R46" s="18">
        <f t="shared" si="1"/>
        <v>74009</v>
      </c>
    </row>
    <row r="47" spans="1:18" ht="14.4" x14ac:dyDescent="0.3">
      <c r="A47" t="s">
        <v>31</v>
      </c>
      <c r="B47" t="s">
        <v>34</v>
      </c>
      <c r="C47" s="6" t="s">
        <v>22</v>
      </c>
      <c r="D47" s="16">
        <v>25104</v>
      </c>
      <c r="E47" s="16">
        <v>7079</v>
      </c>
      <c r="F47" s="16">
        <v>34964</v>
      </c>
      <c r="G47" s="16">
        <v>60529</v>
      </c>
      <c r="H47" s="16"/>
      <c r="I47" s="16">
        <v>3851</v>
      </c>
      <c r="J47" s="16">
        <v>50715</v>
      </c>
      <c r="K47" s="16">
        <v>26725</v>
      </c>
      <c r="L47" s="16">
        <v>44020</v>
      </c>
      <c r="M47" s="16">
        <v>12685</v>
      </c>
      <c r="N47" s="16">
        <v>2453</v>
      </c>
      <c r="O47" s="17"/>
      <c r="P47" s="17"/>
      <c r="Q47" s="18">
        <f t="shared" si="0"/>
        <v>208967</v>
      </c>
      <c r="R47" s="18">
        <f t="shared" si="1"/>
        <v>56705</v>
      </c>
    </row>
    <row r="48" spans="1:18" ht="14.4" x14ac:dyDescent="0.3">
      <c r="A48" t="s">
        <v>31</v>
      </c>
      <c r="B48" t="s">
        <v>34</v>
      </c>
      <c r="C48" s="6" t="s">
        <v>23</v>
      </c>
      <c r="D48" s="16">
        <v>27451</v>
      </c>
      <c r="E48" s="16">
        <v>8652</v>
      </c>
      <c r="F48" s="16">
        <v>40057</v>
      </c>
      <c r="G48" s="16">
        <v>66078</v>
      </c>
      <c r="H48" s="16"/>
      <c r="I48" s="16">
        <v>4339</v>
      </c>
      <c r="J48" s="16">
        <v>56535</v>
      </c>
      <c r="K48" s="16">
        <v>30553</v>
      </c>
      <c r="L48" s="16">
        <v>44905</v>
      </c>
      <c r="M48" s="16">
        <v>12942</v>
      </c>
      <c r="N48" s="16">
        <v>3448</v>
      </c>
      <c r="O48" s="17"/>
      <c r="P48" s="17"/>
      <c r="Q48" s="18">
        <f t="shared" si="0"/>
        <v>233665</v>
      </c>
      <c r="R48" s="18">
        <f t="shared" si="1"/>
        <v>57847</v>
      </c>
    </row>
    <row r="49" spans="1:18" ht="14.4" x14ac:dyDescent="0.3">
      <c r="A49" t="s">
        <v>31</v>
      </c>
      <c r="B49" t="s">
        <v>34</v>
      </c>
      <c r="C49" s="6" t="s">
        <v>24</v>
      </c>
      <c r="D49" s="16">
        <v>24178</v>
      </c>
      <c r="E49" s="16">
        <v>6118</v>
      </c>
      <c r="F49" s="16">
        <v>34645</v>
      </c>
      <c r="G49" s="16">
        <v>58809</v>
      </c>
      <c r="H49" s="16"/>
      <c r="I49" s="16">
        <v>3244</v>
      </c>
      <c r="J49" s="16">
        <v>49907</v>
      </c>
      <c r="K49" s="16">
        <v>24710</v>
      </c>
      <c r="L49" s="16">
        <v>56081</v>
      </c>
      <c r="M49" s="16">
        <v>17016</v>
      </c>
      <c r="N49" s="16">
        <v>9456</v>
      </c>
      <c r="O49" s="17"/>
      <c r="P49" s="17"/>
      <c r="Q49" s="18">
        <f t="shared" si="0"/>
        <v>201611</v>
      </c>
      <c r="R49" s="18">
        <f t="shared" si="1"/>
        <v>73097</v>
      </c>
    </row>
    <row r="50" spans="1:18" ht="14.4" x14ac:dyDescent="0.3">
      <c r="A50" t="s">
        <v>31</v>
      </c>
      <c r="B50" t="s">
        <v>34</v>
      </c>
      <c r="C50" s="6" t="s">
        <v>25</v>
      </c>
      <c r="D50" s="16">
        <v>32906</v>
      </c>
      <c r="E50" s="16">
        <v>10072</v>
      </c>
      <c r="F50" s="16">
        <v>47690</v>
      </c>
      <c r="G50" s="16">
        <v>74158</v>
      </c>
      <c r="H50" s="16"/>
      <c r="I50" s="16">
        <v>4927</v>
      </c>
      <c r="J50" s="16">
        <v>64222</v>
      </c>
      <c r="K50" s="16">
        <v>34745</v>
      </c>
      <c r="L50" s="16">
        <v>62268</v>
      </c>
      <c r="M50" s="16">
        <v>16982</v>
      </c>
      <c r="N50" s="16">
        <v>5728</v>
      </c>
      <c r="O50" s="17"/>
      <c r="P50" s="17"/>
      <c r="Q50" s="18">
        <f t="shared" si="0"/>
        <v>268720</v>
      </c>
      <c r="R50" s="18">
        <f t="shared" si="1"/>
        <v>79250</v>
      </c>
    </row>
    <row r="51" spans="1:18" ht="14.4" x14ac:dyDescent="0.3">
      <c r="A51" t="s">
        <v>31</v>
      </c>
      <c r="B51" t="s">
        <v>34</v>
      </c>
      <c r="C51" s="6" t="s">
        <v>26</v>
      </c>
      <c r="D51" s="16">
        <v>31739</v>
      </c>
      <c r="E51" s="16">
        <v>8955</v>
      </c>
      <c r="F51" s="16">
        <v>43126</v>
      </c>
      <c r="G51" s="16">
        <v>64405</v>
      </c>
      <c r="H51" s="16"/>
      <c r="I51" s="16">
        <v>4179</v>
      </c>
      <c r="J51" s="16">
        <v>57877</v>
      </c>
      <c r="K51" s="16">
        <v>30897</v>
      </c>
      <c r="L51" s="16">
        <v>77413</v>
      </c>
      <c r="M51" s="16">
        <v>21989</v>
      </c>
      <c r="N51" s="16">
        <v>6564</v>
      </c>
      <c r="O51" s="17"/>
      <c r="P51" s="17"/>
      <c r="Q51" s="18">
        <f t="shared" si="0"/>
        <v>241178</v>
      </c>
      <c r="R51" s="18">
        <f t="shared" si="1"/>
        <v>99402</v>
      </c>
    </row>
    <row r="52" spans="1:18" ht="14.4" x14ac:dyDescent="0.3">
      <c r="A52" t="s">
        <v>31</v>
      </c>
      <c r="B52" t="s">
        <v>35</v>
      </c>
      <c r="C52" s="6" t="s">
        <v>27</v>
      </c>
      <c r="D52" s="16">
        <v>27938</v>
      </c>
      <c r="E52" s="16">
        <v>6961</v>
      </c>
      <c r="F52" s="16">
        <v>37068</v>
      </c>
      <c r="G52" s="16">
        <v>57863</v>
      </c>
      <c r="H52" s="16"/>
      <c r="I52" s="16">
        <v>3169</v>
      </c>
      <c r="J52" s="16">
        <v>50003</v>
      </c>
      <c r="K52" s="16">
        <v>26302</v>
      </c>
      <c r="L52" s="16">
        <v>79312</v>
      </c>
      <c r="M52" s="16">
        <v>26728</v>
      </c>
      <c r="N52" s="16">
        <v>8259</v>
      </c>
      <c r="O52" s="17"/>
      <c r="P52" s="17"/>
      <c r="Q52" s="18">
        <f t="shared" si="0"/>
        <v>209304</v>
      </c>
      <c r="R52" s="18">
        <f t="shared" si="1"/>
        <v>106040</v>
      </c>
    </row>
    <row r="53" spans="1:18" ht="14.4" x14ac:dyDescent="0.3">
      <c r="A53" t="s">
        <v>31</v>
      </c>
      <c r="B53" t="s">
        <v>35</v>
      </c>
      <c r="C53" s="6" t="s">
        <v>16</v>
      </c>
      <c r="D53" s="16">
        <v>30874</v>
      </c>
      <c r="E53" s="16">
        <v>9579</v>
      </c>
      <c r="F53" s="16">
        <v>48191</v>
      </c>
      <c r="G53" s="16">
        <v>75344</v>
      </c>
      <c r="H53" s="16"/>
      <c r="I53" s="16">
        <v>5109</v>
      </c>
      <c r="J53" s="16">
        <v>63446</v>
      </c>
      <c r="K53" s="16">
        <v>34947</v>
      </c>
      <c r="L53" s="16">
        <v>81365</v>
      </c>
      <c r="M53" s="16">
        <v>26732</v>
      </c>
      <c r="N53" s="16">
        <v>8135</v>
      </c>
      <c r="O53" s="17"/>
      <c r="P53" s="17"/>
      <c r="Q53" s="18">
        <f>SUM(D53:K53,O53)</f>
        <v>267490</v>
      </c>
      <c r="R53" s="18">
        <f t="shared" si="1"/>
        <v>108097</v>
      </c>
    </row>
    <row r="54" spans="1:18" ht="14.4" x14ac:dyDescent="0.3">
      <c r="A54" t="s">
        <v>31</v>
      </c>
      <c r="B54" t="s">
        <v>35</v>
      </c>
      <c r="C54" s="6" t="s">
        <v>17</v>
      </c>
      <c r="D54" s="16">
        <v>29150</v>
      </c>
      <c r="E54" s="16">
        <v>8853</v>
      </c>
      <c r="F54" s="16">
        <v>45765</v>
      </c>
      <c r="G54" s="16">
        <v>71170</v>
      </c>
      <c r="H54" s="16"/>
      <c r="I54" s="16">
        <v>4667</v>
      </c>
      <c r="J54" s="16">
        <v>59586</v>
      </c>
      <c r="K54" s="16">
        <v>34057</v>
      </c>
      <c r="L54" s="16">
        <v>68374</v>
      </c>
      <c r="M54" s="16">
        <v>27186</v>
      </c>
      <c r="N54" s="16">
        <v>7119</v>
      </c>
      <c r="O54" s="17"/>
      <c r="P54" s="17"/>
      <c r="Q54" s="18">
        <f t="shared" si="0"/>
        <v>253248</v>
      </c>
      <c r="R54" s="18">
        <f t="shared" si="1"/>
        <v>95560</v>
      </c>
    </row>
    <row r="55" spans="1:18" ht="14.4" x14ac:dyDescent="0.3">
      <c r="A55" t="s">
        <v>31</v>
      </c>
      <c r="B55" t="s">
        <v>35</v>
      </c>
      <c r="C55" s="6" t="s">
        <v>18</v>
      </c>
      <c r="D55" s="16"/>
      <c r="E55" s="16"/>
      <c r="F55" s="16">
        <v>47371</v>
      </c>
      <c r="G55" s="16">
        <v>69136</v>
      </c>
      <c r="H55" s="16">
        <v>30850</v>
      </c>
      <c r="I55" s="16"/>
      <c r="J55" s="16">
        <v>55868</v>
      </c>
      <c r="K55" s="16">
        <v>30335</v>
      </c>
      <c r="L55" s="16">
        <v>71177</v>
      </c>
      <c r="M55" s="16">
        <v>28618</v>
      </c>
      <c r="N55" s="16">
        <v>7203</v>
      </c>
      <c r="O55" s="17"/>
      <c r="P55" s="17"/>
      <c r="Q55" s="18">
        <f t="shared" si="0"/>
        <v>233560</v>
      </c>
      <c r="R55" s="18">
        <f t="shared" si="1"/>
        <v>99795</v>
      </c>
    </row>
    <row r="56" spans="1:18" ht="14.4" x14ac:dyDescent="0.3">
      <c r="A56" t="s">
        <v>31</v>
      </c>
      <c r="B56" t="s">
        <v>35</v>
      </c>
      <c r="C56" s="6" t="s">
        <v>19</v>
      </c>
      <c r="D56" s="16"/>
      <c r="E56" s="16"/>
      <c r="F56" s="16">
        <v>54013</v>
      </c>
      <c r="G56" s="16">
        <v>75245</v>
      </c>
      <c r="H56" s="16">
        <v>34662</v>
      </c>
      <c r="I56" s="16"/>
      <c r="J56" s="16">
        <v>62469</v>
      </c>
      <c r="K56" s="16">
        <v>35376</v>
      </c>
      <c r="L56" s="16">
        <v>77609</v>
      </c>
      <c r="M56" s="16">
        <v>32047</v>
      </c>
      <c r="N56" s="16">
        <v>8164</v>
      </c>
      <c r="O56" s="17"/>
      <c r="P56" s="17"/>
      <c r="Q56" s="18">
        <f t="shared" si="0"/>
        <v>261765</v>
      </c>
      <c r="R56" s="18">
        <f t="shared" si="1"/>
        <v>109656</v>
      </c>
    </row>
    <row r="57" spans="1:18" ht="14.4" x14ac:dyDescent="0.3">
      <c r="A57" t="s">
        <v>31</v>
      </c>
      <c r="B57" t="s">
        <v>35</v>
      </c>
      <c r="C57" s="6" t="s">
        <v>20</v>
      </c>
      <c r="D57" s="16"/>
      <c r="E57" s="16"/>
      <c r="F57" s="16">
        <v>41018</v>
      </c>
      <c r="G57" s="16">
        <v>61759</v>
      </c>
      <c r="H57" s="16">
        <v>27427</v>
      </c>
      <c r="I57" s="16"/>
      <c r="J57" s="16">
        <v>51140</v>
      </c>
      <c r="K57" s="16">
        <v>27291</v>
      </c>
      <c r="L57" s="16">
        <v>66536</v>
      </c>
      <c r="M57" s="16">
        <v>33164</v>
      </c>
      <c r="N57" s="16">
        <v>8644</v>
      </c>
      <c r="O57" s="17"/>
      <c r="P57" s="17"/>
      <c r="Q57" s="18">
        <f t="shared" si="0"/>
        <v>208635</v>
      </c>
      <c r="R57" s="18">
        <f t="shared" si="1"/>
        <v>99700</v>
      </c>
    </row>
    <row r="58" spans="1:18" ht="14.4" x14ac:dyDescent="0.3">
      <c r="A58" t="s">
        <v>31</v>
      </c>
      <c r="B58" t="s">
        <v>35</v>
      </c>
      <c r="C58" s="6" t="s">
        <v>21</v>
      </c>
      <c r="D58" s="16"/>
      <c r="E58" s="16"/>
      <c r="F58" s="16">
        <v>39376</v>
      </c>
      <c r="G58" s="16">
        <v>60417</v>
      </c>
      <c r="H58" s="16">
        <v>25040</v>
      </c>
      <c r="I58" s="16"/>
      <c r="J58" s="16">
        <v>48943</v>
      </c>
      <c r="K58" s="16">
        <v>26129</v>
      </c>
      <c r="L58" s="16">
        <v>62782</v>
      </c>
      <c r="M58" s="16">
        <v>32092</v>
      </c>
      <c r="N58" s="16">
        <v>11721</v>
      </c>
      <c r="O58" s="17"/>
      <c r="P58" s="17"/>
      <c r="Q58" s="18">
        <f t="shared" si="0"/>
        <v>199905</v>
      </c>
      <c r="R58" s="18">
        <f t="shared" si="1"/>
        <v>94874</v>
      </c>
    </row>
    <row r="59" spans="1:18" ht="14.4" x14ac:dyDescent="0.3">
      <c r="A59" t="s">
        <v>31</v>
      </c>
      <c r="B59" t="s">
        <v>35</v>
      </c>
      <c r="C59" s="6" t="s">
        <v>22</v>
      </c>
      <c r="D59" s="16"/>
      <c r="E59" s="16"/>
      <c r="F59" s="16">
        <v>59816</v>
      </c>
      <c r="G59" s="16">
        <v>74697</v>
      </c>
      <c r="H59" s="16">
        <v>39064</v>
      </c>
      <c r="I59" s="16"/>
      <c r="J59" s="16">
        <v>64885</v>
      </c>
      <c r="K59" s="16">
        <v>33360</v>
      </c>
      <c r="L59" s="16">
        <v>78645</v>
      </c>
      <c r="M59" s="16">
        <v>31012</v>
      </c>
      <c r="N59" s="16">
        <v>9586</v>
      </c>
      <c r="O59" s="17"/>
      <c r="P59" s="17"/>
      <c r="Q59" s="18">
        <f t="shared" si="0"/>
        <v>271822</v>
      </c>
      <c r="R59" s="18">
        <f t="shared" si="1"/>
        <v>109657</v>
      </c>
    </row>
    <row r="60" spans="1:18" ht="14.4" x14ac:dyDescent="0.3">
      <c r="A60" t="s">
        <v>31</v>
      </c>
      <c r="B60" t="s">
        <v>35</v>
      </c>
      <c r="C60" s="6" t="s">
        <v>23</v>
      </c>
      <c r="D60" s="16"/>
      <c r="E60" s="16"/>
      <c r="F60" s="16">
        <v>74538</v>
      </c>
      <c r="G60" s="16">
        <v>88238</v>
      </c>
      <c r="H60" s="16">
        <v>47183</v>
      </c>
      <c r="I60" s="16"/>
      <c r="J60" s="16">
        <v>73175</v>
      </c>
      <c r="K60" s="16">
        <v>40824</v>
      </c>
      <c r="L60" s="16">
        <v>95505</v>
      </c>
      <c r="M60" s="16">
        <v>35145</v>
      </c>
      <c r="N60" s="16">
        <v>9329</v>
      </c>
      <c r="O60" s="17"/>
      <c r="P60" s="17"/>
      <c r="Q60" s="18">
        <f t="shared" si="0"/>
        <v>323958</v>
      </c>
      <c r="R60" s="18">
        <f t="shared" si="1"/>
        <v>130650</v>
      </c>
    </row>
    <row r="61" spans="1:18" ht="14.4" x14ac:dyDescent="0.3">
      <c r="A61" t="s">
        <v>31</v>
      </c>
      <c r="B61" t="s">
        <v>35</v>
      </c>
      <c r="C61" s="6" t="s">
        <v>24</v>
      </c>
      <c r="D61" s="16"/>
      <c r="E61" s="16"/>
      <c r="F61" s="16">
        <v>45716</v>
      </c>
      <c r="G61" s="16">
        <v>68350</v>
      </c>
      <c r="H61" s="16">
        <v>29002</v>
      </c>
      <c r="I61" s="16"/>
      <c r="J61" s="16">
        <v>57098</v>
      </c>
      <c r="K61" s="16">
        <v>28954</v>
      </c>
      <c r="L61" s="16">
        <v>93902</v>
      </c>
      <c r="M61" s="16">
        <v>35731</v>
      </c>
      <c r="N61" s="16">
        <v>10538</v>
      </c>
      <c r="O61" s="17"/>
      <c r="P61" s="17"/>
      <c r="Q61" s="18">
        <f t="shared" si="0"/>
        <v>229120</v>
      </c>
      <c r="R61" s="18">
        <f t="shared" si="1"/>
        <v>129633</v>
      </c>
    </row>
    <row r="62" spans="1:18" ht="14.4" x14ac:dyDescent="0.3">
      <c r="A62" t="s">
        <v>31</v>
      </c>
      <c r="B62" t="s">
        <v>35</v>
      </c>
      <c r="C62" s="6" t="s">
        <v>25</v>
      </c>
      <c r="D62" s="16"/>
      <c r="E62" s="16"/>
      <c r="F62" s="16">
        <v>69160</v>
      </c>
      <c r="G62" s="16">
        <v>92668</v>
      </c>
      <c r="H62" s="16">
        <v>43935</v>
      </c>
      <c r="I62" s="16"/>
      <c r="J62" s="16">
        <v>79893</v>
      </c>
      <c r="K62" s="16">
        <v>40780</v>
      </c>
      <c r="L62" s="16">
        <v>95898</v>
      </c>
      <c r="M62" s="16">
        <v>33578</v>
      </c>
      <c r="N62" s="16">
        <v>7016</v>
      </c>
      <c r="O62" s="17"/>
      <c r="P62" s="17"/>
      <c r="Q62" s="18">
        <f t="shared" si="0"/>
        <v>326436</v>
      </c>
      <c r="R62" s="18">
        <f t="shared" si="1"/>
        <v>129476</v>
      </c>
    </row>
    <row r="63" spans="1:18" ht="14.4" x14ac:dyDescent="0.3">
      <c r="A63" t="s">
        <v>31</v>
      </c>
      <c r="B63" t="s">
        <v>35</v>
      </c>
      <c r="C63" s="6" t="s">
        <v>26</v>
      </c>
      <c r="D63" s="16"/>
      <c r="E63" s="16"/>
      <c r="F63" s="16">
        <v>57847</v>
      </c>
      <c r="G63" s="16">
        <v>88390</v>
      </c>
      <c r="H63" s="16">
        <v>41115</v>
      </c>
      <c r="I63" s="16"/>
      <c r="J63" s="16">
        <v>74090</v>
      </c>
      <c r="K63" s="16">
        <v>37342</v>
      </c>
      <c r="L63" s="16">
        <v>111456</v>
      </c>
      <c r="M63" s="16">
        <v>34224</v>
      </c>
      <c r="N63" s="16">
        <v>8526</v>
      </c>
      <c r="O63" s="17"/>
      <c r="P63" s="17"/>
      <c r="Q63" s="18">
        <f t="shared" si="0"/>
        <v>298784</v>
      </c>
      <c r="R63" s="18">
        <f t="shared" si="1"/>
        <v>145680</v>
      </c>
    </row>
    <row r="64" spans="1:18" ht="14.4" x14ac:dyDescent="0.3">
      <c r="A64" t="s">
        <v>31</v>
      </c>
      <c r="B64" t="s">
        <v>36</v>
      </c>
      <c r="C64" s="6" t="s">
        <v>27</v>
      </c>
      <c r="D64" s="16"/>
      <c r="E64" s="16"/>
      <c r="F64" s="16">
        <v>56524</v>
      </c>
      <c r="G64" s="16">
        <v>83186</v>
      </c>
      <c r="H64" s="16">
        <v>37456</v>
      </c>
      <c r="I64" s="16"/>
      <c r="J64" s="16">
        <v>66876</v>
      </c>
      <c r="K64" s="16">
        <v>33534</v>
      </c>
      <c r="L64" s="16">
        <v>121150</v>
      </c>
      <c r="M64" s="16">
        <v>31173</v>
      </c>
      <c r="N64" s="16">
        <v>7147</v>
      </c>
      <c r="O64" s="17"/>
      <c r="P64" s="17"/>
      <c r="Q64" s="18">
        <f t="shared" si="0"/>
        <v>277576</v>
      </c>
      <c r="R64" s="18">
        <f t="shared" si="1"/>
        <v>152323</v>
      </c>
    </row>
    <row r="65" spans="1:18" ht="14.4" x14ac:dyDescent="0.3">
      <c r="A65" t="s">
        <v>31</v>
      </c>
      <c r="B65" t="s">
        <v>36</v>
      </c>
      <c r="C65" s="6" t="s">
        <v>16</v>
      </c>
      <c r="D65" s="16"/>
      <c r="E65" s="16"/>
      <c r="F65" s="16">
        <v>71095</v>
      </c>
      <c r="G65" s="16">
        <v>99058</v>
      </c>
      <c r="H65" s="16">
        <v>46881</v>
      </c>
      <c r="I65" s="16"/>
      <c r="J65" s="16">
        <v>79637</v>
      </c>
      <c r="K65" s="16">
        <v>41629</v>
      </c>
      <c r="L65" s="16">
        <v>132953</v>
      </c>
      <c r="M65" s="16">
        <v>34031</v>
      </c>
      <c r="N65" s="16">
        <v>5987</v>
      </c>
      <c r="O65" s="17"/>
      <c r="P65" s="17"/>
      <c r="Q65" s="18">
        <f t="shared" si="0"/>
        <v>338300</v>
      </c>
      <c r="R65" s="18">
        <f t="shared" si="1"/>
        <v>166984</v>
      </c>
    </row>
    <row r="66" spans="1:18" ht="14.4" x14ac:dyDescent="0.3">
      <c r="A66" t="s">
        <v>31</v>
      </c>
      <c r="B66" t="s">
        <v>36</v>
      </c>
      <c r="C66" s="6" t="s">
        <v>17</v>
      </c>
      <c r="D66" s="16"/>
      <c r="E66" s="16"/>
      <c r="F66" s="16">
        <v>64714</v>
      </c>
      <c r="G66" s="16">
        <v>90886</v>
      </c>
      <c r="H66" s="16">
        <v>43150</v>
      </c>
      <c r="I66" s="16"/>
      <c r="J66" s="16">
        <v>71739</v>
      </c>
      <c r="K66" s="16">
        <v>40245</v>
      </c>
      <c r="L66" s="16">
        <v>128501</v>
      </c>
      <c r="M66" s="16">
        <v>35640</v>
      </c>
      <c r="N66" s="16">
        <v>5997</v>
      </c>
      <c r="O66" s="17"/>
      <c r="P66" s="17"/>
      <c r="Q66" s="18">
        <f t="shared" si="0"/>
        <v>310734</v>
      </c>
      <c r="R66" s="18">
        <f t="shared" si="1"/>
        <v>164141</v>
      </c>
    </row>
    <row r="67" spans="1:18" ht="14.4" x14ac:dyDescent="0.3">
      <c r="A67" t="s">
        <v>31</v>
      </c>
      <c r="B67" t="s">
        <v>36</v>
      </c>
      <c r="C67" s="6" t="s">
        <v>18</v>
      </c>
      <c r="D67" s="16"/>
      <c r="E67" s="16"/>
      <c r="F67" s="16">
        <v>65297</v>
      </c>
      <c r="G67" s="16">
        <v>93373</v>
      </c>
      <c r="H67" s="16">
        <v>45827</v>
      </c>
      <c r="I67" s="16"/>
      <c r="J67" s="16">
        <v>75127</v>
      </c>
      <c r="K67" s="16">
        <v>41245</v>
      </c>
      <c r="L67" s="16">
        <v>125352</v>
      </c>
      <c r="M67" s="16">
        <v>36273</v>
      </c>
      <c r="N67" s="16">
        <v>5073</v>
      </c>
      <c r="O67" s="17"/>
      <c r="P67" s="17"/>
      <c r="Q67" s="18">
        <f t="shared" si="0"/>
        <v>320869</v>
      </c>
      <c r="R67" s="18">
        <f t="shared" si="1"/>
        <v>161625</v>
      </c>
    </row>
    <row r="68" spans="1:18" ht="14.4" x14ac:dyDescent="0.3">
      <c r="A68" t="s">
        <v>31</v>
      </c>
      <c r="B68" t="s">
        <v>36</v>
      </c>
      <c r="C68" s="6" t="s">
        <v>19</v>
      </c>
      <c r="D68" s="16"/>
      <c r="E68" s="16"/>
      <c r="F68" s="16">
        <v>65678</v>
      </c>
      <c r="G68" s="16">
        <v>94869</v>
      </c>
      <c r="H68" s="16">
        <v>45366</v>
      </c>
      <c r="I68" s="16"/>
      <c r="J68" s="16">
        <v>75113</v>
      </c>
      <c r="K68" s="16">
        <v>41750</v>
      </c>
      <c r="L68" s="16">
        <v>137887</v>
      </c>
      <c r="M68" s="16">
        <v>38863</v>
      </c>
      <c r="N68" s="16">
        <v>4391</v>
      </c>
      <c r="O68" s="17"/>
      <c r="P68" s="17"/>
      <c r="Q68" s="18">
        <f t="shared" si="0"/>
        <v>322776</v>
      </c>
      <c r="R68" s="18">
        <f t="shared" si="1"/>
        <v>176750</v>
      </c>
    </row>
    <row r="69" spans="1:18" ht="14.4" x14ac:dyDescent="0.3">
      <c r="A69" t="s">
        <v>31</v>
      </c>
      <c r="B69" t="s">
        <v>36</v>
      </c>
      <c r="C69" s="6" t="s">
        <v>20</v>
      </c>
      <c r="D69" s="16"/>
      <c r="E69" s="16"/>
      <c r="F69" s="16">
        <v>49221</v>
      </c>
      <c r="G69" s="16">
        <v>76877</v>
      </c>
      <c r="H69" s="16">
        <v>33343</v>
      </c>
      <c r="I69" s="16"/>
      <c r="J69" s="16">
        <v>59537</v>
      </c>
      <c r="K69" s="16">
        <v>31048</v>
      </c>
      <c r="L69" s="16">
        <v>137396</v>
      </c>
      <c r="M69" s="16">
        <v>38010</v>
      </c>
      <c r="N69" s="16">
        <v>7805</v>
      </c>
      <c r="O69" s="17"/>
      <c r="P69" s="17"/>
      <c r="Q69" s="18">
        <f t="shared" si="0"/>
        <v>250026</v>
      </c>
      <c r="R69" s="18">
        <f t="shared" si="1"/>
        <v>175406</v>
      </c>
    </row>
    <row r="70" spans="1:18" ht="14.4" x14ac:dyDescent="0.3">
      <c r="A70" t="s">
        <v>31</v>
      </c>
      <c r="B70" t="s">
        <v>36</v>
      </c>
      <c r="C70" s="6" t="s">
        <v>21</v>
      </c>
      <c r="D70" s="16"/>
      <c r="E70" s="16"/>
      <c r="F70" s="16">
        <v>49305</v>
      </c>
      <c r="G70" s="16">
        <v>75287</v>
      </c>
      <c r="H70" s="16">
        <v>31683</v>
      </c>
      <c r="I70" s="16"/>
      <c r="J70" s="16">
        <v>58130</v>
      </c>
      <c r="K70" s="16">
        <v>29888</v>
      </c>
      <c r="L70" s="16">
        <v>147142</v>
      </c>
      <c r="M70" s="16">
        <v>40284</v>
      </c>
      <c r="N70" s="16">
        <v>9213</v>
      </c>
      <c r="O70" s="17"/>
      <c r="P70" s="17"/>
      <c r="Q70" s="18">
        <f t="shared" si="0"/>
        <v>244293</v>
      </c>
      <c r="R70" s="18">
        <f t="shared" si="1"/>
        <v>187426</v>
      </c>
    </row>
    <row r="71" spans="1:18" ht="14.4" x14ac:dyDescent="0.3">
      <c r="A71" t="s">
        <v>31</v>
      </c>
      <c r="B71" t="s">
        <v>36</v>
      </c>
      <c r="C71" s="6" t="s">
        <v>22</v>
      </c>
      <c r="D71" s="16"/>
      <c r="E71" s="16"/>
      <c r="F71" s="16">
        <v>63542</v>
      </c>
      <c r="G71" s="16">
        <v>99021</v>
      </c>
      <c r="H71" s="16">
        <v>42088</v>
      </c>
      <c r="I71" s="16"/>
      <c r="J71" s="16">
        <v>78801</v>
      </c>
      <c r="K71" s="16">
        <v>40933</v>
      </c>
      <c r="L71" s="16">
        <v>144344</v>
      </c>
      <c r="M71" s="16">
        <v>39695</v>
      </c>
      <c r="N71" s="16">
        <v>6856</v>
      </c>
      <c r="O71" s="17"/>
      <c r="P71" s="17"/>
      <c r="Q71" s="18">
        <f t="shared" si="0"/>
        <v>324385</v>
      </c>
      <c r="R71" s="18">
        <f t="shared" si="1"/>
        <v>184039</v>
      </c>
    </row>
    <row r="72" spans="1:18" ht="14.4" x14ac:dyDescent="0.3">
      <c r="A72" t="s">
        <v>31</v>
      </c>
      <c r="B72" t="s">
        <v>36</v>
      </c>
      <c r="C72" s="6" t="s">
        <v>23</v>
      </c>
      <c r="D72" s="16"/>
      <c r="E72" s="16"/>
      <c r="F72" s="16">
        <v>72369</v>
      </c>
      <c r="G72" s="16">
        <v>101081</v>
      </c>
      <c r="H72" s="16">
        <v>49536</v>
      </c>
      <c r="I72" s="16"/>
      <c r="J72" s="16">
        <v>80603</v>
      </c>
      <c r="K72" s="16">
        <v>41004</v>
      </c>
      <c r="L72" s="16">
        <v>142937</v>
      </c>
      <c r="M72" s="16">
        <v>39747</v>
      </c>
      <c r="N72" s="16">
        <v>7023</v>
      </c>
      <c r="O72" s="17"/>
      <c r="P72" s="17"/>
      <c r="Q72" s="18">
        <f t="shared" si="0"/>
        <v>344593</v>
      </c>
      <c r="R72" s="18">
        <f t="shared" si="1"/>
        <v>182684</v>
      </c>
    </row>
    <row r="73" spans="1:18" ht="14.4" x14ac:dyDescent="0.3">
      <c r="A73" t="s">
        <v>31</v>
      </c>
      <c r="B73" t="s">
        <v>36</v>
      </c>
      <c r="C73" s="6" t="s">
        <v>24</v>
      </c>
      <c r="D73" s="16"/>
      <c r="E73" s="16"/>
      <c r="F73" s="16">
        <v>62619</v>
      </c>
      <c r="G73" s="16">
        <v>92333</v>
      </c>
      <c r="H73" s="16">
        <v>45316</v>
      </c>
      <c r="I73" s="16"/>
      <c r="J73" s="16">
        <v>72733</v>
      </c>
      <c r="K73" s="16">
        <v>38790</v>
      </c>
      <c r="L73" s="16">
        <v>130044</v>
      </c>
      <c r="M73" s="16">
        <v>38428</v>
      </c>
      <c r="N73" s="16">
        <v>5297</v>
      </c>
      <c r="O73" s="17"/>
      <c r="P73" s="17"/>
      <c r="Q73" s="18">
        <f t="shared" si="0"/>
        <v>311791</v>
      </c>
      <c r="R73" s="18">
        <f t="shared" si="1"/>
        <v>168472</v>
      </c>
    </row>
    <row r="74" spans="1:18" ht="14.4" x14ac:dyDescent="0.3">
      <c r="A74" t="s">
        <v>31</v>
      </c>
      <c r="B74" t="s">
        <v>36</v>
      </c>
      <c r="C74" s="6" t="s">
        <v>25</v>
      </c>
      <c r="D74" s="16"/>
      <c r="E74" s="16"/>
      <c r="F74" s="16">
        <v>77110</v>
      </c>
      <c r="G74" s="16">
        <v>104029</v>
      </c>
      <c r="H74" s="16">
        <v>55727</v>
      </c>
      <c r="I74" s="16"/>
      <c r="J74" s="16">
        <v>85233</v>
      </c>
      <c r="K74" s="16">
        <v>46499</v>
      </c>
      <c r="L74" s="16">
        <v>126393</v>
      </c>
      <c r="M74" s="16">
        <v>36474</v>
      </c>
      <c r="N74" s="16">
        <v>4172</v>
      </c>
      <c r="O74" s="17"/>
      <c r="P74" s="17"/>
      <c r="Q74" s="18">
        <f t="shared" si="0"/>
        <v>368598</v>
      </c>
      <c r="R74" s="18">
        <f t="shared" si="1"/>
        <v>162867</v>
      </c>
    </row>
    <row r="75" spans="1:18" ht="14.4" x14ac:dyDescent="0.3">
      <c r="A75" t="s">
        <v>31</v>
      </c>
      <c r="B75" t="s">
        <v>36</v>
      </c>
      <c r="C75" s="6" t="s">
        <v>26</v>
      </c>
      <c r="D75" s="16"/>
      <c r="E75" s="16"/>
      <c r="F75" s="16">
        <v>58332</v>
      </c>
      <c r="G75" s="16">
        <v>83073</v>
      </c>
      <c r="H75" s="16">
        <v>43900</v>
      </c>
      <c r="I75" s="16"/>
      <c r="J75" s="16">
        <v>69822</v>
      </c>
      <c r="K75" s="16">
        <v>36312</v>
      </c>
      <c r="L75" s="16">
        <v>130340</v>
      </c>
      <c r="M75" s="16">
        <v>36976</v>
      </c>
      <c r="N75" s="16">
        <v>5101</v>
      </c>
      <c r="O75" s="17"/>
      <c r="P75" s="17"/>
      <c r="Q75" s="18">
        <f t="shared" si="0"/>
        <v>291439</v>
      </c>
      <c r="R75" s="18">
        <f t="shared" si="1"/>
        <v>167316</v>
      </c>
    </row>
    <row r="76" spans="1:18" ht="14.4" x14ac:dyDescent="0.3">
      <c r="A76" s="2" t="s">
        <v>58</v>
      </c>
      <c r="B76" t="s">
        <v>33</v>
      </c>
      <c r="C76" s="6" t="s">
        <v>27</v>
      </c>
      <c r="D76" s="19">
        <v>0</v>
      </c>
      <c r="E76" s="19">
        <v>0</v>
      </c>
      <c r="F76" s="19">
        <v>0</v>
      </c>
      <c r="G76" s="19">
        <v>0</v>
      </c>
      <c r="H76" s="19"/>
      <c r="I76" s="19">
        <v>0</v>
      </c>
      <c r="J76" s="19">
        <v>0</v>
      </c>
      <c r="K76" s="19">
        <v>0</v>
      </c>
      <c r="L76" s="19">
        <v>0</v>
      </c>
      <c r="M76" s="19">
        <v>0</v>
      </c>
      <c r="N76" s="13">
        <v>23263.478260869517</v>
      </c>
      <c r="O76" s="14"/>
      <c r="P76" s="20"/>
      <c r="Q76" s="21">
        <f t="shared" si="0"/>
        <v>0</v>
      </c>
      <c r="R76" s="21">
        <f t="shared" si="1"/>
        <v>0</v>
      </c>
    </row>
    <row r="77" spans="1:18" ht="14.4" x14ac:dyDescent="0.3">
      <c r="A77" s="2" t="s">
        <v>58</v>
      </c>
      <c r="B77" t="s">
        <v>33</v>
      </c>
      <c r="C77" s="6" t="s">
        <v>16</v>
      </c>
      <c r="D77" s="7">
        <v>20.973913043478252</v>
      </c>
      <c r="E77" s="7">
        <v>1.0434782608695701</v>
      </c>
      <c r="F77" s="7">
        <v>45.426086956521715</v>
      </c>
      <c r="G77" s="7">
        <v>45.782608695652122</v>
      </c>
      <c r="H77" s="7"/>
      <c r="I77" s="7">
        <v>20.104347826086951</v>
      </c>
      <c r="J77" s="7">
        <v>28.321739130434768</v>
      </c>
      <c r="K77" s="7">
        <v>45.565217391304394</v>
      </c>
      <c r="L77" s="7">
        <v>1.73913043478261</v>
      </c>
      <c r="M77" s="7">
        <v>0</v>
      </c>
      <c r="N77" s="14">
        <v>15328.695652173881</v>
      </c>
      <c r="O77" s="14"/>
      <c r="Q77" s="20">
        <f t="shared" si="0"/>
        <v>207.21739130434779</v>
      </c>
      <c r="R77" s="20">
        <f t="shared" si="1"/>
        <v>1.73913043478261</v>
      </c>
    </row>
    <row r="78" spans="1:18" ht="14.4" x14ac:dyDescent="0.3">
      <c r="A78" s="2" t="s">
        <v>58</v>
      </c>
      <c r="B78" t="s">
        <v>33</v>
      </c>
      <c r="C78" s="6" t="s">
        <v>17</v>
      </c>
      <c r="D78" s="7">
        <v>36183.773913043711</v>
      </c>
      <c r="E78" s="7">
        <v>9100.6956521739303</v>
      </c>
      <c r="F78" s="7">
        <v>45135.026086956648</v>
      </c>
      <c r="G78" s="7">
        <v>79216.1043478262</v>
      </c>
      <c r="H78" s="7"/>
      <c r="I78" s="7">
        <v>5661.0434782608845</v>
      </c>
      <c r="J78" s="7">
        <v>65248.5217391314</v>
      </c>
      <c r="K78" s="7">
        <v>23515.826086956502</v>
      </c>
      <c r="L78" s="7">
        <v>46390.434782609831</v>
      </c>
      <c r="M78" s="7">
        <v>11617.39130434775</v>
      </c>
      <c r="N78" s="14">
        <v>14526.086956521716</v>
      </c>
      <c r="O78" s="14"/>
      <c r="Q78" s="20">
        <f t="shared" si="0"/>
        <v>264060.99130434927</v>
      </c>
      <c r="R78" s="20">
        <f t="shared" si="1"/>
        <v>58007.826086957582</v>
      </c>
    </row>
    <row r="79" spans="1:18" ht="14.4" x14ac:dyDescent="0.3">
      <c r="A79" s="2" t="s">
        <v>58</v>
      </c>
      <c r="B79" t="s">
        <v>33</v>
      </c>
      <c r="C79" s="6" t="s">
        <v>18</v>
      </c>
      <c r="D79" s="7">
        <v>35987.304347826197</v>
      </c>
      <c r="E79" s="7">
        <v>8575.1304347826244</v>
      </c>
      <c r="F79" s="7">
        <v>46693.217391304643</v>
      </c>
      <c r="G79" s="7">
        <v>84724.695652174312</v>
      </c>
      <c r="H79" s="7"/>
      <c r="I79" s="7">
        <v>5256.6956521739203</v>
      </c>
      <c r="J79" s="7">
        <v>69047.478260870383</v>
      </c>
      <c r="K79" s="7">
        <v>25012.869565217319</v>
      </c>
      <c r="L79" s="7">
        <v>98713.043478261025</v>
      </c>
      <c r="M79" s="7">
        <v>25025.652173912935</v>
      </c>
      <c r="N79" s="14">
        <v>15688.696956521713</v>
      </c>
      <c r="O79" s="14"/>
      <c r="Q79" s="20">
        <f t="shared" si="0"/>
        <v>275297.39130434941</v>
      </c>
      <c r="R79" s="20">
        <f t="shared" si="1"/>
        <v>123738.69565217396</v>
      </c>
    </row>
    <row r="80" spans="1:18" ht="14.4" x14ac:dyDescent="0.3">
      <c r="A80" s="2" t="s">
        <v>58</v>
      </c>
      <c r="B80" t="s">
        <v>33</v>
      </c>
      <c r="C80" s="6" t="s">
        <v>19</v>
      </c>
      <c r="D80" s="7">
        <v>36471.130434782441</v>
      </c>
      <c r="E80" s="7">
        <v>8266.2608695652598</v>
      </c>
      <c r="F80" s="7">
        <v>45114.434782608863</v>
      </c>
      <c r="G80" s="7">
        <v>82892.347826087236</v>
      </c>
      <c r="H80" s="7"/>
      <c r="I80" s="7">
        <v>5133.0434782608836</v>
      </c>
      <c r="J80" s="7">
        <v>66992.869565218338</v>
      </c>
      <c r="K80" s="7">
        <v>24187.999999999905</v>
      </c>
      <c r="L80" s="7">
        <v>101584.78260869595</v>
      </c>
      <c r="M80" s="7">
        <v>24893.478260869542</v>
      </c>
      <c r="N80" s="14">
        <v>16127.849999999995</v>
      </c>
      <c r="O80" s="14"/>
      <c r="Q80" s="20">
        <f t="shared" si="0"/>
        <v>269058.08695652295</v>
      </c>
      <c r="R80" s="20">
        <f t="shared" si="1"/>
        <v>126478.26086956549</v>
      </c>
    </row>
    <row r="81" spans="1:18" ht="14.4" x14ac:dyDescent="0.3">
      <c r="A81" s="2" t="s">
        <v>58</v>
      </c>
      <c r="B81" t="s">
        <v>33</v>
      </c>
      <c r="C81" s="6" t="s">
        <v>20</v>
      </c>
      <c r="D81" s="7">
        <v>29729.565217390889</v>
      </c>
      <c r="E81" s="7">
        <v>5865.2173913043662</v>
      </c>
      <c r="F81" s="7">
        <v>38108.869565217239</v>
      </c>
      <c r="G81" s="7">
        <v>72820.000000000568</v>
      </c>
      <c r="H81" s="7"/>
      <c r="I81" s="7">
        <v>3020.6956521739171</v>
      </c>
      <c r="J81" s="7">
        <v>61455.652173913913</v>
      </c>
      <c r="K81" s="7">
        <v>21725.043478260835</v>
      </c>
      <c r="L81" s="7">
        <v>100238.69565217401</v>
      </c>
      <c r="M81" s="7">
        <v>25896.086956521645</v>
      </c>
      <c r="N81" s="14">
        <v>27137.4</v>
      </c>
      <c r="O81" s="14"/>
      <c r="Q81" s="20">
        <f t="shared" si="0"/>
        <v>232725.04347826177</v>
      </c>
      <c r="R81" s="20">
        <f t="shared" si="1"/>
        <v>126134.78260869565</v>
      </c>
    </row>
    <row r="82" spans="1:18" ht="14.4" x14ac:dyDescent="0.3">
      <c r="A82" s="2" t="s">
        <v>58</v>
      </c>
      <c r="B82" t="s">
        <v>33</v>
      </c>
      <c r="C82" s="6" t="s">
        <v>21</v>
      </c>
      <c r="D82" s="7">
        <v>23440.347826086516</v>
      </c>
      <c r="E82" s="7">
        <v>4067.8260869565274</v>
      </c>
      <c r="F82" s="7">
        <v>28819.130434782204</v>
      </c>
      <c r="G82" s="7">
        <v>66881.391304348683</v>
      </c>
      <c r="H82" s="7"/>
      <c r="I82" s="7">
        <v>2277.2173913043503</v>
      </c>
      <c r="J82" s="7">
        <v>52938.782608697045</v>
      </c>
      <c r="K82" s="7">
        <v>19768.000000000069</v>
      </c>
      <c r="L82" s="7">
        <v>97420.434782609213</v>
      </c>
      <c r="M82" s="7">
        <v>25687.391304347828</v>
      </c>
      <c r="N82" s="14">
        <v>37194.759999999995</v>
      </c>
      <c r="O82" s="14"/>
      <c r="Q82" s="20">
        <f t="shared" si="0"/>
        <v>198192.6956521754</v>
      </c>
      <c r="R82" s="20">
        <f t="shared" si="1"/>
        <v>123107.82608695704</v>
      </c>
    </row>
    <row r="83" spans="1:18" ht="14.4" x14ac:dyDescent="0.3">
      <c r="A83" s="2" t="s">
        <v>58</v>
      </c>
      <c r="B83" t="s">
        <v>33</v>
      </c>
      <c r="C83" s="6" t="s">
        <v>22</v>
      </c>
      <c r="D83" s="7">
        <v>31645.565217390973</v>
      </c>
      <c r="E83" s="7">
        <v>6754.2608695652361</v>
      </c>
      <c r="F83" s="7">
        <v>42593.739130435097</v>
      </c>
      <c r="G83" s="7">
        <v>75958.086956521976</v>
      </c>
      <c r="H83" s="7"/>
      <c r="I83" s="7">
        <v>4722.7826086956647</v>
      </c>
      <c r="J83" s="7">
        <v>60616.521739131196</v>
      </c>
      <c r="K83" s="7">
        <v>24056.347826086992</v>
      </c>
      <c r="L83" s="7">
        <v>83666.521739130912</v>
      </c>
      <c r="M83" s="7">
        <v>21061.304347826044</v>
      </c>
      <c r="N83" s="14">
        <v>28269.559999999998</v>
      </c>
      <c r="O83" s="14"/>
      <c r="Q83" s="20">
        <f t="shared" si="0"/>
        <v>246347.30434782713</v>
      </c>
      <c r="R83" s="20">
        <f t="shared" si="1"/>
        <v>104727.82608695695</v>
      </c>
    </row>
    <row r="84" spans="1:18" ht="14.4" x14ac:dyDescent="0.3">
      <c r="A84" s="2" t="s">
        <v>58</v>
      </c>
      <c r="B84" t="s">
        <v>33</v>
      </c>
      <c r="C84" s="6" t="s">
        <v>23</v>
      </c>
      <c r="D84" s="7">
        <v>41625.217391304104</v>
      </c>
      <c r="E84" s="7">
        <v>9480.8695652174083</v>
      </c>
      <c r="F84" s="7">
        <v>55193.217391304868</v>
      </c>
      <c r="G84" s="7">
        <v>99707.304347825993</v>
      </c>
      <c r="H84" s="7"/>
      <c r="I84" s="7">
        <v>6899.4782608695787</v>
      </c>
      <c r="J84" s="7">
        <v>76128.869565217377</v>
      </c>
      <c r="K84" s="7">
        <v>30127.47826086951</v>
      </c>
      <c r="L84" s="7">
        <v>88220.434782608994</v>
      </c>
      <c r="M84" s="7">
        <v>21933.478260869593</v>
      </c>
      <c r="N84" s="14">
        <v>25614.78</v>
      </c>
      <c r="O84" s="14"/>
      <c r="Q84" s="20">
        <f t="shared" si="0"/>
        <v>319162.43478260882</v>
      </c>
      <c r="R84" s="20">
        <f t="shared" si="1"/>
        <v>110153.91304347859</v>
      </c>
    </row>
    <row r="85" spans="1:18" ht="14.4" x14ac:dyDescent="0.3">
      <c r="A85" s="2" t="s">
        <v>58</v>
      </c>
      <c r="B85" t="s">
        <v>33</v>
      </c>
      <c r="C85" s="6" t="s">
        <v>24</v>
      </c>
      <c r="D85" s="7">
        <v>30628.869565216995</v>
      </c>
      <c r="E85" s="7">
        <v>6515.6521739130485</v>
      </c>
      <c r="F85" s="7">
        <v>42336.000000000102</v>
      </c>
      <c r="G85" s="7">
        <v>82503.65217391272</v>
      </c>
      <c r="H85" s="7"/>
      <c r="I85" s="7">
        <v>4074.260869565212</v>
      </c>
      <c r="J85" s="7">
        <v>62106.608695652423</v>
      </c>
      <c r="K85" s="7">
        <v>24639.304347826044</v>
      </c>
      <c r="L85" s="7">
        <v>92014.782608695707</v>
      </c>
      <c r="M85" s="7">
        <v>27391.304347826052</v>
      </c>
      <c r="N85" s="14">
        <v>27741.53999999999</v>
      </c>
      <c r="O85" s="14"/>
      <c r="Q85" s="20">
        <f t="shared" si="0"/>
        <v>252804.34782608657</v>
      </c>
      <c r="R85" s="20">
        <f t="shared" si="1"/>
        <v>119406.08695652176</v>
      </c>
    </row>
    <row r="86" spans="1:18" ht="14.4" x14ac:dyDescent="0.3">
      <c r="A86" s="2" t="s">
        <v>58</v>
      </c>
      <c r="B86" t="s">
        <v>33</v>
      </c>
      <c r="C86" s="6" t="s">
        <v>25</v>
      </c>
      <c r="D86" s="7">
        <v>41351.304347825586</v>
      </c>
      <c r="E86" s="7">
        <v>9890.4347826086851</v>
      </c>
      <c r="F86" s="7">
        <v>54270.260869565333</v>
      </c>
      <c r="G86" s="7">
        <v>96146.434782608296</v>
      </c>
      <c r="H86" s="7"/>
      <c r="I86" s="7">
        <v>6339.9999999999827</v>
      </c>
      <c r="J86" s="7">
        <v>73970.434782609198</v>
      </c>
      <c r="K86" s="7">
        <v>30312.521739130436</v>
      </c>
      <c r="L86" s="7">
        <v>89529.565217391821</v>
      </c>
      <c r="M86" s="7">
        <v>22513.913043478158</v>
      </c>
      <c r="N86" s="14">
        <v>23014.989999999991</v>
      </c>
      <c r="O86" s="14"/>
      <c r="Q86" s="20">
        <f t="shared" si="0"/>
        <v>312281.39130434749</v>
      </c>
      <c r="R86" s="20">
        <f t="shared" si="1"/>
        <v>112043.47826086998</v>
      </c>
    </row>
    <row r="87" spans="1:18" ht="14.4" x14ac:dyDescent="0.3">
      <c r="A87" s="2" t="s">
        <v>58</v>
      </c>
      <c r="B87" t="s">
        <v>33</v>
      </c>
      <c r="C87" s="6" t="s">
        <v>26</v>
      </c>
      <c r="D87" s="7">
        <v>41101.565217391733</v>
      </c>
      <c r="E87" s="7">
        <v>9575.652173913033</v>
      </c>
      <c r="F87" s="7">
        <v>51879.130434782557</v>
      </c>
      <c r="G87" s="7">
        <v>88960.695652173876</v>
      </c>
      <c r="H87" s="7"/>
      <c r="I87" s="7">
        <v>5852.5217391304222</v>
      </c>
      <c r="J87" s="7">
        <v>69868.52173913068</v>
      </c>
      <c r="K87" s="7">
        <v>28869.391304347715</v>
      </c>
      <c r="L87" s="7">
        <v>109695.65217391307</v>
      </c>
      <c r="M87" s="7">
        <v>28398.695652173865</v>
      </c>
      <c r="N87" s="14">
        <v>37076.090000000011</v>
      </c>
      <c r="O87" s="14"/>
      <c r="Q87" s="20">
        <f t="shared" si="0"/>
        <v>296107.47826087003</v>
      </c>
      <c r="R87" s="20">
        <f t="shared" si="1"/>
        <v>138094.34782608695</v>
      </c>
    </row>
    <row r="88" spans="1:18" ht="14.4" x14ac:dyDescent="0.3">
      <c r="A88" s="2" t="s">
        <v>58</v>
      </c>
      <c r="B88" t="s">
        <v>34</v>
      </c>
      <c r="C88" s="6" t="s">
        <v>27</v>
      </c>
      <c r="D88" s="7">
        <v>41775.478260869684</v>
      </c>
      <c r="E88" s="7">
        <v>8905.5652173912786</v>
      </c>
      <c r="F88" s="7">
        <v>52504.173913043254</v>
      </c>
      <c r="G88" s="7">
        <v>89900.521739130432</v>
      </c>
      <c r="H88" s="7"/>
      <c r="I88" s="7">
        <v>5261.391304347816</v>
      </c>
      <c r="J88" s="7">
        <v>70518.434782608878</v>
      </c>
      <c r="K88" s="7">
        <v>29027.652173912869</v>
      </c>
      <c r="L88" s="7">
        <v>134024.34782608828</v>
      </c>
      <c r="M88" s="7">
        <v>35021.304347826037</v>
      </c>
      <c r="N88" s="14">
        <v>42357.660000000011</v>
      </c>
      <c r="O88" s="14"/>
      <c r="Q88" s="20">
        <f t="shared" si="0"/>
        <v>297893.21739130421</v>
      </c>
      <c r="R88" s="20">
        <f t="shared" si="1"/>
        <v>169045.65217391431</v>
      </c>
    </row>
    <row r="89" spans="1:18" ht="14.4" x14ac:dyDescent="0.3">
      <c r="A89" s="2" t="s">
        <v>58</v>
      </c>
      <c r="B89" t="s">
        <v>34</v>
      </c>
      <c r="C89" s="6" t="s">
        <v>16</v>
      </c>
      <c r="D89" s="7">
        <v>25462.608695652132</v>
      </c>
      <c r="E89" s="7">
        <v>6151.4782608695532</v>
      </c>
      <c r="F89" s="7">
        <v>31953.043478260795</v>
      </c>
      <c r="G89" s="7">
        <v>53344.347826086829</v>
      </c>
      <c r="H89" s="7"/>
      <c r="I89" s="7">
        <v>3979.4782608695559</v>
      </c>
      <c r="J89" s="7">
        <v>42486.956521739041</v>
      </c>
      <c r="K89" s="7">
        <v>17557.739130434747</v>
      </c>
      <c r="L89" s="7">
        <v>70432.608695652074</v>
      </c>
      <c r="M89" s="7">
        <v>17194.782608695627</v>
      </c>
      <c r="N89" s="14">
        <v>16065.21</v>
      </c>
      <c r="O89" s="14"/>
      <c r="Q89" s="20">
        <f t="shared" si="0"/>
        <v>180935.65217391265</v>
      </c>
      <c r="R89" s="20">
        <f t="shared" si="1"/>
        <v>87627.391304347693</v>
      </c>
    </row>
    <row r="90" spans="1:18" ht="14.4" x14ac:dyDescent="0.3">
      <c r="A90" s="2" t="s">
        <v>58</v>
      </c>
      <c r="B90" t="s">
        <v>34</v>
      </c>
      <c r="C90" s="6" t="s">
        <v>17</v>
      </c>
      <c r="D90" s="7">
        <v>29556.521739130061</v>
      </c>
      <c r="E90" s="7">
        <v>6825.9130434782392</v>
      </c>
      <c r="F90" s="7">
        <v>36253.217391303697</v>
      </c>
      <c r="G90" s="7">
        <v>63319.999999998239</v>
      </c>
      <c r="H90" s="7"/>
      <c r="I90" s="7">
        <v>4765.2173913043362</v>
      </c>
      <c r="J90" s="7">
        <v>50504.869565214874</v>
      </c>
      <c r="K90" s="7">
        <v>20917.913043478202</v>
      </c>
      <c r="L90" s="7">
        <v>67376.086956521263</v>
      </c>
      <c r="M90" s="7">
        <v>16961.304347825961</v>
      </c>
      <c r="N90" s="14">
        <v>8152.1739130434789</v>
      </c>
      <c r="O90" s="14"/>
      <c r="Q90" s="20">
        <f t="shared" si="0"/>
        <v>212143.65217390764</v>
      </c>
      <c r="R90" s="20">
        <f t="shared" si="1"/>
        <v>84337.391304347228</v>
      </c>
    </row>
    <row r="91" spans="1:18" ht="14.4" x14ac:dyDescent="0.3">
      <c r="A91" s="2" t="s">
        <v>58</v>
      </c>
      <c r="B91" t="s">
        <v>34</v>
      </c>
      <c r="C91" s="6" t="s">
        <v>18</v>
      </c>
      <c r="D91" s="7">
        <v>34426.608695651958</v>
      </c>
      <c r="E91" s="7">
        <v>6656.3478260869497</v>
      </c>
      <c r="F91" s="7">
        <v>41675.130434782746</v>
      </c>
      <c r="G91" s="7">
        <v>75565.043478260559</v>
      </c>
      <c r="H91" s="7"/>
      <c r="I91" s="7">
        <v>4819.9999999999945</v>
      </c>
      <c r="J91" s="7">
        <v>58108.521739131204</v>
      </c>
      <c r="K91" s="7">
        <v>24150.260869565056</v>
      </c>
      <c r="L91" s="7">
        <v>84521.304347826168</v>
      </c>
      <c r="M91" s="7">
        <v>21936.086956521733</v>
      </c>
      <c r="N91" s="14">
        <v>21545.63</v>
      </c>
      <c r="O91" s="14"/>
      <c r="Q91" s="20">
        <f t="shared" si="0"/>
        <v>245401.9130434785</v>
      </c>
      <c r="R91" s="20">
        <f t="shared" si="1"/>
        <v>106457.3913043479</v>
      </c>
    </row>
    <row r="92" spans="1:18" ht="14.4" x14ac:dyDescent="0.3">
      <c r="A92" s="2" t="s">
        <v>58</v>
      </c>
      <c r="B92" t="s">
        <v>34</v>
      </c>
      <c r="C92" s="6" t="s">
        <v>19</v>
      </c>
      <c r="D92" s="7">
        <v>38135.999999999709</v>
      </c>
      <c r="E92" s="7">
        <v>7957.2173913043644</v>
      </c>
      <c r="F92" s="7">
        <v>47624.521739129988</v>
      </c>
      <c r="G92" s="7">
        <v>83864.695652174341</v>
      </c>
      <c r="H92" s="7"/>
      <c r="I92" s="7">
        <v>5820.3478260869497</v>
      </c>
      <c r="J92" s="7">
        <v>67025.913043478242</v>
      </c>
      <c r="K92" s="7">
        <v>27452.173913043494</v>
      </c>
      <c r="L92" s="7">
        <v>82873.043478261257</v>
      </c>
      <c r="M92" s="7">
        <v>21797.391304347737</v>
      </c>
      <c r="N92" s="14">
        <v>17822.28</v>
      </c>
      <c r="O92" s="14"/>
      <c r="Q92" s="20">
        <f t="shared" si="0"/>
        <v>277880.86956521712</v>
      </c>
      <c r="R92" s="20">
        <f t="shared" si="1"/>
        <v>104670.43478260899</v>
      </c>
    </row>
    <row r="93" spans="1:18" ht="14.4" x14ac:dyDescent="0.3">
      <c r="A93" s="2" t="s">
        <v>58</v>
      </c>
      <c r="B93" t="s">
        <v>34</v>
      </c>
      <c r="C93" s="6" t="s">
        <v>20</v>
      </c>
      <c r="D93" s="7">
        <v>31014.08695652122</v>
      </c>
      <c r="E93" s="7">
        <v>5755.8260869565074</v>
      </c>
      <c r="F93" s="7">
        <v>37487.999999999913</v>
      </c>
      <c r="G93" s="7">
        <v>71283.47826086967</v>
      </c>
      <c r="H93" s="7"/>
      <c r="I93" s="7">
        <v>3640.1739130434721</v>
      </c>
      <c r="J93" s="7">
        <v>58648.69565217424</v>
      </c>
      <c r="K93" s="7">
        <v>24315.13043478259</v>
      </c>
      <c r="L93" s="7">
        <v>86529.999999999985</v>
      </c>
      <c r="M93" s="7">
        <v>22693.043478260734</v>
      </c>
      <c r="N93" s="14">
        <v>21540.11</v>
      </c>
      <c r="O93" s="14"/>
      <c r="Q93" s="20">
        <f t="shared" ref="Q93:Q123" si="2">SUM(D93:K93,O93)</f>
        <v>232145.39130434761</v>
      </c>
      <c r="R93" s="20">
        <f t="shared" ref="R93:R123" si="3">SUM(L93:M93,P93)</f>
        <v>109223.04347826072</v>
      </c>
    </row>
    <row r="94" spans="1:18" ht="14.4" x14ac:dyDescent="0.3">
      <c r="A94" s="2" t="s">
        <v>58</v>
      </c>
      <c r="B94" t="s">
        <v>34</v>
      </c>
      <c r="C94" s="6" t="s">
        <v>21</v>
      </c>
      <c r="D94" s="7">
        <v>26759.652173912811</v>
      </c>
      <c r="E94" s="7">
        <v>4558.0869565217363</v>
      </c>
      <c r="F94" s="7">
        <v>31450.260869565089</v>
      </c>
      <c r="G94" s="7">
        <v>60960.695652174356</v>
      </c>
      <c r="H94" s="7"/>
      <c r="I94" s="7">
        <v>2728.347826086951</v>
      </c>
      <c r="J94" s="7">
        <v>50792.173913043967</v>
      </c>
      <c r="K94" s="7">
        <v>20808.347826087127</v>
      </c>
      <c r="L94" s="7">
        <v>93116.521739130752</v>
      </c>
      <c r="M94" s="7">
        <v>24963.478260869542</v>
      </c>
      <c r="N94" s="14">
        <v>33788.19</v>
      </c>
      <c r="O94" s="14"/>
      <c r="Q94" s="20">
        <f t="shared" si="2"/>
        <v>198057.56521739202</v>
      </c>
      <c r="R94" s="20">
        <f t="shared" si="3"/>
        <v>118080.00000000029</v>
      </c>
    </row>
    <row r="95" spans="1:18" ht="14.4" x14ac:dyDescent="0.3">
      <c r="A95" s="2" t="s">
        <v>58</v>
      </c>
      <c r="B95" t="s">
        <v>34</v>
      </c>
      <c r="C95" s="6" t="s">
        <v>22</v>
      </c>
      <c r="D95" s="7">
        <v>30626.956521738728</v>
      </c>
      <c r="E95" s="7">
        <v>7801.9130434782846</v>
      </c>
      <c r="F95" s="7">
        <v>39080.69565217421</v>
      </c>
      <c r="G95" s="7">
        <v>68300.695652173978</v>
      </c>
      <c r="H95" s="7"/>
      <c r="I95" s="7">
        <v>4552.6956521739257</v>
      </c>
      <c r="J95" s="7">
        <v>56369.217391304832</v>
      </c>
      <c r="K95" s="7">
        <v>25751.999999999847</v>
      </c>
      <c r="L95" s="7">
        <v>68027.391304347882</v>
      </c>
      <c r="M95" s="7">
        <v>17231.739130434544</v>
      </c>
      <c r="N95" s="14">
        <v>11255.339999999998</v>
      </c>
      <c r="O95" s="14"/>
      <c r="Q95" s="20">
        <f t="shared" si="2"/>
        <v>232484.17391304378</v>
      </c>
      <c r="R95" s="20">
        <f t="shared" si="3"/>
        <v>85259.130434782419</v>
      </c>
    </row>
    <row r="96" spans="1:18" ht="14.4" x14ac:dyDescent="0.3">
      <c r="A96" s="2" t="s">
        <v>58</v>
      </c>
      <c r="B96" t="s">
        <v>34</v>
      </c>
      <c r="C96" s="6" t="s">
        <v>23</v>
      </c>
      <c r="D96" s="7">
        <v>33725.217391303871</v>
      </c>
      <c r="E96" s="7">
        <v>9945.2173913043625</v>
      </c>
      <c r="F96" s="7">
        <v>44866.782608695998</v>
      </c>
      <c r="G96" s="7">
        <v>75206.608695652365</v>
      </c>
      <c r="H96" s="7"/>
      <c r="I96" s="7">
        <v>5363.8260869565247</v>
      </c>
      <c r="J96" s="7">
        <v>62760.69565217456</v>
      </c>
      <c r="K96" s="7">
        <v>29490.956521738917</v>
      </c>
      <c r="L96" s="7">
        <v>68622.608695652336</v>
      </c>
      <c r="M96" s="7">
        <v>17206.956521739063</v>
      </c>
      <c r="N96" s="14">
        <v>15992.11</v>
      </c>
      <c r="O96" s="14"/>
      <c r="Q96" s="20">
        <f t="shared" si="2"/>
        <v>261359.30434782658</v>
      </c>
      <c r="R96" s="20">
        <f t="shared" si="3"/>
        <v>85829.565217391399</v>
      </c>
    </row>
    <row r="97" spans="1:18" ht="14.4" x14ac:dyDescent="0.3">
      <c r="A97" s="2" t="s">
        <v>58</v>
      </c>
      <c r="B97" t="s">
        <v>34</v>
      </c>
      <c r="C97" s="6" t="s">
        <v>24</v>
      </c>
      <c r="D97" s="7">
        <v>15408.869565217219</v>
      </c>
      <c r="E97" s="7">
        <v>3578.7826086956838</v>
      </c>
      <c r="F97" s="7">
        <v>20048.869565217461</v>
      </c>
      <c r="G97" s="7">
        <v>34382.521739130723</v>
      </c>
      <c r="H97" s="7"/>
      <c r="I97" s="7">
        <v>1991.3913043478367</v>
      </c>
      <c r="J97" s="7">
        <v>28875.130434783274</v>
      </c>
      <c r="K97" s="7">
        <v>12706.086956521758</v>
      </c>
      <c r="L97" s="7">
        <v>46552.608695652481</v>
      </c>
      <c r="M97" s="7">
        <v>12631.086956521818</v>
      </c>
      <c r="N97" s="14">
        <v>37259.18</v>
      </c>
      <c r="O97" s="14"/>
      <c r="Q97" s="20">
        <f t="shared" si="2"/>
        <v>116991.65217391396</v>
      </c>
      <c r="R97" s="20">
        <f t="shared" si="3"/>
        <v>59183.695652174298</v>
      </c>
    </row>
    <row r="98" spans="1:18" ht="14.4" x14ac:dyDescent="0.3">
      <c r="A98" s="2" t="s">
        <v>58</v>
      </c>
      <c r="B98" t="s">
        <v>34</v>
      </c>
      <c r="C98" s="6" t="s">
        <v>25</v>
      </c>
      <c r="D98" s="7">
        <v>21043.304347826554</v>
      </c>
      <c r="E98" s="7">
        <v>5757.9130434782919</v>
      </c>
      <c r="F98" s="7">
        <v>27323.739130435057</v>
      </c>
      <c r="G98" s="7">
        <v>44095.56521739153</v>
      </c>
      <c r="H98" s="7"/>
      <c r="I98" s="7">
        <v>3015.0434782608886</v>
      </c>
      <c r="J98" s="7">
        <v>37139.130434783321</v>
      </c>
      <c r="K98" s="7">
        <v>17653.043478260908</v>
      </c>
      <c r="L98" s="7">
        <v>50763.478260869975</v>
      </c>
      <c r="M98" s="7">
        <v>12313.260869565232</v>
      </c>
      <c r="N98" s="14">
        <v>24083.68</v>
      </c>
      <c r="O98" s="14"/>
      <c r="Q98" s="20">
        <f t="shared" si="2"/>
        <v>156027.73913043656</v>
      </c>
      <c r="R98" s="20">
        <f t="shared" si="3"/>
        <v>63076.739130435206</v>
      </c>
    </row>
    <row r="99" spans="1:18" ht="14.4" x14ac:dyDescent="0.3">
      <c r="A99" s="2" t="s">
        <v>58</v>
      </c>
      <c r="B99" t="s">
        <v>34</v>
      </c>
      <c r="C99" s="6" t="s">
        <v>26</v>
      </c>
      <c r="D99" s="7">
        <v>20341.913043478271</v>
      </c>
      <c r="E99" s="7">
        <v>5237.6521739130585</v>
      </c>
      <c r="F99" s="7">
        <v>25253.304347826459</v>
      </c>
      <c r="G99" s="7">
        <v>38656.086956521802</v>
      </c>
      <c r="H99" s="7"/>
      <c r="I99" s="7">
        <v>2603.2173913043721</v>
      </c>
      <c r="J99" s="7">
        <v>33439.739130435446</v>
      </c>
      <c r="K99" s="7">
        <v>15939.739130434595</v>
      </c>
      <c r="L99" s="7">
        <v>68724.347826089666</v>
      </c>
      <c r="M99" s="7">
        <v>16892.826086955876</v>
      </c>
      <c r="N99" s="14">
        <v>32724.240000000002</v>
      </c>
      <c r="O99" s="14"/>
      <c r="Q99" s="20">
        <f t="shared" si="2"/>
        <v>141471.65217391402</v>
      </c>
      <c r="R99" s="20">
        <f t="shared" si="3"/>
        <v>85617.173913045539</v>
      </c>
    </row>
    <row r="100" spans="1:18" ht="14.4" x14ac:dyDescent="0.3">
      <c r="A100" s="2" t="s">
        <v>58</v>
      </c>
      <c r="B100" t="s">
        <v>35</v>
      </c>
      <c r="C100" s="6" t="s">
        <v>27</v>
      </c>
      <c r="D100" s="7">
        <v>18759.82608695521</v>
      </c>
      <c r="E100" s="7">
        <v>4273.9130434782946</v>
      </c>
      <c r="F100" s="7">
        <v>23110.695652171788</v>
      </c>
      <c r="G100" s="7">
        <v>36726.869565219051</v>
      </c>
      <c r="H100" s="7"/>
      <c r="I100" s="7">
        <v>2086.869565217432</v>
      </c>
      <c r="J100" s="7">
        <v>30903.043478260668</v>
      </c>
      <c r="K100" s="7">
        <v>14614.000000000255</v>
      </c>
      <c r="L100" s="7">
        <v>78008.260869566337</v>
      </c>
      <c r="M100" s="7">
        <v>22619.782608695175</v>
      </c>
      <c r="N100" s="14">
        <v>47970</v>
      </c>
      <c r="O100" s="14"/>
      <c r="Q100" s="20">
        <f t="shared" si="2"/>
        <v>130475.21739130269</v>
      </c>
      <c r="R100" s="20">
        <f t="shared" si="3"/>
        <v>100628.0434782615</v>
      </c>
    </row>
    <row r="101" spans="1:18" ht="14.4" x14ac:dyDescent="0.3">
      <c r="A101" s="2" t="s">
        <v>58</v>
      </c>
      <c r="B101" t="s">
        <v>35</v>
      </c>
      <c r="C101" s="6" t="s">
        <v>16</v>
      </c>
      <c r="D101" s="7">
        <v>19212.608695652318</v>
      </c>
      <c r="E101" s="7">
        <v>5420.434782608726</v>
      </c>
      <c r="F101" s="7">
        <v>27623.304347826172</v>
      </c>
      <c r="G101" s="7">
        <v>44092.434782608878</v>
      </c>
      <c r="H101" s="7"/>
      <c r="I101" s="7">
        <v>3281.1304347826253</v>
      </c>
      <c r="J101" s="7">
        <v>36345.478260870019</v>
      </c>
      <c r="K101" s="7">
        <v>17974.782608695699</v>
      </c>
      <c r="L101" s="7">
        <v>79455.00000000048</v>
      </c>
      <c r="M101" s="7">
        <v>21152.826086956607</v>
      </c>
      <c r="N101" s="14">
        <v>46401.54</v>
      </c>
      <c r="O101" s="14"/>
      <c r="Q101" s="20">
        <f t="shared" si="2"/>
        <v>153950.17391304442</v>
      </c>
      <c r="R101" s="20">
        <f t="shared" si="3"/>
        <v>100607.82608695709</v>
      </c>
    </row>
    <row r="102" spans="1:18" ht="14.4" x14ac:dyDescent="0.3">
      <c r="A102" s="2" t="s">
        <v>58</v>
      </c>
      <c r="B102" t="s">
        <v>35</v>
      </c>
      <c r="C102" s="6" t="s">
        <v>17</v>
      </c>
      <c r="D102" s="7">
        <v>17250.52173913033</v>
      </c>
      <c r="E102" s="7">
        <v>4902.3478260870024</v>
      </c>
      <c r="F102" s="7">
        <v>25386.608695651852</v>
      </c>
      <c r="G102" s="7">
        <v>40444.869565217872</v>
      </c>
      <c r="H102" s="7"/>
      <c r="I102" s="7">
        <v>2783.9130434782878</v>
      </c>
      <c r="J102" s="7">
        <v>33089.739130434056</v>
      </c>
      <c r="K102" s="7">
        <v>16265.739130434848</v>
      </c>
      <c r="L102" s="7">
        <v>63201.304347826532</v>
      </c>
      <c r="M102" s="7">
        <v>21054.347826086909</v>
      </c>
      <c r="N102" s="14">
        <v>51991.359999999993</v>
      </c>
      <c r="O102" s="14"/>
      <c r="Q102" s="20">
        <f t="shared" si="2"/>
        <v>140123.73913043426</v>
      </c>
      <c r="R102" s="20">
        <f t="shared" si="3"/>
        <v>84255.652173913433</v>
      </c>
    </row>
    <row r="103" spans="1:18" ht="14.4" x14ac:dyDescent="0.3">
      <c r="A103" s="2" t="s">
        <v>58</v>
      </c>
      <c r="B103" t="s">
        <v>35</v>
      </c>
      <c r="C103" s="6" t="s">
        <v>18</v>
      </c>
      <c r="D103" s="7"/>
      <c r="E103" s="7"/>
      <c r="F103" s="7">
        <v>28414.608695652885</v>
      </c>
      <c r="G103" s="7">
        <v>41304.086956521918</v>
      </c>
      <c r="H103" s="7">
        <v>19207.652173913073</v>
      </c>
      <c r="I103" s="7"/>
      <c r="J103" s="7">
        <v>33322.086956522304</v>
      </c>
      <c r="K103" s="7">
        <v>15916.782608695738</v>
      </c>
      <c r="L103" s="7">
        <v>66187.826086956789</v>
      </c>
      <c r="M103" s="7">
        <v>22024.782608695867</v>
      </c>
      <c r="N103" s="14">
        <v>45773.48</v>
      </c>
      <c r="O103" s="14"/>
      <c r="Q103" s="20">
        <f t="shared" si="2"/>
        <v>138165.21739130592</v>
      </c>
      <c r="R103" s="20">
        <f t="shared" si="3"/>
        <v>88212.608695652656</v>
      </c>
    </row>
    <row r="104" spans="1:18" ht="14.4" x14ac:dyDescent="0.3">
      <c r="A104" s="2" t="s">
        <v>58</v>
      </c>
      <c r="B104" t="s">
        <v>35</v>
      </c>
      <c r="C104" s="6" t="s">
        <v>19</v>
      </c>
      <c r="D104" s="7"/>
      <c r="E104" s="7"/>
      <c r="F104" s="7">
        <v>32942.347826087098</v>
      </c>
      <c r="G104" s="7">
        <v>44353.391304348013</v>
      </c>
      <c r="H104" s="7">
        <v>21367.478260869662</v>
      </c>
      <c r="I104" s="7"/>
      <c r="J104" s="7">
        <v>36055.6521739132</v>
      </c>
      <c r="K104" s="7">
        <v>18044.956521739226</v>
      </c>
      <c r="L104" s="7">
        <v>76791.521739130607</v>
      </c>
      <c r="M104" s="7">
        <v>24847.391304347908</v>
      </c>
      <c r="N104" s="14">
        <v>76970.434782608703</v>
      </c>
      <c r="O104" s="14"/>
      <c r="Q104" s="20">
        <f t="shared" si="2"/>
        <v>152763.82608695718</v>
      </c>
      <c r="R104" s="20">
        <f t="shared" si="3"/>
        <v>101638.91304347852</v>
      </c>
    </row>
    <row r="105" spans="1:18" ht="14.4" x14ac:dyDescent="0.3">
      <c r="A105" s="2" t="s">
        <v>58</v>
      </c>
      <c r="B105" t="s">
        <v>35</v>
      </c>
      <c r="C105" s="6" t="s">
        <v>20</v>
      </c>
      <c r="D105" s="7"/>
      <c r="E105" s="7"/>
      <c r="F105" s="7">
        <v>25811.043478260995</v>
      </c>
      <c r="G105" s="7">
        <v>36389.130434782564</v>
      </c>
      <c r="H105" s="7">
        <v>16820.956521739088</v>
      </c>
      <c r="I105" s="7"/>
      <c r="J105" s="7">
        <v>30211.999999999924</v>
      </c>
      <c r="K105" s="7">
        <v>14640.956521739205</v>
      </c>
      <c r="L105" s="7">
        <v>67096.956521739135</v>
      </c>
      <c r="M105" s="7">
        <v>26345.217391304541</v>
      </c>
      <c r="N105" s="14">
        <v>96494.96</v>
      </c>
      <c r="O105" s="14"/>
      <c r="Q105" s="20">
        <f t="shared" si="2"/>
        <v>123874.08695652179</v>
      </c>
      <c r="R105" s="20">
        <f t="shared" si="3"/>
        <v>93442.173913043676</v>
      </c>
    </row>
    <row r="106" spans="1:18" ht="14.4" x14ac:dyDescent="0.3">
      <c r="A106" s="2" t="s">
        <v>58</v>
      </c>
      <c r="B106" t="s">
        <v>35</v>
      </c>
      <c r="C106" s="6" t="s">
        <v>21</v>
      </c>
      <c r="D106" s="7"/>
      <c r="E106" s="7"/>
      <c r="F106" s="7">
        <v>25433.56521739169</v>
      </c>
      <c r="G106" s="7">
        <v>36380.086956522035</v>
      </c>
      <c r="H106" s="7">
        <v>15767.826086956491</v>
      </c>
      <c r="I106" s="7"/>
      <c r="J106" s="7">
        <v>29324.260869565784</v>
      </c>
      <c r="K106" s="7">
        <v>14614.695652173963</v>
      </c>
      <c r="L106" s="7">
        <v>69022.391304348188</v>
      </c>
      <c r="M106" s="7">
        <v>28193.695652173996</v>
      </c>
      <c r="N106" s="14">
        <v>128232.95652173911</v>
      </c>
      <c r="O106" s="14"/>
      <c r="Q106" s="20">
        <f t="shared" si="2"/>
        <v>121520.43478260995</v>
      </c>
      <c r="R106" s="20">
        <f t="shared" si="3"/>
        <v>97216.08695652218</v>
      </c>
    </row>
    <row r="107" spans="1:18" ht="14.4" x14ac:dyDescent="0.3">
      <c r="A107" s="2" t="s">
        <v>58</v>
      </c>
      <c r="B107" t="s">
        <v>35</v>
      </c>
      <c r="C107" s="6" t="s">
        <v>22</v>
      </c>
      <c r="D107" s="7"/>
      <c r="E107" s="7"/>
      <c r="F107" s="7">
        <v>36109.304347826299</v>
      </c>
      <c r="G107" s="7">
        <v>44848.260869565296</v>
      </c>
      <c r="H107" s="7">
        <v>24115.21739130433</v>
      </c>
      <c r="I107" s="7"/>
      <c r="J107" s="7">
        <v>37179.565217391442</v>
      </c>
      <c r="K107" s="7">
        <v>17339.565217391308</v>
      </c>
      <c r="L107" s="7">
        <v>86640.869565217465</v>
      </c>
      <c r="M107" s="7">
        <v>27088.478260869608</v>
      </c>
      <c r="N107" s="14">
        <v>106527.65217391307</v>
      </c>
      <c r="O107" s="14"/>
      <c r="Q107" s="20">
        <f t="shared" si="2"/>
        <v>159591.91304347865</v>
      </c>
      <c r="R107" s="20">
        <f t="shared" si="3"/>
        <v>113729.34782608708</v>
      </c>
    </row>
    <row r="108" spans="1:18" ht="14.4" x14ac:dyDescent="0.3">
      <c r="A108" s="2" t="s">
        <v>58</v>
      </c>
      <c r="B108" t="s">
        <v>35</v>
      </c>
      <c r="C108" s="6" t="s">
        <v>23</v>
      </c>
      <c r="D108" s="7"/>
      <c r="E108" s="7"/>
      <c r="F108" s="7">
        <v>44542.434782608892</v>
      </c>
      <c r="G108" s="7">
        <v>53241.739130435119</v>
      </c>
      <c r="H108" s="7">
        <v>29486.869565217843</v>
      </c>
      <c r="I108" s="7"/>
      <c r="J108" s="7">
        <v>42441.565217391697</v>
      </c>
      <c r="K108" s="7">
        <v>20603.565217391362</v>
      </c>
      <c r="L108" s="7">
        <v>98979.347826088051</v>
      </c>
      <c r="M108" s="7">
        <v>29605.65217391312</v>
      </c>
      <c r="N108" s="14">
        <v>93596.521739130447</v>
      </c>
      <c r="O108" s="14"/>
      <c r="Q108" s="20">
        <f t="shared" si="2"/>
        <v>190316.17391304491</v>
      </c>
      <c r="R108" s="20">
        <f t="shared" si="3"/>
        <v>128585.00000000116</v>
      </c>
    </row>
    <row r="109" spans="1:18" ht="14.4" x14ac:dyDescent="0.3">
      <c r="A109" s="2" t="s">
        <v>58</v>
      </c>
      <c r="B109" t="s">
        <v>35</v>
      </c>
      <c r="C109" s="6" t="s">
        <v>24</v>
      </c>
      <c r="D109" s="7"/>
      <c r="E109" s="7"/>
      <c r="F109" s="7">
        <v>27274.60869565243</v>
      </c>
      <c r="G109" s="7">
        <v>41334.173913043538</v>
      </c>
      <c r="H109" s="7">
        <v>18404.347826087142</v>
      </c>
      <c r="I109" s="7"/>
      <c r="J109" s="7">
        <v>34119.826086956768</v>
      </c>
      <c r="K109" s="7">
        <v>15203.565217391322</v>
      </c>
      <c r="L109" s="7">
        <v>89505.434782609358</v>
      </c>
      <c r="M109" s="7">
        <v>29321.304347826179</v>
      </c>
      <c r="N109" s="14">
        <v>99586.086956521758</v>
      </c>
      <c r="O109" s="14"/>
      <c r="Q109" s="20">
        <f t="shared" si="2"/>
        <v>136336.52173913122</v>
      </c>
      <c r="R109" s="20">
        <f t="shared" si="3"/>
        <v>118826.73913043554</v>
      </c>
    </row>
    <row r="110" spans="1:18" ht="14.4" x14ac:dyDescent="0.3">
      <c r="A110" s="2" t="s">
        <v>58</v>
      </c>
      <c r="B110" t="s">
        <v>35</v>
      </c>
      <c r="C110" s="6" t="s">
        <v>25</v>
      </c>
      <c r="D110" s="7"/>
      <c r="E110" s="7"/>
      <c r="F110" s="7">
        <v>39519.04347826093</v>
      </c>
      <c r="G110" s="7">
        <v>55178.086956521889</v>
      </c>
      <c r="H110" s="7">
        <v>27451.739130435144</v>
      </c>
      <c r="I110" s="7"/>
      <c r="J110" s="7">
        <v>46132.347826086967</v>
      </c>
      <c r="K110" s="7">
        <v>20970.173913043469</v>
      </c>
      <c r="L110" s="7">
        <v>82764.565217391661</v>
      </c>
      <c r="M110" s="7">
        <v>24145.869565217465</v>
      </c>
      <c r="N110" s="14">
        <v>79504.429999999993</v>
      </c>
      <c r="O110" s="14"/>
      <c r="Q110" s="20">
        <f t="shared" si="2"/>
        <v>189251.39130434839</v>
      </c>
      <c r="R110" s="20">
        <f t="shared" si="3"/>
        <v>106910.43478260913</v>
      </c>
    </row>
    <row r="111" spans="1:18" ht="14.4" x14ac:dyDescent="0.3">
      <c r="A111" s="2" t="s">
        <v>58</v>
      </c>
      <c r="B111" t="s">
        <v>35</v>
      </c>
      <c r="C111" s="6" t="s">
        <v>26</v>
      </c>
      <c r="D111" s="7"/>
      <c r="E111" s="7"/>
      <c r="F111" s="7">
        <v>32862.78260869567</v>
      </c>
      <c r="G111" s="7">
        <v>51525.565217391792</v>
      </c>
      <c r="H111" s="7">
        <v>25268.173913043101</v>
      </c>
      <c r="I111" s="7"/>
      <c r="J111" s="7">
        <v>41993.652173913622</v>
      </c>
      <c r="K111" s="7">
        <v>19067.652173913091</v>
      </c>
      <c r="L111" s="7">
        <v>100458.47826086999</v>
      </c>
      <c r="M111" s="7">
        <v>26948.913043478307</v>
      </c>
      <c r="N111" s="14">
        <v>99284.34782608696</v>
      </c>
      <c r="O111" s="14"/>
      <c r="Q111" s="20">
        <f t="shared" si="2"/>
        <v>170717.8260869573</v>
      </c>
      <c r="R111" s="20">
        <f t="shared" si="3"/>
        <v>127407.3913043483</v>
      </c>
    </row>
    <row r="112" spans="1:18" ht="14.4" x14ac:dyDescent="0.3">
      <c r="A112" s="2" t="s">
        <v>58</v>
      </c>
      <c r="B112" t="s">
        <v>36</v>
      </c>
      <c r="C112" s="6" t="s">
        <v>27</v>
      </c>
      <c r="D112" s="7"/>
      <c r="E112" s="7"/>
      <c r="F112" s="7">
        <v>52514.956521739296</v>
      </c>
      <c r="G112" s="7">
        <v>81730.782608695634</v>
      </c>
      <c r="H112" s="7">
        <v>38475.565217391581</v>
      </c>
      <c r="I112" s="7"/>
      <c r="J112" s="7">
        <v>65386.956521739834</v>
      </c>
      <c r="K112" s="7">
        <v>28167.391304347748</v>
      </c>
      <c r="L112" s="7">
        <v>194382.17391304349</v>
      </c>
      <c r="M112" s="7">
        <v>48319.565217391355</v>
      </c>
      <c r="N112" s="14">
        <v>72434.978260869568</v>
      </c>
      <c r="O112" s="14"/>
      <c r="Q112" s="20">
        <f t="shared" si="2"/>
        <v>266275.65217391407</v>
      </c>
      <c r="R112" s="20">
        <f t="shared" si="3"/>
        <v>242701.73913043484</v>
      </c>
    </row>
    <row r="113" spans="1:18" ht="14.4" x14ac:dyDescent="0.3">
      <c r="A113" s="2" t="s">
        <v>58</v>
      </c>
      <c r="B113" t="s">
        <v>36</v>
      </c>
      <c r="C113" s="6" t="s">
        <v>16</v>
      </c>
      <c r="D113" s="7"/>
      <c r="E113" s="7"/>
      <c r="F113" s="7">
        <v>60771.217391304293</v>
      </c>
      <c r="G113" s="7">
        <v>90848.347826086538</v>
      </c>
      <c r="H113" s="7">
        <v>45171.304347826641</v>
      </c>
      <c r="I113" s="7"/>
      <c r="J113" s="7">
        <v>72130.434782607743</v>
      </c>
      <c r="K113" s="7">
        <v>31335.130434782543</v>
      </c>
      <c r="L113" s="7">
        <v>197254.3478260875</v>
      </c>
      <c r="M113" s="7">
        <v>45563.043478261003</v>
      </c>
      <c r="N113" s="14">
        <v>59210.782608695656</v>
      </c>
      <c r="O113" s="14"/>
      <c r="Q113" s="20">
        <f t="shared" si="2"/>
        <v>300256.43478260777</v>
      </c>
      <c r="R113" s="20">
        <f t="shared" si="3"/>
        <v>242817.39130434851</v>
      </c>
    </row>
    <row r="114" spans="1:18" ht="14.4" x14ac:dyDescent="0.3">
      <c r="A114" s="2" t="s">
        <v>58</v>
      </c>
      <c r="B114" t="s">
        <v>36</v>
      </c>
      <c r="C114" s="6" t="s">
        <v>17</v>
      </c>
      <c r="D114" s="7"/>
      <c r="E114" s="7"/>
      <c r="F114" s="7">
        <v>53641.478260869364</v>
      </c>
      <c r="G114" s="7">
        <v>80498.782608695736</v>
      </c>
      <c r="H114" s="7">
        <v>39801.739130434507</v>
      </c>
      <c r="I114" s="7"/>
      <c r="J114" s="7">
        <v>62570.521739130563</v>
      </c>
      <c r="K114" s="7">
        <v>30516.173913043338</v>
      </c>
      <c r="L114" s="7">
        <v>190695.21739130485</v>
      </c>
      <c r="M114" s="7">
        <v>45718.260869565085</v>
      </c>
      <c r="N114" s="14">
        <v>58962.843478260867</v>
      </c>
      <c r="O114" s="14"/>
      <c r="Q114" s="20">
        <f t="shared" si="2"/>
        <v>267028.69565217348</v>
      </c>
      <c r="R114" s="20">
        <f t="shared" si="3"/>
        <v>236413.47826086992</v>
      </c>
    </row>
    <row r="115" spans="1:18" ht="14.4" x14ac:dyDescent="0.3">
      <c r="A115" s="2" t="s">
        <v>58</v>
      </c>
      <c r="B115" t="s">
        <v>36</v>
      </c>
      <c r="C115" s="6" t="s">
        <v>18</v>
      </c>
      <c r="D115" s="7"/>
      <c r="E115" s="7"/>
      <c r="F115" s="7">
        <v>55495.130434781953</v>
      </c>
      <c r="G115" s="7">
        <v>84853.913043478344</v>
      </c>
      <c r="H115" s="7">
        <v>42255.565217390962</v>
      </c>
      <c r="I115" s="7"/>
      <c r="J115" s="7">
        <v>67653.478260869786</v>
      </c>
      <c r="K115" s="7">
        <v>31990.695652173872</v>
      </c>
      <c r="L115" s="7">
        <v>184920.65217391378</v>
      </c>
      <c r="M115" s="7">
        <v>46142.608695652329</v>
      </c>
      <c r="N115" s="14">
        <v>51019.565217391304</v>
      </c>
      <c r="O115" s="14"/>
      <c r="Q115" s="20">
        <f t="shared" si="2"/>
        <v>282248.78260869492</v>
      </c>
      <c r="R115" s="20">
        <f t="shared" si="3"/>
        <v>231063.26086956612</v>
      </c>
    </row>
    <row r="116" spans="1:18" ht="14.4" x14ac:dyDescent="0.3">
      <c r="A116" s="2" t="s">
        <v>58</v>
      </c>
      <c r="B116" t="s">
        <v>36</v>
      </c>
      <c r="C116" s="6" t="s">
        <v>19</v>
      </c>
      <c r="D116" s="7"/>
      <c r="E116" s="7"/>
      <c r="F116" s="7">
        <v>58492.869565217654</v>
      </c>
      <c r="G116" s="7">
        <v>86717.217391304075</v>
      </c>
      <c r="H116" s="7">
        <v>43053.478260870019</v>
      </c>
      <c r="I116" s="7"/>
      <c r="J116" s="7">
        <v>67489.217391304803</v>
      </c>
      <c r="K116" s="7">
        <v>32315.217391304337</v>
      </c>
      <c r="L116" s="7">
        <v>216177.39130434813</v>
      </c>
      <c r="M116" s="7">
        <v>51207.826086956979</v>
      </c>
      <c r="N116" s="14">
        <v>46573.304347826095</v>
      </c>
      <c r="O116" s="14"/>
      <c r="Q116" s="20">
        <f t="shared" si="2"/>
        <v>288068.00000000087</v>
      </c>
      <c r="R116" s="20">
        <f t="shared" si="3"/>
        <v>267385.21739130514</v>
      </c>
    </row>
    <row r="117" spans="1:18" ht="14.4" x14ac:dyDescent="0.3">
      <c r="A117" s="2" t="s">
        <v>58</v>
      </c>
      <c r="B117" t="s">
        <v>36</v>
      </c>
      <c r="C117" s="6" t="s">
        <v>20</v>
      </c>
      <c r="D117" s="7"/>
      <c r="E117" s="7"/>
      <c r="F117" s="7">
        <v>53694.869565217392</v>
      </c>
      <c r="G117" s="7">
        <v>73854.695652173992</v>
      </c>
      <c r="H117" s="7">
        <v>33904.434782608856</v>
      </c>
      <c r="I117" s="7"/>
      <c r="J117" s="7">
        <v>55822.000000000386</v>
      </c>
      <c r="K117" s="7">
        <v>25309.826086956455</v>
      </c>
      <c r="L117" s="7">
        <v>213458.26086956487</v>
      </c>
      <c r="M117" s="7">
        <v>49911.086956522049</v>
      </c>
      <c r="N117" s="14">
        <v>89797.839588100673</v>
      </c>
      <c r="O117" s="14"/>
      <c r="Q117" s="20">
        <f t="shared" si="2"/>
        <v>242585.82608695707</v>
      </c>
      <c r="R117" s="20">
        <f t="shared" si="3"/>
        <v>263369.34782608692</v>
      </c>
    </row>
    <row r="118" spans="1:18" ht="14.4" x14ac:dyDescent="0.3">
      <c r="A118" s="2" t="s">
        <v>58</v>
      </c>
      <c r="B118" t="s">
        <v>36</v>
      </c>
      <c r="C118" s="6" t="s">
        <v>21</v>
      </c>
      <c r="D118" s="7"/>
      <c r="E118" s="7"/>
      <c r="F118" s="7">
        <v>54305.217391304614</v>
      </c>
      <c r="G118" s="7">
        <v>72974.695652173948</v>
      </c>
      <c r="H118" s="7">
        <v>33533.739130434871</v>
      </c>
      <c r="I118" s="7"/>
      <c r="J118" s="7">
        <v>55569.130434782863</v>
      </c>
      <c r="K118" s="7">
        <v>25506.782608695619</v>
      </c>
      <c r="L118" s="7">
        <v>230759.1304347823</v>
      </c>
      <c r="M118" s="7">
        <v>54399.347826087003</v>
      </c>
      <c r="N118" s="14">
        <v>100271.39</v>
      </c>
      <c r="O118" s="14"/>
      <c r="Q118" s="20">
        <f t="shared" si="2"/>
        <v>241889.56521739191</v>
      </c>
      <c r="R118" s="20">
        <f t="shared" si="3"/>
        <v>285158.47826086928</v>
      </c>
    </row>
    <row r="119" spans="1:18" ht="14.4" x14ac:dyDescent="0.3">
      <c r="A119" s="2" t="s">
        <v>58</v>
      </c>
      <c r="B119" t="s">
        <v>36</v>
      </c>
      <c r="C119" s="6" t="s">
        <v>22</v>
      </c>
      <c r="D119" s="7"/>
      <c r="E119" s="7"/>
      <c r="F119" s="7">
        <v>59441.130434782637</v>
      </c>
      <c r="G119" s="7">
        <v>92683.217391304468</v>
      </c>
      <c r="H119" s="7">
        <v>39709.565217391588</v>
      </c>
      <c r="I119" s="7"/>
      <c r="J119" s="7">
        <v>69653.391304348173</v>
      </c>
      <c r="K119" s="7">
        <v>31132.260869565249</v>
      </c>
      <c r="L119" s="7">
        <v>228573.04347826081</v>
      </c>
      <c r="M119" s="7">
        <v>53190.869565217523</v>
      </c>
      <c r="N119" s="14">
        <v>86490.260869565216</v>
      </c>
      <c r="O119" s="14"/>
      <c r="Q119" s="20">
        <f t="shared" si="2"/>
        <v>292619.56521739211</v>
      </c>
      <c r="R119" s="20">
        <f t="shared" si="3"/>
        <v>281763.91304347833</v>
      </c>
    </row>
    <row r="120" spans="1:18" ht="14.4" x14ac:dyDescent="0.3">
      <c r="A120" s="2" t="s">
        <v>58</v>
      </c>
      <c r="B120" t="s">
        <v>36</v>
      </c>
      <c r="C120" s="6" t="s">
        <v>23</v>
      </c>
      <c r="D120" s="7"/>
      <c r="E120" s="7"/>
      <c r="F120" s="7">
        <v>65342.347826087309</v>
      </c>
      <c r="G120" s="7">
        <v>92578.608695652525</v>
      </c>
      <c r="H120" s="7">
        <v>45401.391304348166</v>
      </c>
      <c r="I120" s="7"/>
      <c r="J120" s="7">
        <v>70375.304347826604</v>
      </c>
      <c r="K120" s="7">
        <v>30478.782608695652</v>
      </c>
      <c r="L120" s="7">
        <v>219666.52173913043</v>
      </c>
      <c r="M120" s="7">
        <v>52771.304347826306</v>
      </c>
      <c r="N120" s="14">
        <v>70223.608695652176</v>
      </c>
      <c r="O120" s="14"/>
      <c r="Q120" s="20">
        <f t="shared" si="2"/>
        <v>304176.43478261027</v>
      </c>
      <c r="R120" s="20">
        <f t="shared" si="3"/>
        <v>272437.82608695672</v>
      </c>
    </row>
    <row r="121" spans="1:18" ht="14.4" x14ac:dyDescent="0.3">
      <c r="A121" s="2" t="s">
        <v>58</v>
      </c>
      <c r="B121" t="s">
        <v>36</v>
      </c>
      <c r="C121" s="6" t="s">
        <v>24</v>
      </c>
      <c r="D121" s="7"/>
      <c r="E121" s="7"/>
      <c r="F121" s="7">
        <v>53846.086956521591</v>
      </c>
      <c r="G121" s="7">
        <v>84417.739130434551</v>
      </c>
      <c r="H121" s="7">
        <v>43183.565217390948</v>
      </c>
      <c r="I121" s="7"/>
      <c r="J121" s="7">
        <v>63906.260869564467</v>
      </c>
      <c r="K121" s="7">
        <v>30480.000000000058</v>
      </c>
      <c r="L121" s="7">
        <v>183453.26086956641</v>
      </c>
      <c r="M121" s="7">
        <v>49707.173913043174</v>
      </c>
      <c r="N121" s="14">
        <v>52961.391304347831</v>
      </c>
      <c r="O121" s="14"/>
      <c r="Q121" s="20">
        <f t="shared" si="2"/>
        <v>275833.65217391157</v>
      </c>
      <c r="R121" s="20">
        <f t="shared" si="3"/>
        <v>233160.43478260958</v>
      </c>
    </row>
    <row r="122" spans="1:18" ht="14.4" x14ac:dyDescent="0.3">
      <c r="A122" s="2" t="s">
        <v>58</v>
      </c>
      <c r="B122" t="s">
        <v>36</v>
      </c>
      <c r="C122" s="6" t="s">
        <v>25</v>
      </c>
      <c r="D122" s="7"/>
      <c r="E122" s="7"/>
      <c r="F122" s="7">
        <v>76578.347826087745</v>
      </c>
      <c r="G122" s="7">
        <v>110040.00000000042</v>
      </c>
      <c r="H122" s="7">
        <v>61675.130434782019</v>
      </c>
      <c r="I122" s="7"/>
      <c r="J122" s="7">
        <v>86571.043478261985</v>
      </c>
      <c r="K122" s="7">
        <v>41413.391304347679</v>
      </c>
      <c r="L122" s="7">
        <v>184322.69565217348</v>
      </c>
      <c r="M122" s="7">
        <v>45606.69565217405</v>
      </c>
      <c r="N122" s="14">
        <v>40863.043478260872</v>
      </c>
      <c r="O122" s="14"/>
      <c r="Q122" s="20">
        <f t="shared" si="2"/>
        <v>376277.91304347984</v>
      </c>
      <c r="R122" s="20">
        <f t="shared" si="3"/>
        <v>229929.39130434755</v>
      </c>
    </row>
    <row r="123" spans="1:18" ht="14.4" x14ac:dyDescent="0.3">
      <c r="A123" s="2" t="s">
        <v>58</v>
      </c>
      <c r="B123" t="s">
        <v>36</v>
      </c>
      <c r="C123" s="8" t="s">
        <v>26</v>
      </c>
      <c r="D123" s="9"/>
      <c r="E123" s="9"/>
      <c r="F123" s="9">
        <v>57346.086956519342</v>
      </c>
      <c r="G123" s="9">
        <v>85744.260869569771</v>
      </c>
      <c r="H123" s="9">
        <v>47222.260869563033</v>
      </c>
      <c r="I123" s="9"/>
      <c r="J123" s="9">
        <v>69573.652173909795</v>
      </c>
      <c r="K123" s="9">
        <v>31885.043478261337</v>
      </c>
      <c r="L123" s="9">
        <v>188196.95652173975</v>
      </c>
      <c r="M123" s="9">
        <v>46969.826086957008</v>
      </c>
      <c r="N123" s="14">
        <v>50609.739130434784</v>
      </c>
      <c r="O123" s="14"/>
      <c r="Q123" s="20">
        <f t="shared" si="2"/>
        <v>291771.30434782332</v>
      </c>
      <c r="R123" s="20">
        <f t="shared" si="3"/>
        <v>235166.78260869675</v>
      </c>
    </row>
    <row r="128" spans="1:18" x14ac:dyDescent="0.25">
      <c r="A128" s="24"/>
    </row>
    <row r="129" spans="1:16" ht="14.4" x14ac:dyDescent="0.3">
      <c r="A129" s="22" t="s">
        <v>50</v>
      </c>
      <c r="B129" s="2" t="s">
        <v>56</v>
      </c>
      <c r="C129" s="22" t="s">
        <v>51</v>
      </c>
      <c r="D129" s="22" t="s">
        <v>28</v>
      </c>
      <c r="E129" s="22" t="s">
        <v>29</v>
      </c>
      <c r="F129" s="22" t="s">
        <v>8</v>
      </c>
      <c r="G129" s="22" t="s">
        <v>9</v>
      </c>
      <c r="H129" s="22" t="s">
        <v>10</v>
      </c>
      <c r="I129" s="22" t="s">
        <v>11</v>
      </c>
      <c r="J129" s="22" t="s">
        <v>12</v>
      </c>
      <c r="K129" s="22" t="s">
        <v>13</v>
      </c>
      <c r="L129" s="22" t="s">
        <v>14</v>
      </c>
      <c r="M129" s="22" t="s">
        <v>15</v>
      </c>
      <c r="N129" s="22" t="s">
        <v>30</v>
      </c>
      <c r="O129" s="22" t="s">
        <v>48</v>
      </c>
      <c r="P129" s="22" t="s">
        <v>49</v>
      </c>
    </row>
    <row r="130" spans="1:16" ht="14.4" x14ac:dyDescent="0.3">
      <c r="A130" s="22" t="s">
        <v>33</v>
      </c>
      <c r="B130" s="2" t="s">
        <v>32</v>
      </c>
      <c r="C130" s="22" t="s">
        <v>37</v>
      </c>
      <c r="D130" s="23">
        <v>333171.38999999996</v>
      </c>
      <c r="E130" s="23">
        <v>175899.35999999996</v>
      </c>
      <c r="F130" s="23">
        <v>838524.59</v>
      </c>
      <c r="G130" s="23">
        <v>942130.44000000006</v>
      </c>
      <c r="I130" s="23">
        <v>163035.94</v>
      </c>
      <c r="J130" s="23">
        <v>1030601.13</v>
      </c>
      <c r="K130" s="23">
        <v>347927.57999999996</v>
      </c>
      <c r="L130" s="23">
        <v>922503.91</v>
      </c>
      <c r="M130" s="23">
        <v>526925.78</v>
      </c>
      <c r="N130" s="23"/>
      <c r="O130" s="23"/>
      <c r="P130" s="23"/>
    </row>
    <row r="131" spans="1:16" ht="14.4" x14ac:dyDescent="0.3">
      <c r="A131" s="22" t="s">
        <v>33</v>
      </c>
      <c r="B131" s="2" t="s">
        <v>32</v>
      </c>
      <c r="C131" s="22" t="s">
        <v>38</v>
      </c>
      <c r="D131" s="23">
        <v>178611.41</v>
      </c>
      <c r="E131" s="23">
        <v>87762.32</v>
      </c>
      <c r="F131" s="23">
        <v>746296.21</v>
      </c>
      <c r="G131" s="23">
        <v>951759.81999999983</v>
      </c>
      <c r="I131" s="23">
        <v>145450.04</v>
      </c>
      <c r="J131" s="23">
        <v>1040168.75</v>
      </c>
      <c r="K131" s="23">
        <v>358860.68</v>
      </c>
      <c r="L131" s="23">
        <v>848843.41</v>
      </c>
      <c r="M131" s="23">
        <v>484303.95999999996</v>
      </c>
      <c r="N131" s="23">
        <v>5075</v>
      </c>
      <c r="O131" s="23"/>
      <c r="P131" s="23"/>
    </row>
    <row r="132" spans="1:16" ht="14.4" x14ac:dyDescent="0.3">
      <c r="A132" s="22" t="s">
        <v>33</v>
      </c>
      <c r="B132" s="2" t="s">
        <v>32</v>
      </c>
      <c r="C132" s="22" t="s">
        <v>39</v>
      </c>
      <c r="D132" s="23">
        <v>230597.55000000002</v>
      </c>
      <c r="E132" s="23">
        <v>105057.38</v>
      </c>
      <c r="F132" s="23">
        <v>793910.82</v>
      </c>
      <c r="G132" s="23">
        <v>953430.86999999988</v>
      </c>
      <c r="I132" s="23">
        <v>154635.59000000003</v>
      </c>
      <c r="J132" s="23">
        <v>1042761.7800000004</v>
      </c>
      <c r="K132" s="23">
        <v>364168.93999999994</v>
      </c>
      <c r="L132" s="23">
        <v>906534.82000000007</v>
      </c>
      <c r="M132" s="23">
        <v>516356.58999999997</v>
      </c>
      <c r="N132" s="23">
        <v>12601.52</v>
      </c>
      <c r="O132" s="23"/>
      <c r="P132" s="23"/>
    </row>
    <row r="133" spans="1:16" ht="14.4" x14ac:dyDescent="0.3">
      <c r="A133" s="22" t="s">
        <v>33</v>
      </c>
      <c r="B133" s="2" t="s">
        <v>32</v>
      </c>
      <c r="C133" s="22" t="s">
        <v>40</v>
      </c>
      <c r="D133" s="23">
        <v>240637.96000000002</v>
      </c>
      <c r="E133" s="23">
        <v>107376.99</v>
      </c>
      <c r="F133" s="23">
        <v>1442081.0900000003</v>
      </c>
      <c r="G133" s="23">
        <v>965769</v>
      </c>
      <c r="I133" s="23">
        <v>156962.81000000006</v>
      </c>
      <c r="J133" s="23">
        <v>1053253.9900000002</v>
      </c>
      <c r="K133" s="23">
        <v>370823.67999999999</v>
      </c>
      <c r="L133" s="23">
        <v>917901.67999999993</v>
      </c>
      <c r="M133" s="23">
        <v>522973.06</v>
      </c>
      <c r="N133" s="23">
        <v>6475</v>
      </c>
      <c r="O133" s="23"/>
      <c r="P133" s="23"/>
    </row>
    <row r="134" spans="1:16" ht="14.4" x14ac:dyDescent="0.3">
      <c r="A134" s="22" t="s">
        <v>34</v>
      </c>
      <c r="B134" s="2" t="s">
        <v>32</v>
      </c>
      <c r="C134" s="22" t="s">
        <v>37</v>
      </c>
      <c r="D134" s="23">
        <v>240499.75000000006</v>
      </c>
      <c r="E134" s="23">
        <v>130591.40000000001</v>
      </c>
      <c r="F134" s="23">
        <v>803735.8</v>
      </c>
      <c r="G134" s="23">
        <v>979811.3</v>
      </c>
      <c r="I134" s="23">
        <v>158027.93000000002</v>
      </c>
      <c r="J134" s="23">
        <v>1066200.67</v>
      </c>
      <c r="K134" s="23">
        <v>376231.95999999996</v>
      </c>
      <c r="L134" s="23">
        <v>1017879.2100000001</v>
      </c>
      <c r="M134" s="23">
        <v>530066.27</v>
      </c>
      <c r="N134" s="23">
        <v>485551.87</v>
      </c>
      <c r="O134" s="23">
        <v>-19747.649999999907</v>
      </c>
      <c r="P134" s="23">
        <v>-62206.219999999987</v>
      </c>
    </row>
    <row r="135" spans="1:16" ht="14.4" x14ac:dyDescent="0.3">
      <c r="A135" s="22" t="s">
        <v>34</v>
      </c>
      <c r="B135" s="2" t="s">
        <v>32</v>
      </c>
      <c r="C135" s="22" t="s">
        <v>38</v>
      </c>
      <c r="D135" s="23">
        <v>262690.73</v>
      </c>
      <c r="E135" s="23">
        <v>122651.86000000002</v>
      </c>
      <c r="F135" s="23">
        <v>926136.4</v>
      </c>
      <c r="G135" s="23">
        <v>997904.30999999982</v>
      </c>
      <c r="I135" s="23">
        <v>179730.59</v>
      </c>
      <c r="J135" s="23">
        <v>1089821.27</v>
      </c>
      <c r="K135" s="23">
        <v>384526.5</v>
      </c>
      <c r="L135" s="23">
        <v>1166494.4700000002</v>
      </c>
      <c r="M135" s="23">
        <v>605971.72</v>
      </c>
      <c r="N135" s="23">
        <v>203221.8</v>
      </c>
      <c r="O135" s="23">
        <v>282662.08999999997</v>
      </c>
      <c r="P135" s="23">
        <v>50382.489999999991</v>
      </c>
    </row>
    <row r="136" spans="1:16" ht="14.4" x14ac:dyDescent="0.3">
      <c r="A136" s="22" t="s">
        <v>34</v>
      </c>
      <c r="B136" s="2" t="s">
        <v>32</v>
      </c>
      <c r="C136" s="22" t="s">
        <v>39</v>
      </c>
      <c r="D136" s="23">
        <v>221535.99</v>
      </c>
      <c r="E136" s="23">
        <v>100756.95</v>
      </c>
      <c r="F136" s="23">
        <v>873327.79999999993</v>
      </c>
      <c r="G136" s="23">
        <v>1016543.23</v>
      </c>
      <c r="I136" s="23">
        <v>167279.72999999998</v>
      </c>
      <c r="J136" s="23">
        <v>1096381.79</v>
      </c>
      <c r="K136" s="23">
        <v>408369.92999999993</v>
      </c>
      <c r="L136" s="23">
        <v>1094582.7399999998</v>
      </c>
      <c r="M136" s="23">
        <v>569871.3600000001</v>
      </c>
      <c r="N136" s="23">
        <v>123184.79999999999</v>
      </c>
      <c r="O136" s="23">
        <v>233550.54</v>
      </c>
      <c r="P136" s="23">
        <v>57898.470000000016</v>
      </c>
    </row>
    <row r="137" spans="1:16" ht="14.4" x14ac:dyDescent="0.3">
      <c r="A137" s="22" t="s">
        <v>34</v>
      </c>
      <c r="B137" s="2" t="s">
        <v>32</v>
      </c>
      <c r="C137" s="22" t="s">
        <v>40</v>
      </c>
      <c r="D137" s="23">
        <v>272738.27999999997</v>
      </c>
      <c r="E137" s="23">
        <v>107751.68999999999</v>
      </c>
      <c r="F137" s="23">
        <v>735437.37000000011</v>
      </c>
      <c r="G137" s="23">
        <v>1055410.8799999999</v>
      </c>
      <c r="I137" s="23">
        <v>145132.24</v>
      </c>
      <c r="J137" s="23">
        <v>1152153.23</v>
      </c>
      <c r="K137" s="23">
        <v>433769.53999999992</v>
      </c>
      <c r="L137" s="23">
        <v>907826.6100000001</v>
      </c>
      <c r="M137" s="23">
        <v>481302.48000000004</v>
      </c>
      <c r="N137" s="23">
        <v>107207.5</v>
      </c>
      <c r="O137" s="23">
        <v>275683.27000000008</v>
      </c>
      <c r="P137" s="23">
        <v>83983.98000000001</v>
      </c>
    </row>
    <row r="138" spans="1:16" ht="14.4" x14ac:dyDescent="0.3">
      <c r="A138" s="22" t="s">
        <v>35</v>
      </c>
      <c r="B138" s="2" t="s">
        <v>32</v>
      </c>
      <c r="C138" s="22" t="s">
        <v>37</v>
      </c>
      <c r="D138" s="23">
        <v>215032.04999999996</v>
      </c>
      <c r="E138" s="23">
        <v>86338.48</v>
      </c>
      <c r="F138" s="23">
        <v>742528.18000000017</v>
      </c>
      <c r="G138" s="23">
        <v>996198.8</v>
      </c>
      <c r="I138" s="23">
        <v>140111.74</v>
      </c>
      <c r="J138" s="23">
        <v>1098571.5900000001</v>
      </c>
      <c r="K138" s="23">
        <v>418948.05000000005</v>
      </c>
      <c r="L138" s="23">
        <v>830482.49000000011</v>
      </c>
      <c r="M138" s="23">
        <v>467054.23</v>
      </c>
      <c r="N138" s="23">
        <v>105094.99999999988</v>
      </c>
      <c r="O138" s="23">
        <v>233550.51000000004</v>
      </c>
      <c r="P138" s="23">
        <v>57898.5</v>
      </c>
    </row>
    <row r="139" spans="1:16" ht="14.4" x14ac:dyDescent="0.3">
      <c r="A139" s="22" t="s">
        <v>35</v>
      </c>
      <c r="B139" s="2" t="s">
        <v>32</v>
      </c>
      <c r="C139" s="22" t="s">
        <v>38</v>
      </c>
      <c r="D139" s="23">
        <v>59895.62</v>
      </c>
      <c r="E139" s="23">
        <v>27483.98</v>
      </c>
      <c r="F139" s="23">
        <v>936442.55</v>
      </c>
      <c r="G139" s="23">
        <v>1051527.03</v>
      </c>
      <c r="H139" s="23">
        <v>741071.78</v>
      </c>
      <c r="J139" s="23">
        <v>1149114.0799999998</v>
      </c>
      <c r="K139" s="23">
        <v>434224.57999999996</v>
      </c>
      <c r="L139" s="23">
        <v>1134916.8199999998</v>
      </c>
      <c r="M139" s="23">
        <v>592431.98</v>
      </c>
      <c r="N139" s="23">
        <v>108681.59</v>
      </c>
      <c r="O139" s="23">
        <v>758369.53999999992</v>
      </c>
      <c r="P139" s="23">
        <v>181909.13999999998</v>
      </c>
    </row>
    <row r="140" spans="1:16" ht="14.4" x14ac:dyDescent="0.3">
      <c r="A140" s="22" t="s">
        <v>35</v>
      </c>
      <c r="B140" s="2" t="s">
        <v>32</v>
      </c>
      <c r="C140" s="22" t="s">
        <v>39</v>
      </c>
      <c r="D140" s="23">
        <v>-14317.029999999999</v>
      </c>
      <c r="E140" s="23">
        <v>-16364.220000000001</v>
      </c>
      <c r="F140" s="23">
        <v>1163667.05</v>
      </c>
      <c r="G140" s="23">
        <v>1065686.7900000003</v>
      </c>
      <c r="H140" s="23">
        <v>627085.34000000008</v>
      </c>
      <c r="J140" s="23">
        <v>1181100.3499999999</v>
      </c>
      <c r="K140" s="23">
        <v>442813.22999999986</v>
      </c>
      <c r="L140" s="23">
        <v>972007.66</v>
      </c>
      <c r="M140" s="23">
        <v>510997.87000000029</v>
      </c>
      <c r="N140" s="23">
        <v>187025.05</v>
      </c>
      <c r="O140" s="23">
        <v>638111.28000000014</v>
      </c>
      <c r="P140" s="23">
        <v>194858.52999999997</v>
      </c>
    </row>
    <row r="141" spans="1:16" ht="14.4" x14ac:dyDescent="0.3">
      <c r="A141" s="22" t="s">
        <v>35</v>
      </c>
      <c r="B141" s="2" t="s">
        <v>32</v>
      </c>
      <c r="C141" s="22" t="s">
        <v>40</v>
      </c>
      <c r="D141" s="23">
        <v>1208.6599999999999</v>
      </c>
      <c r="E141" s="23"/>
      <c r="F141" s="23">
        <v>1063521.2599999995</v>
      </c>
      <c r="G141" s="23">
        <v>1088914.74</v>
      </c>
      <c r="H141" s="23">
        <v>590201.82000000007</v>
      </c>
      <c r="J141" s="23">
        <v>1197860.82</v>
      </c>
      <c r="K141" s="23">
        <v>443508.66000000003</v>
      </c>
      <c r="L141" s="23">
        <v>1104619.4500000002</v>
      </c>
      <c r="M141" s="23">
        <v>573557.05000000005</v>
      </c>
      <c r="N141" s="23">
        <v>88487.93</v>
      </c>
      <c r="O141" s="23">
        <v>977206.18999999971</v>
      </c>
      <c r="P141" s="23">
        <v>278256.28000000003</v>
      </c>
    </row>
    <row r="142" spans="1:16" ht="14.4" x14ac:dyDescent="0.3">
      <c r="A142" s="22" t="s">
        <v>36</v>
      </c>
      <c r="B142" s="2" t="s">
        <v>32</v>
      </c>
      <c r="C142" s="22" t="s">
        <v>37</v>
      </c>
      <c r="D142" s="23">
        <v>-600</v>
      </c>
      <c r="E142" s="23">
        <v>0</v>
      </c>
      <c r="F142" s="23">
        <v>1272761.9599999997</v>
      </c>
      <c r="G142" s="23">
        <v>1303321.75</v>
      </c>
      <c r="H142" s="23">
        <v>726161.39000000013</v>
      </c>
      <c r="J142" s="23">
        <v>1438137.1199999999</v>
      </c>
      <c r="K142" s="23">
        <v>531954.65000000014</v>
      </c>
      <c r="L142" s="23">
        <v>1373251.8900000001</v>
      </c>
      <c r="M142" s="23">
        <v>709683.02</v>
      </c>
      <c r="N142" s="23">
        <v>173973.08</v>
      </c>
      <c r="O142" s="23">
        <v>855090.6100000001</v>
      </c>
      <c r="P142" s="23">
        <v>257012.62999999998</v>
      </c>
    </row>
    <row r="143" spans="1:16" ht="14.4" x14ac:dyDescent="0.3">
      <c r="A143" s="22" t="s">
        <v>36</v>
      </c>
      <c r="B143" s="2" t="s">
        <v>32</v>
      </c>
      <c r="C143" s="22" t="s">
        <v>38</v>
      </c>
      <c r="D143" s="23"/>
      <c r="E143" s="23"/>
      <c r="F143" s="23">
        <v>1121644.2600000002</v>
      </c>
      <c r="G143" s="23">
        <v>1146538.8499999996</v>
      </c>
      <c r="H143" s="23">
        <v>759400.69000000018</v>
      </c>
      <c r="J143" s="23">
        <v>1254204.49</v>
      </c>
      <c r="K143" s="23">
        <v>427173.26</v>
      </c>
      <c r="L143" s="23">
        <v>1206687.3800000001</v>
      </c>
      <c r="M143" s="23">
        <v>619365.12999999989</v>
      </c>
      <c r="N143" s="23">
        <v>125852.44999999998</v>
      </c>
      <c r="O143" s="23">
        <v>876267.93999999971</v>
      </c>
      <c r="P143" s="23">
        <v>263900.67000000004</v>
      </c>
    </row>
    <row r="144" spans="1:16" ht="14.4" x14ac:dyDescent="0.3">
      <c r="A144" s="22" t="s">
        <v>36</v>
      </c>
      <c r="B144" s="2" t="s">
        <v>32</v>
      </c>
      <c r="C144" s="22" t="s">
        <v>39</v>
      </c>
      <c r="D144" s="23"/>
      <c r="E144" s="23"/>
      <c r="F144" s="23">
        <v>1186795.6299999999</v>
      </c>
      <c r="G144" s="23">
        <v>1161206.6499999999</v>
      </c>
      <c r="H144" s="23">
        <v>777564.74</v>
      </c>
      <c r="J144" s="23">
        <v>1270249.68</v>
      </c>
      <c r="K144" s="23">
        <v>432773.05000000005</v>
      </c>
      <c r="L144" s="23">
        <v>1260205.0500000003</v>
      </c>
      <c r="M144" s="23">
        <v>620680.83000000007</v>
      </c>
      <c r="N144" s="23">
        <v>126105.40999999999</v>
      </c>
      <c r="O144" s="23">
        <v>887478.12000000034</v>
      </c>
      <c r="P144" s="23">
        <v>282904.32000000007</v>
      </c>
    </row>
    <row r="145" spans="1:22" ht="14.4" x14ac:dyDescent="0.3">
      <c r="A145" s="22" t="s">
        <v>36</v>
      </c>
      <c r="B145" s="2" t="s">
        <v>32</v>
      </c>
      <c r="C145" s="22" t="s">
        <v>40</v>
      </c>
      <c r="D145" s="23"/>
      <c r="E145" s="23"/>
      <c r="F145" s="23">
        <v>1287030.08</v>
      </c>
      <c r="G145" s="23">
        <v>1231497.6299999999</v>
      </c>
      <c r="H145" s="23">
        <v>821681.82999999973</v>
      </c>
      <c r="J145" s="23">
        <v>1347171.3199999998</v>
      </c>
      <c r="K145" s="23">
        <v>458939.97</v>
      </c>
      <c r="L145" s="23">
        <v>1281799.5799999987</v>
      </c>
      <c r="M145" s="23">
        <v>652378.06999999983</v>
      </c>
      <c r="N145" s="23">
        <v>125542.81</v>
      </c>
      <c r="O145" s="23">
        <v>939691.24</v>
      </c>
      <c r="P145" s="23">
        <v>284964.11000000004</v>
      </c>
    </row>
    <row r="150" spans="1:22" x14ac:dyDescent="0.25">
      <c r="D150" s="2"/>
    </row>
    <row r="151" spans="1:22" ht="14.4" x14ac:dyDescent="0.3">
      <c r="A151" s="2" t="s">
        <v>53</v>
      </c>
      <c r="B151" s="2" t="s">
        <v>56</v>
      </c>
      <c r="C151" s="2" t="s">
        <v>61</v>
      </c>
      <c r="D151" s="22"/>
      <c r="E151" s="22"/>
      <c r="F151" s="22"/>
      <c r="G151" s="22"/>
      <c r="H151" s="22"/>
      <c r="I151" s="22"/>
      <c r="J151" s="22"/>
      <c r="K151" s="22"/>
      <c r="L151" s="22"/>
      <c r="M151" s="22"/>
      <c r="N151" s="22"/>
      <c r="O151" s="22"/>
      <c r="P151" s="22"/>
      <c r="Q151" s="22"/>
      <c r="R151" s="22"/>
      <c r="S151" s="22"/>
      <c r="T151" s="22"/>
      <c r="U151" s="22"/>
      <c r="V151" s="22"/>
    </row>
    <row r="152" spans="1:22" ht="14.4" x14ac:dyDescent="0.3">
      <c r="A152" s="22" t="s">
        <v>33</v>
      </c>
      <c r="B152" s="2" t="s">
        <v>54</v>
      </c>
      <c r="C152" s="17">
        <v>808337</v>
      </c>
    </row>
    <row r="153" spans="1:22" ht="14.4" x14ac:dyDescent="0.3">
      <c r="A153" s="22" t="s">
        <v>34</v>
      </c>
      <c r="B153" s="2" t="s">
        <v>54</v>
      </c>
      <c r="C153" s="17">
        <v>808687</v>
      </c>
    </row>
    <row r="154" spans="1:22" ht="14.4" x14ac:dyDescent="0.3">
      <c r="A154" s="22" t="s">
        <v>35</v>
      </c>
      <c r="B154" s="2" t="s">
        <v>54</v>
      </c>
      <c r="C154" s="17">
        <v>1083978</v>
      </c>
    </row>
    <row r="155" spans="1:22" ht="14.4" x14ac:dyDescent="0.3">
      <c r="A155" s="22" t="s">
        <v>36</v>
      </c>
      <c r="B155" s="2" t="s">
        <v>54</v>
      </c>
      <c r="C155" s="17">
        <v>1195945</v>
      </c>
    </row>
    <row r="161" spans="1:19" x14ac:dyDescent="0.25">
      <c r="D161" s="2" t="s">
        <v>55</v>
      </c>
    </row>
    <row r="162" spans="1:19" ht="14.4" x14ac:dyDescent="0.3">
      <c r="A162" s="2" t="s">
        <v>53</v>
      </c>
      <c r="B162" s="2" t="s">
        <v>56</v>
      </c>
      <c r="C162" s="22" t="s">
        <v>6</v>
      </c>
      <c r="D162" s="22" t="s">
        <v>7</v>
      </c>
      <c r="E162" s="22" t="s">
        <v>8</v>
      </c>
      <c r="F162" s="22" t="s">
        <v>9</v>
      </c>
      <c r="G162" s="22" t="s">
        <v>10</v>
      </c>
      <c r="H162" s="22" t="s">
        <v>11</v>
      </c>
      <c r="I162" s="22" t="s">
        <v>12</v>
      </c>
      <c r="J162" s="22" t="s">
        <v>13</v>
      </c>
      <c r="K162" s="22" t="s">
        <v>14</v>
      </c>
      <c r="L162" s="22" t="s">
        <v>15</v>
      </c>
      <c r="M162" s="22" t="s">
        <v>30</v>
      </c>
      <c r="N162" s="22" t="s">
        <v>48</v>
      </c>
      <c r="O162" s="22" t="s">
        <v>49</v>
      </c>
      <c r="P162" s="22" t="s">
        <v>72</v>
      </c>
      <c r="Q162" s="22" t="s">
        <v>73</v>
      </c>
      <c r="R162" s="22" t="s">
        <v>74</v>
      </c>
      <c r="S162" s="22" t="s">
        <v>75</v>
      </c>
    </row>
    <row r="163" spans="1:19" ht="14.4" x14ac:dyDescent="0.3">
      <c r="A163" s="22" t="s">
        <v>33</v>
      </c>
      <c r="B163" s="2" t="s">
        <v>55</v>
      </c>
      <c r="C163" s="10">
        <v>27679</v>
      </c>
      <c r="D163" s="10">
        <v>4419</v>
      </c>
      <c r="E163" s="10">
        <v>36222</v>
      </c>
      <c r="F163" s="10">
        <v>104305</v>
      </c>
      <c r="G163" s="10"/>
      <c r="H163" s="10">
        <v>4187</v>
      </c>
      <c r="I163" s="10">
        <v>83895</v>
      </c>
      <c r="J163" s="10">
        <v>40256</v>
      </c>
      <c r="K163" s="10">
        <v>8930</v>
      </c>
      <c r="L163" s="10">
        <v>3571</v>
      </c>
      <c r="M163" s="25">
        <v>0</v>
      </c>
      <c r="N163" s="25">
        <v>0</v>
      </c>
      <c r="O163" s="25">
        <v>0</v>
      </c>
      <c r="P163">
        <f>SUM(C163:J163)</f>
        <v>300963</v>
      </c>
      <c r="Q163">
        <f>SUM(K162:M163)</f>
        <v>12501</v>
      </c>
      <c r="R163">
        <f>SUM(P163:Q163)</f>
        <v>313464</v>
      </c>
      <c r="S163">
        <f>R163+M163</f>
        <v>313464</v>
      </c>
    </row>
    <row r="164" spans="1:19" ht="14.4" x14ac:dyDescent="0.3">
      <c r="A164" s="22" t="s">
        <v>34</v>
      </c>
      <c r="B164" s="2" t="s">
        <v>55</v>
      </c>
      <c r="C164" s="10">
        <v>31289</v>
      </c>
      <c r="D164" s="10">
        <v>4197</v>
      </c>
      <c r="E164" s="10">
        <v>40382</v>
      </c>
      <c r="F164" s="10">
        <v>107645</v>
      </c>
      <c r="G164" s="10"/>
      <c r="H164" s="10">
        <v>4524</v>
      </c>
      <c r="I164" s="10">
        <v>85324</v>
      </c>
      <c r="J164" s="10">
        <v>40111</v>
      </c>
      <c r="K164" s="10">
        <v>9834</v>
      </c>
      <c r="L164" s="10">
        <v>4233</v>
      </c>
      <c r="M164" s="25">
        <v>0</v>
      </c>
      <c r="N164" s="25">
        <v>0</v>
      </c>
      <c r="O164" s="25">
        <v>0</v>
      </c>
      <c r="P164">
        <f t="shared" ref="P164:P166" si="4">SUM(C164:J164)</f>
        <v>313472</v>
      </c>
      <c r="Q164">
        <f t="shared" ref="Q164:Q166" si="5">SUM(K163:M164)</f>
        <v>26568</v>
      </c>
      <c r="R164">
        <f t="shared" ref="R164:R178" si="6">SUM(P164:Q164)</f>
        <v>340040</v>
      </c>
      <c r="S164">
        <f t="shared" ref="S164:S178" si="7">R164+M164</f>
        <v>340040</v>
      </c>
    </row>
    <row r="165" spans="1:19" ht="14.4" x14ac:dyDescent="0.3">
      <c r="A165" s="22" t="s">
        <v>35</v>
      </c>
      <c r="B165" s="2" t="s">
        <v>55</v>
      </c>
      <c r="C165" s="10">
        <v>7483</v>
      </c>
      <c r="D165" s="10">
        <v>1013</v>
      </c>
      <c r="E165" s="10">
        <v>42743</v>
      </c>
      <c r="F165" s="10">
        <v>100285</v>
      </c>
      <c r="G165" s="10">
        <v>25758</v>
      </c>
      <c r="H165" s="10">
        <v>1130</v>
      </c>
      <c r="I165" s="10">
        <v>78555</v>
      </c>
      <c r="J165" s="10">
        <v>41942</v>
      </c>
      <c r="K165" s="10">
        <v>7090</v>
      </c>
      <c r="L165" s="10">
        <v>4663</v>
      </c>
      <c r="M165" s="25">
        <v>0</v>
      </c>
      <c r="N165" s="25">
        <v>0</v>
      </c>
      <c r="O165" s="25">
        <v>0</v>
      </c>
      <c r="P165">
        <f t="shared" si="4"/>
        <v>298909</v>
      </c>
      <c r="Q165">
        <f t="shared" si="5"/>
        <v>25820</v>
      </c>
      <c r="R165">
        <f t="shared" si="6"/>
        <v>324729</v>
      </c>
      <c r="S165">
        <f t="shared" si="7"/>
        <v>324729</v>
      </c>
    </row>
    <row r="166" spans="1:19" ht="14.4" x14ac:dyDescent="0.3">
      <c r="A166" s="22" t="s">
        <v>36</v>
      </c>
      <c r="B166" s="2" t="s">
        <v>55</v>
      </c>
      <c r="C166" s="10"/>
      <c r="D166" s="10"/>
      <c r="E166" s="10">
        <v>51666</v>
      </c>
      <c r="F166" s="10">
        <v>123680</v>
      </c>
      <c r="G166" s="10">
        <v>39351</v>
      </c>
      <c r="H166" s="10"/>
      <c r="I166" s="10">
        <v>98953</v>
      </c>
      <c r="J166" s="10">
        <v>50970</v>
      </c>
      <c r="K166" s="10">
        <v>11334</v>
      </c>
      <c r="L166" s="10">
        <v>5846</v>
      </c>
      <c r="M166" s="25">
        <v>0</v>
      </c>
      <c r="N166" s="25">
        <v>0</v>
      </c>
      <c r="O166" s="25">
        <v>0</v>
      </c>
      <c r="P166">
        <f t="shared" si="4"/>
        <v>364620</v>
      </c>
      <c r="Q166">
        <f t="shared" si="5"/>
        <v>28933</v>
      </c>
      <c r="R166">
        <f t="shared" si="6"/>
        <v>393553</v>
      </c>
      <c r="S166">
        <f t="shared" si="7"/>
        <v>393553</v>
      </c>
    </row>
    <row r="167" spans="1:19" ht="14.4" x14ac:dyDescent="0.3">
      <c r="A167" s="22" t="s">
        <v>33</v>
      </c>
      <c r="B167" s="2" t="s">
        <v>57</v>
      </c>
      <c r="C167" s="20">
        <f>C163/SUM($C163:$L163)*$C152</f>
        <v>71376.489239593706</v>
      </c>
      <c r="D167" s="20">
        <f t="shared" ref="D167:L167" si="8">D163/SUM($C163:$L163)*$C152</f>
        <v>11395.379383278463</v>
      </c>
      <c r="E167" s="20">
        <f t="shared" si="8"/>
        <v>93406.524557843964</v>
      </c>
      <c r="F167" s="20">
        <f t="shared" si="8"/>
        <v>268973.76025636122</v>
      </c>
      <c r="G167" s="20">
        <f t="shared" si="8"/>
        <v>0</v>
      </c>
      <c r="H167" s="20">
        <f t="shared" si="8"/>
        <v>10797.115518847459</v>
      </c>
      <c r="I167" s="20">
        <f t="shared" si="8"/>
        <v>216342.01252775441</v>
      </c>
      <c r="J167" s="20">
        <f t="shared" si="8"/>
        <v>103809.0953729934</v>
      </c>
      <c r="K167" s="20">
        <f t="shared" si="8"/>
        <v>23028.001333486463</v>
      </c>
      <c r="L167" s="20">
        <f t="shared" si="8"/>
        <v>9208.6218098410027</v>
      </c>
      <c r="M167" s="26">
        <v>0</v>
      </c>
      <c r="N167" s="25">
        <v>0</v>
      </c>
      <c r="O167" s="25">
        <v>0</v>
      </c>
      <c r="P167" s="20">
        <f>SUM(C167:J167)</f>
        <v>776100.37685667269</v>
      </c>
      <c r="Q167" s="20">
        <f>SUM(K167:L167)</f>
        <v>32236.623143327466</v>
      </c>
      <c r="R167" s="20">
        <f t="shared" si="6"/>
        <v>808337.00000000012</v>
      </c>
      <c r="S167" s="20">
        <f t="shared" si="7"/>
        <v>808337.00000000012</v>
      </c>
    </row>
    <row r="168" spans="1:19" ht="14.4" x14ac:dyDescent="0.3">
      <c r="A168" s="22" t="s">
        <v>34</v>
      </c>
      <c r="B168" s="2" t="s">
        <v>57</v>
      </c>
      <c r="C168" s="20">
        <f t="shared" ref="C168:L168" si="9">C164/SUM($C164:$L164)*$C153</f>
        <v>77251.89227237062</v>
      </c>
      <c r="D168" s="20">
        <f t="shared" si="9"/>
        <v>10362.305981883073</v>
      </c>
      <c r="E168" s="20">
        <f t="shared" si="9"/>
        <v>99702.320743483986</v>
      </c>
      <c r="F168" s="20">
        <f t="shared" si="9"/>
        <v>265773.27315220475</v>
      </c>
      <c r="G168" s="20">
        <f t="shared" si="9"/>
        <v>0</v>
      </c>
      <c r="H168" s="20">
        <f t="shared" si="9"/>
        <v>11169.66220205838</v>
      </c>
      <c r="I168" s="20">
        <f t="shared" si="9"/>
        <v>210663.18694262364</v>
      </c>
      <c r="J168" s="20">
        <f t="shared" si="9"/>
        <v>99033.227362237769</v>
      </c>
      <c r="K168" s="20">
        <f t="shared" si="9"/>
        <v>24279.942107657407</v>
      </c>
      <c r="L168" s="20">
        <f t="shared" si="9"/>
        <v>10451.189235480355</v>
      </c>
      <c r="M168" s="26">
        <v>0</v>
      </c>
      <c r="N168" s="25">
        <v>0</v>
      </c>
      <c r="O168" s="25">
        <v>0</v>
      </c>
      <c r="P168" s="20">
        <f t="shared" ref="P168:P178" si="10">SUM(C168:J168)</f>
        <v>773955.86865686218</v>
      </c>
      <c r="Q168" s="20">
        <f t="shared" ref="Q168:Q178" si="11">SUM(K168:L168)</f>
        <v>34731.131343137764</v>
      </c>
      <c r="R168" s="20">
        <f t="shared" si="6"/>
        <v>808687</v>
      </c>
      <c r="S168" s="20">
        <f t="shared" si="7"/>
        <v>808687</v>
      </c>
    </row>
    <row r="169" spans="1:19" ht="14.4" x14ac:dyDescent="0.3">
      <c r="A169" s="22" t="s">
        <v>35</v>
      </c>
      <c r="B169" s="2" t="s">
        <v>57</v>
      </c>
      <c r="C169" s="20">
        <f t="shared" ref="C169:L169" si="12">C165/SUM($C165:$L165)*$C154</f>
        <v>26110.072599802999</v>
      </c>
      <c r="D169" s="20">
        <f t="shared" si="12"/>
        <v>3534.6122602700043</v>
      </c>
      <c r="E169" s="20">
        <f t="shared" si="12"/>
        <v>149141.09757228114</v>
      </c>
      <c r="F169" s="20">
        <f t="shared" si="12"/>
        <v>349919.6352627615</v>
      </c>
      <c r="G169" s="20">
        <f t="shared" si="12"/>
        <v>89876.152616026418</v>
      </c>
      <c r="H169" s="20">
        <f t="shared" si="12"/>
        <v>3942.8547424532126</v>
      </c>
      <c r="I169" s="20">
        <f t="shared" si="12"/>
        <v>274098.18964018777</v>
      </c>
      <c r="J169" s="20">
        <f t="shared" si="12"/>
        <v>146346.20673271918</v>
      </c>
      <c r="K169" s="20">
        <f t="shared" si="12"/>
        <v>24738.796569905557</v>
      </c>
      <c r="L169" s="20">
        <f t="shared" si="12"/>
        <v>16270.382003592329</v>
      </c>
      <c r="M169" s="26">
        <v>0</v>
      </c>
      <c r="N169" s="25">
        <v>0</v>
      </c>
      <c r="O169" s="25">
        <v>0</v>
      </c>
      <c r="P169" s="20">
        <f t="shared" si="10"/>
        <v>1042968.8214265023</v>
      </c>
      <c r="Q169" s="20">
        <f t="shared" si="11"/>
        <v>41009.178573497884</v>
      </c>
      <c r="R169" s="20">
        <f t="shared" si="6"/>
        <v>1083978.0000000002</v>
      </c>
      <c r="S169" s="20">
        <f t="shared" si="7"/>
        <v>1083978.0000000002</v>
      </c>
    </row>
    <row r="170" spans="1:19" ht="14.4" x14ac:dyDescent="0.3">
      <c r="A170" s="22" t="s">
        <v>36</v>
      </c>
      <c r="B170" s="2" t="s">
        <v>57</v>
      </c>
      <c r="C170" s="20">
        <f t="shared" ref="C170:L170" si="13">C166/SUM($C166:$L166)*$C155</f>
        <v>0</v>
      </c>
      <c r="D170" s="20">
        <f t="shared" si="13"/>
        <v>0</v>
      </c>
      <c r="E170" s="20">
        <f t="shared" si="13"/>
        <v>161837.85848611841</v>
      </c>
      <c r="F170" s="20">
        <f t="shared" si="13"/>
        <v>387413.50864326872</v>
      </c>
      <c r="G170" s="20">
        <f t="shared" si="13"/>
        <v>123262.52408328968</v>
      </c>
      <c r="H170" s="20">
        <f t="shared" si="13"/>
        <v>0</v>
      </c>
      <c r="I170" s="20">
        <f t="shared" si="13"/>
        <v>309958.99838920898</v>
      </c>
      <c r="J170" s="20">
        <f t="shared" si="13"/>
        <v>159657.71778418019</v>
      </c>
      <c r="K170" s="20">
        <f t="shared" si="13"/>
        <v>35502.463672079626</v>
      </c>
      <c r="L170" s="20">
        <f t="shared" si="13"/>
        <v>18311.928941854374</v>
      </c>
      <c r="M170" s="26">
        <v>0</v>
      </c>
      <c r="N170" s="25">
        <v>0</v>
      </c>
      <c r="O170" s="25">
        <v>0</v>
      </c>
      <c r="P170" s="20">
        <f t="shared" si="10"/>
        <v>1142130.6073860661</v>
      </c>
      <c r="Q170" s="20">
        <f t="shared" si="11"/>
        <v>53814.392613934004</v>
      </c>
      <c r="R170" s="20">
        <f t="shared" si="6"/>
        <v>1195945</v>
      </c>
      <c r="S170" s="20">
        <f t="shared" si="7"/>
        <v>1195945</v>
      </c>
    </row>
    <row r="171" spans="1:19" ht="14.4" x14ac:dyDescent="0.3">
      <c r="A171" s="22" t="s">
        <v>33</v>
      </c>
      <c r="B171" s="2" t="s">
        <v>58</v>
      </c>
      <c r="C171" s="20">
        <v>346756.26086956536</v>
      </c>
      <c r="D171" s="20">
        <v>77675.652173913026</v>
      </c>
      <c r="E171" s="20">
        <v>447715.39999999997</v>
      </c>
      <c r="F171" s="20">
        <v>824967.55652173841</v>
      </c>
      <c r="G171" s="20"/>
      <c r="H171" s="20">
        <v>49001.321739130442</v>
      </c>
      <c r="I171" s="20">
        <v>654767.80000000005</v>
      </c>
      <c r="J171" s="20">
        <v>250767.30434782617</v>
      </c>
      <c r="K171" s="20">
        <v>881109.13043478283</v>
      </c>
      <c r="L171" s="20">
        <v>229523.04347826089</v>
      </c>
      <c r="M171" s="20">
        <f>SUM(N$76:N$87)</f>
        <v>290983.92782608676</v>
      </c>
      <c r="N171" s="32">
        <v>0</v>
      </c>
      <c r="O171" s="32">
        <v>0</v>
      </c>
      <c r="P171" s="20">
        <f t="shared" si="10"/>
        <v>2651651.2956521735</v>
      </c>
      <c r="Q171" s="20">
        <f t="shared" si="11"/>
        <v>1110632.1739130437</v>
      </c>
      <c r="R171" s="20">
        <f t="shared" si="6"/>
        <v>3762283.4695652174</v>
      </c>
      <c r="S171" s="20">
        <f t="shared" si="7"/>
        <v>4053267.3973913044</v>
      </c>
    </row>
    <row r="172" spans="1:19" ht="14.4" x14ac:dyDescent="0.3">
      <c r="A172" s="22" t="s">
        <v>34</v>
      </c>
      <c r="B172" s="2" t="s">
        <v>58</v>
      </c>
      <c r="C172" s="20">
        <v>347559.8260869566</v>
      </c>
      <c r="D172" s="20">
        <v>78927.565217391209</v>
      </c>
      <c r="E172" s="20">
        <v>434573.91304347769</v>
      </c>
      <c r="F172" s="20">
        <v>758015.04347826028</v>
      </c>
      <c r="G172" s="20"/>
      <c r="H172" s="20">
        <v>48384.608695652132</v>
      </c>
      <c r="I172" s="20">
        <v>615852.08695652161</v>
      </c>
      <c r="J172" s="20">
        <v>265418.86956521729</v>
      </c>
      <c r="K172" s="20">
        <v>921273.04347826133</v>
      </c>
      <c r="L172" s="20">
        <v>236817.1739130436</v>
      </c>
      <c r="M172" s="20">
        <f>SUM(N$88:N$99)</f>
        <v>282585.80391304346</v>
      </c>
      <c r="N172" s="32">
        <v>0</v>
      </c>
      <c r="O172" s="32">
        <v>0</v>
      </c>
      <c r="P172" s="20">
        <f t="shared" si="10"/>
        <v>2548731.9130434766</v>
      </c>
      <c r="Q172" s="20">
        <f t="shared" si="11"/>
        <v>1158090.2173913049</v>
      </c>
      <c r="R172" s="20">
        <f t="shared" si="6"/>
        <v>3706822.1304347813</v>
      </c>
      <c r="S172" s="20">
        <f t="shared" si="7"/>
        <v>3989407.9343478247</v>
      </c>
    </row>
    <row r="173" spans="1:19" ht="14.4" x14ac:dyDescent="0.3">
      <c r="A173" s="22" t="s">
        <v>35</v>
      </c>
      <c r="B173" s="2" t="s">
        <v>58</v>
      </c>
      <c r="C173" s="20">
        <v>55222.956521739165</v>
      </c>
      <c r="D173" s="20">
        <v>14596.695652173985</v>
      </c>
      <c r="E173" s="20">
        <v>368747.30434782809</v>
      </c>
      <c r="F173" s="20">
        <v>525818.69565217604</v>
      </c>
      <c r="G173" s="20">
        <v>197890.26086956618</v>
      </c>
      <c r="H173" s="20">
        <v>8151.9130434783056</v>
      </c>
      <c r="I173" s="20">
        <v>431119.21739130653</v>
      </c>
      <c r="J173" s="20">
        <v>205256.43478260955</v>
      </c>
      <c r="K173" s="20">
        <v>958111.95652174205</v>
      </c>
      <c r="L173" s="20">
        <v>303348.26086956623</v>
      </c>
      <c r="M173" s="20">
        <f>SUM(N$100:N$111)</f>
        <v>972333.77</v>
      </c>
      <c r="N173" s="32">
        <v>0</v>
      </c>
      <c r="O173" s="32">
        <v>0</v>
      </c>
      <c r="P173" s="20">
        <f t="shared" si="10"/>
        <v>1806803.4782608778</v>
      </c>
      <c r="Q173" s="20">
        <f t="shared" si="11"/>
        <v>1261460.2173913084</v>
      </c>
      <c r="R173" s="20">
        <f t="shared" si="6"/>
        <v>3068263.6956521859</v>
      </c>
      <c r="S173" s="20">
        <f t="shared" si="7"/>
        <v>4040597.465652186</v>
      </c>
    </row>
    <row r="174" spans="1:19" ht="14.4" x14ac:dyDescent="0.3">
      <c r="A174" s="22" t="s">
        <v>36</v>
      </c>
      <c r="B174" s="2" t="s">
        <v>58</v>
      </c>
      <c r="C174" s="20"/>
      <c r="D174" s="20"/>
      <c r="E174" s="20">
        <v>699046.26086956542</v>
      </c>
      <c r="F174" s="20">
        <v>1036942.2608695654</v>
      </c>
      <c r="G174" s="20">
        <v>513387.73913043586</v>
      </c>
      <c r="H174" s="20"/>
      <c r="I174" s="20">
        <v>806701.39130434638</v>
      </c>
      <c r="J174" s="20">
        <v>370530.69565217476</v>
      </c>
      <c r="K174" s="20">
        <v>2431859.6521739103</v>
      </c>
      <c r="L174" s="20">
        <v>589507.60869565222</v>
      </c>
      <c r="M174" s="20">
        <f>SUM(N$112:N$123)</f>
        <v>779418.74697940506</v>
      </c>
      <c r="N174" s="32">
        <v>0</v>
      </c>
      <c r="O174" s="32">
        <v>0</v>
      </c>
      <c r="P174" s="20">
        <f t="shared" si="10"/>
        <v>3426608.3478260878</v>
      </c>
      <c r="Q174" s="20">
        <f t="shared" si="11"/>
        <v>3021367.2608695626</v>
      </c>
      <c r="R174" s="20">
        <f t="shared" si="6"/>
        <v>6447975.6086956505</v>
      </c>
      <c r="S174" s="20">
        <f t="shared" si="7"/>
        <v>7227394.3556750556</v>
      </c>
    </row>
    <row r="175" spans="1:19" ht="14.4" x14ac:dyDescent="0.3">
      <c r="A175" s="22" t="s">
        <v>33</v>
      </c>
      <c r="B175" s="2" t="s">
        <v>59</v>
      </c>
      <c r="C175" s="20">
        <f>SUM(D130:D133)</f>
        <v>983018.31</v>
      </c>
      <c r="D175" s="20">
        <f>SUM(E130:E133)</f>
        <v>476096.04999999993</v>
      </c>
      <c r="E175" s="20">
        <f>SUM(F130:F133)</f>
        <v>3820812.71</v>
      </c>
      <c r="F175" s="20">
        <f>SUM(G130:G133)</f>
        <v>3813090.13</v>
      </c>
      <c r="G175" s="20">
        <f t="shared" ref="G175:L175" si="14">SUM(H130:H133)</f>
        <v>0</v>
      </c>
      <c r="H175" s="20">
        <f t="shared" si="14"/>
        <v>620084.38000000012</v>
      </c>
      <c r="I175" s="20">
        <f t="shared" si="14"/>
        <v>4166785.6500000004</v>
      </c>
      <c r="J175" s="20">
        <f t="shared" si="14"/>
        <v>1441780.88</v>
      </c>
      <c r="K175" s="20">
        <f t="shared" si="14"/>
        <v>3595783.8200000003</v>
      </c>
      <c r="L175" s="20">
        <f t="shared" si="14"/>
        <v>2050559.3900000001</v>
      </c>
      <c r="M175" s="20">
        <f>SUM(N130:N133)</f>
        <v>24151.52</v>
      </c>
      <c r="N175" s="20">
        <f t="shared" ref="N175:O175" si="15">SUM(O130:O133)</f>
        <v>0</v>
      </c>
      <c r="O175" s="20">
        <f t="shared" si="15"/>
        <v>0</v>
      </c>
      <c r="P175" s="20">
        <f t="shared" si="10"/>
        <v>15321668.109999999</v>
      </c>
      <c r="Q175" s="20">
        <f t="shared" si="11"/>
        <v>5646343.2100000009</v>
      </c>
      <c r="R175" s="20">
        <f t="shared" si="6"/>
        <v>20968011.32</v>
      </c>
      <c r="S175" s="20">
        <f t="shared" si="7"/>
        <v>20992162.84</v>
      </c>
    </row>
    <row r="176" spans="1:19" ht="14.4" x14ac:dyDescent="0.3">
      <c r="A176" s="22" t="s">
        <v>34</v>
      </c>
      <c r="B176" s="2" t="s">
        <v>59</v>
      </c>
      <c r="C176" s="20">
        <f>SUM(D134:D137)</f>
        <v>997464.75</v>
      </c>
      <c r="D176" s="20">
        <f>SUM(E134:E137)</f>
        <v>461751.9</v>
      </c>
      <c r="E176" s="20">
        <f>SUM(F134:F137)</f>
        <v>3338637.37</v>
      </c>
      <c r="F176" s="20">
        <f>SUM(G134:G137)</f>
        <v>4049669.7199999997</v>
      </c>
      <c r="G176" s="20">
        <f t="shared" ref="G176:L176" si="16">SUM(H134:H137)</f>
        <v>0</v>
      </c>
      <c r="H176" s="20">
        <f t="shared" si="16"/>
        <v>650170.49</v>
      </c>
      <c r="I176" s="20">
        <f t="shared" si="16"/>
        <v>4404556.96</v>
      </c>
      <c r="J176" s="20">
        <f t="shared" si="16"/>
        <v>1602897.9299999997</v>
      </c>
      <c r="K176" s="20">
        <f t="shared" si="16"/>
        <v>4186783.0300000003</v>
      </c>
      <c r="L176" s="20">
        <f t="shared" si="16"/>
        <v>2187211.83</v>
      </c>
      <c r="M176" s="20">
        <f>SUM(N134:N137)</f>
        <v>919165.97</v>
      </c>
      <c r="N176" s="20">
        <f t="shared" ref="N176:O176" si="17">SUM(O134:O137)</f>
        <v>772148.25000000023</v>
      </c>
      <c r="O176" s="20">
        <f t="shared" si="17"/>
        <v>130058.72000000003</v>
      </c>
      <c r="P176" s="20">
        <f t="shared" si="10"/>
        <v>15505149.119999997</v>
      </c>
      <c r="Q176" s="20">
        <f t="shared" si="11"/>
        <v>6373994.8600000003</v>
      </c>
      <c r="R176" s="20">
        <f t="shared" si="6"/>
        <v>21879143.979999997</v>
      </c>
      <c r="S176" s="20">
        <f t="shared" si="7"/>
        <v>22798309.949999996</v>
      </c>
    </row>
    <row r="177" spans="1:19" ht="14.4" x14ac:dyDescent="0.3">
      <c r="A177" s="22" t="s">
        <v>35</v>
      </c>
      <c r="B177" s="2" t="s">
        <v>59</v>
      </c>
      <c r="C177" s="20">
        <f>SUM(D138:D141)</f>
        <v>261819.3</v>
      </c>
      <c r="D177" s="20">
        <f>SUM(E138:E141)</f>
        <v>97458.239999999991</v>
      </c>
      <c r="E177" s="20">
        <f>SUM(F138:F141)</f>
        <v>3906159.04</v>
      </c>
      <c r="F177" s="20">
        <f>SUM(G138:G141)</f>
        <v>4202327.3600000003</v>
      </c>
      <c r="G177" s="20">
        <f t="shared" ref="G177:L177" si="18">SUM(H138:H141)</f>
        <v>1958358.9400000002</v>
      </c>
      <c r="H177" s="20">
        <f t="shared" si="18"/>
        <v>140111.74</v>
      </c>
      <c r="I177" s="20">
        <f t="shared" si="18"/>
        <v>4626646.84</v>
      </c>
      <c r="J177" s="20">
        <f t="shared" si="18"/>
        <v>1739494.52</v>
      </c>
      <c r="K177" s="20">
        <f t="shared" si="18"/>
        <v>4042026.4200000004</v>
      </c>
      <c r="L177" s="20">
        <f t="shared" si="18"/>
        <v>2144041.1300000004</v>
      </c>
      <c r="M177" s="20">
        <f>SUM(N138:N141)</f>
        <v>489289.56999999989</v>
      </c>
      <c r="N177" s="20">
        <f t="shared" ref="N177:O177" si="19">SUM(O138:O141)</f>
        <v>2607237.5199999996</v>
      </c>
      <c r="O177" s="20">
        <f t="shared" si="19"/>
        <v>712922.45</v>
      </c>
      <c r="P177" s="20">
        <f t="shared" si="10"/>
        <v>16932375.98</v>
      </c>
      <c r="Q177" s="20">
        <f t="shared" si="11"/>
        <v>6186067.5500000007</v>
      </c>
      <c r="R177" s="20">
        <f t="shared" si="6"/>
        <v>23118443.530000001</v>
      </c>
      <c r="S177" s="20">
        <f t="shared" si="7"/>
        <v>23607733.100000001</v>
      </c>
    </row>
    <row r="178" spans="1:19" ht="14.4" x14ac:dyDescent="0.3">
      <c r="A178" s="22" t="s">
        <v>36</v>
      </c>
      <c r="B178" s="2" t="s">
        <v>59</v>
      </c>
      <c r="C178" s="20">
        <f>SUM(D142:D145)</f>
        <v>-600</v>
      </c>
      <c r="D178" s="20">
        <f>SUM(E142:E145)</f>
        <v>0</v>
      </c>
      <c r="E178" s="20">
        <f>SUM(F142:F145)</f>
        <v>4868231.93</v>
      </c>
      <c r="F178" s="20">
        <f>SUM(G142:G145)</f>
        <v>4842564.879999999</v>
      </c>
      <c r="G178" s="20">
        <f t="shared" ref="G178:L178" si="20">SUM(H142:H145)</f>
        <v>3084808.65</v>
      </c>
      <c r="H178" s="20">
        <f t="shared" si="20"/>
        <v>0</v>
      </c>
      <c r="I178" s="20">
        <f t="shared" si="20"/>
        <v>5309762.6099999994</v>
      </c>
      <c r="J178" s="20">
        <f t="shared" si="20"/>
        <v>1850840.9300000002</v>
      </c>
      <c r="K178" s="20">
        <f t="shared" si="20"/>
        <v>5121943.8999999994</v>
      </c>
      <c r="L178" s="20">
        <f t="shared" si="20"/>
        <v>2602107.0499999998</v>
      </c>
      <c r="M178" s="20">
        <f>SUM(N142:N145)</f>
        <v>551473.75</v>
      </c>
      <c r="N178" s="20">
        <f t="shared" ref="N178:O178" si="21">SUM(O142:O145)</f>
        <v>3558527.91</v>
      </c>
      <c r="O178" s="20">
        <f t="shared" si="21"/>
        <v>1088781.7300000002</v>
      </c>
      <c r="P178" s="20">
        <f t="shared" si="10"/>
        <v>19955609</v>
      </c>
      <c r="Q178" s="20">
        <f t="shared" si="11"/>
        <v>7724050.9499999993</v>
      </c>
      <c r="R178" s="20">
        <f t="shared" si="6"/>
        <v>27679659.949999999</v>
      </c>
      <c r="S178" s="20">
        <f t="shared" si="7"/>
        <v>28231133.699999999</v>
      </c>
    </row>
    <row r="179" spans="1:19" ht="14.4" x14ac:dyDescent="0.3">
      <c r="A179" s="22" t="s">
        <v>33</v>
      </c>
      <c r="B179" s="2" t="s">
        <v>60</v>
      </c>
      <c r="C179" t="s">
        <v>62</v>
      </c>
      <c r="D179" t="s">
        <v>62</v>
      </c>
      <c r="E179" s="27">
        <f t="shared" ref="E179:L179" si="22">IFERROR((E167+E171)/E175,"")</f>
        <v>0.14162482320622408</v>
      </c>
      <c r="F179" s="27">
        <f t="shared" si="22"/>
        <v>0.28689102000799011</v>
      </c>
      <c r="G179" s="27" t="str">
        <f t="shared" si="22"/>
        <v/>
      </c>
      <c r="H179" s="27">
        <f t="shared" si="22"/>
        <v>9.6435967727453303E-2</v>
      </c>
      <c r="I179" s="27">
        <f t="shared" si="22"/>
        <v>0.20906038507830477</v>
      </c>
      <c r="J179" s="27">
        <f t="shared" si="22"/>
        <v>0.24592946448340997</v>
      </c>
      <c r="K179" s="27">
        <f t="shared" si="22"/>
        <v>0.25144368433368974</v>
      </c>
      <c r="L179" s="27">
        <f t="shared" si="22"/>
        <v>0.11642270224033933</v>
      </c>
      <c r="M179" t="s">
        <v>62</v>
      </c>
      <c r="N179" t="s">
        <v>71</v>
      </c>
      <c r="O179" t="s">
        <v>71</v>
      </c>
      <c r="P179" s="27">
        <f t="shared" ref="P179:S179" si="23">IFERROR((P167+P171)/P175,"")</f>
        <v>0.22371922220868717</v>
      </c>
      <c r="Q179" s="27">
        <f t="shared" si="23"/>
        <v>0.20240866602516905</v>
      </c>
      <c r="R179" s="27">
        <f t="shared" si="23"/>
        <v>0.21798063725793607</v>
      </c>
      <c r="S179" s="27">
        <f t="shared" si="23"/>
        <v>0.23159140077399021</v>
      </c>
    </row>
    <row r="180" spans="1:19" ht="14.4" x14ac:dyDescent="0.3">
      <c r="A180" s="22" t="s">
        <v>34</v>
      </c>
      <c r="B180" s="2" t="s">
        <v>60</v>
      </c>
      <c r="C180" t="s">
        <v>62</v>
      </c>
      <c r="D180" t="s">
        <v>62</v>
      </c>
      <c r="E180" s="27">
        <f t="shared" ref="E180:L182" si="24">IFERROR((E168+E172)/E176,"")</f>
        <v>0.1600282314538885</v>
      </c>
      <c r="F180" s="27">
        <f t="shared" si="24"/>
        <v>0.25280785531084371</v>
      </c>
      <c r="G180" s="27" t="str">
        <f t="shared" si="24"/>
        <v/>
      </c>
      <c r="H180" s="27">
        <f t="shared" si="24"/>
        <v>9.1597929794861213E-2</v>
      </c>
      <c r="I180" s="27">
        <f t="shared" si="24"/>
        <v>0.18765003640664582</v>
      </c>
      <c r="J180" s="27">
        <f t="shared" si="24"/>
        <v>0.22737074526476875</v>
      </c>
      <c r="K180" s="27">
        <f t="shared" si="24"/>
        <v>0.22584236603870986</v>
      </c>
      <c r="L180" s="27">
        <f t="shared" si="24"/>
        <v>0.11305185888123326</v>
      </c>
      <c r="M180" t="s">
        <v>62</v>
      </c>
      <c r="N180" t="s">
        <v>71</v>
      </c>
      <c r="O180" t="s">
        <v>71</v>
      </c>
      <c r="P180" s="27">
        <f t="shared" ref="P180:S180" si="25">IFERROR((P168+P172)/P176,"")</f>
        <v>0.21429576432866576</v>
      </c>
      <c r="Q180" s="27">
        <f t="shared" si="25"/>
        <v>0.18713873715524812</v>
      </c>
      <c r="R180" s="27">
        <f t="shared" si="25"/>
        <v>0.20638417730430703</v>
      </c>
      <c r="S180" s="27">
        <f t="shared" si="25"/>
        <v>0.21045836050438582</v>
      </c>
    </row>
    <row r="181" spans="1:19" ht="14.4" x14ac:dyDescent="0.3">
      <c r="A181" s="22" t="s">
        <v>35</v>
      </c>
      <c r="B181" s="2" t="s">
        <v>60</v>
      </c>
      <c r="C181" t="s">
        <v>62</v>
      </c>
      <c r="D181" t="s">
        <v>62</v>
      </c>
      <c r="E181" s="27">
        <f t="shared" si="24"/>
        <v>0.13258251817624642</v>
      </c>
      <c r="F181" s="27">
        <f t="shared" si="24"/>
        <v>0.20839364854120682</v>
      </c>
      <c r="G181" s="27">
        <f t="shared" si="24"/>
        <v>0.1469426301827961</v>
      </c>
      <c r="H181" s="27">
        <f t="shared" si="24"/>
        <v>8.6322300943029617E-2</v>
      </c>
      <c r="I181" s="27">
        <f t="shared" si="24"/>
        <v>0.1524251647941848</v>
      </c>
      <c r="J181" s="27">
        <f t="shared" si="24"/>
        <v>0.2021292033247272</v>
      </c>
      <c r="K181" s="27">
        <f t="shared" si="24"/>
        <v>0.24315792401269054</v>
      </c>
      <c r="L181" s="27">
        <f t="shared" si="24"/>
        <v>0.14907299976710731</v>
      </c>
      <c r="M181" t="s">
        <v>62</v>
      </c>
      <c r="N181" t="s">
        <v>71</v>
      </c>
      <c r="O181" t="s">
        <v>71</v>
      </c>
      <c r="P181" s="27">
        <f t="shared" ref="P181:S181" si="26">IFERROR((P169+P173)/P177,"")</f>
        <v>0.1683031550358581</v>
      </c>
      <c r="Q181" s="27">
        <f t="shared" si="26"/>
        <v>0.21054884794538106</v>
      </c>
      <c r="R181" s="27">
        <f t="shared" si="26"/>
        <v>0.17960732046099756</v>
      </c>
      <c r="S181" s="27">
        <f t="shared" si="26"/>
        <v>0.21707189944688871</v>
      </c>
    </row>
    <row r="182" spans="1:19" ht="14.4" x14ac:dyDescent="0.3">
      <c r="A182" s="22" t="s">
        <v>36</v>
      </c>
      <c r="B182" s="2" t="s">
        <v>60</v>
      </c>
      <c r="C182" t="s">
        <v>62</v>
      </c>
      <c r="D182" t="s">
        <v>62</v>
      </c>
      <c r="E182" s="27">
        <f t="shared" si="24"/>
        <v>0.17683712110151742</v>
      </c>
      <c r="F182" s="27">
        <f t="shared" si="24"/>
        <v>0.29413251134651486</v>
      </c>
      <c r="G182" s="27">
        <f t="shared" si="24"/>
        <v>0.20638241636599586</v>
      </c>
      <c r="H182" s="27" t="str">
        <f t="shared" si="24"/>
        <v/>
      </c>
      <c r="I182" s="27">
        <f t="shared" si="24"/>
        <v>0.21030326056206786</v>
      </c>
      <c r="J182" s="27">
        <f t="shared" si="24"/>
        <v>0.2864581201131936</v>
      </c>
      <c r="K182" s="27">
        <f t="shared" si="24"/>
        <v>0.48172376816661155</v>
      </c>
      <c r="L182" s="27">
        <f t="shared" si="24"/>
        <v>0.23358744508128773</v>
      </c>
      <c r="M182" t="s">
        <v>62</v>
      </c>
      <c r="N182" t="s">
        <v>71</v>
      </c>
      <c r="O182" t="s">
        <v>71</v>
      </c>
      <c r="P182" s="27">
        <f t="shared" ref="P182:S182" si="27">IFERROR((P170+P174)/P178,"")</f>
        <v>0.22894510286366873</v>
      </c>
      <c r="Q182" s="27">
        <f t="shared" si="27"/>
        <v>0.39813067953461606</v>
      </c>
      <c r="R182" s="27">
        <f t="shared" si="27"/>
        <v>0.27615659377692792</v>
      </c>
      <c r="S182" s="27">
        <f t="shared" si="27"/>
        <v>0.29837056652369071</v>
      </c>
    </row>
  </sheetData>
  <phoneticPr fontId="7" type="noConversion"/>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dimension ref="A1:C2"/>
  <sheetViews>
    <sheetView workbookViewId="0"/>
  </sheetViews>
  <sheetFormatPr defaultRowHeight="13.2" x14ac:dyDescent="0.25"/>
  <sheetData>
    <row r="1" spans="1:3" ht="409.6" x14ac:dyDescent="0.25">
      <c r="A1" t="s">
        <v>0</v>
      </c>
      <c r="B1" t="s">
        <v>1</v>
      </c>
      <c r="C1" s="1" t="s">
        <v>2</v>
      </c>
    </row>
    <row r="2" spans="1:3" ht="409.6" x14ac:dyDescent="0.25">
      <c r="A2" t="s">
        <v>3</v>
      </c>
      <c r="B2" t="s">
        <v>1</v>
      </c>
      <c r="C2" s="1" t="s">
        <v>4</v>
      </c>
    </row>
  </sheetData>
  <phoneticPr fontId="2" type="noConversion"/>
  <pageMargins left="0.75" right="0.75" top="1" bottom="1" header="0.5" footer="0.5"/>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metadata xmlns="http://www.objective.com/ecm/document/metadata/4B413F916FD443D397C32D1E531FC4F9" version="1.0.0">
  <systemFields>
    <field name="Objective-Id">
      <value order="0">A697982</value>
    </field>
    <field name="Objective-Title">
      <value order="0">Transaction Query</value>
    </field>
    <field name="Objective-Description">
      <value order="0"/>
    </field>
    <field name="Objective-CreationStamp">
      <value order="0">2014-11-19T04:00:05Z</value>
    </field>
    <field name="Objective-IsApproved">
      <value order="0">false</value>
    </field>
    <field name="Objective-IsPublished">
      <value order="0">true</value>
    </field>
    <field name="Objective-DatePublished">
      <value order="0">2017-06-22T20:35:13Z</value>
    </field>
    <field name="Objective-ModificationStamp">
      <value order="0">2017-06-22T20:35:13Z</value>
    </field>
    <field name="Objective-Owner">
      <value order="0">Sean Geary</value>
    </field>
    <field name="Objective-Path">
      <value order="0">ORC Global Folder:File Plan:Corporate:Finance:Management Accountant:Transaction Queries</value>
    </field>
    <field name="Objective-Parent">
      <value order="0">Transaction Queries</value>
    </field>
    <field name="Objective-State">
      <value order="0">Published</value>
    </field>
    <field name="Objective-VersionId">
      <value order="0">vA1530605</value>
    </field>
    <field name="Objective-Version">
      <value order="0">1.0</value>
    </field>
    <field name="Objective-VersionNumber">
      <value order="0">3</value>
    </field>
    <field name="Objective-VersionComment">
      <value order="0"/>
    </field>
    <field name="Objective-FileNumber">
      <value order="0">qA55791</value>
    </field>
    <field name="Objective-Classification">
      <value order="0">Restricted</value>
    </field>
    <field name="Objective-Caveats">
      <value order="0"/>
    </field>
  </systemFields>
  <catalogues>
    <catalogue name="Administrative Document Type Catalogue" type="type" ori="id:cA18">
      <field name="Objective-Council Function">
        <value order="0">Finance</value>
      </field>
      <field name="Objective-Administrative Type">
        <value order="0">Analysis</value>
      </field>
      <field name="Objective-Consent File Number">
        <value order="0"/>
      </field>
      <field name="Objective-Compliance Category">
        <value order="0"/>
      </field>
      <field name="Objective-Consent Category">
        <value order="0"/>
      </field>
      <field name="Objective-Date of Response">
        <value order="0"/>
      </field>
      <field name="Objective-Date Received">
        <value order="0"/>
      </field>
      <field name="Objective-Position Title">
        <value order="0"/>
      </field>
    </catalogue>
  </catalogues>
</metadata>
</file>

<file path=customXml/item2.xml><?xml version="1.0" encoding="utf-8"?>
<ct:contentTypeSchema xmlns:ct="http://schemas.microsoft.com/office/2006/metadata/contentType" xmlns:ma="http://schemas.microsoft.com/office/2006/metadata/properties/metaAttributes" ct:_="" ma:_="" ma:contentTypeName="eDocument" ma:contentTypeID="0x0101002FBAE9FABD922A48B6AEDB227083F77900F9A383DD3B40E84AA420818890F937FE" ma:contentTypeVersion="138" ma:contentTypeDescription="Create a new document." ma:contentTypeScope="" ma:versionID="147a60bd16b66635f99174800e14a599">
  <xsd:schema xmlns:xsd="http://www.w3.org/2001/XMLSchema" xmlns:xs="http://www.w3.org/2001/XMLSchema" xmlns:p="http://schemas.microsoft.com/office/2006/metadata/properties" xmlns:ns2="4f9c820c-e7e2-444d-97ee-45f2b3485c1d" xmlns:ns3="15ffb055-6eb4-45a1-bc20-bf2ac0d420da" xmlns:ns4="725c79e5-42ce-4aa0-ac78-b6418001f0d2" xmlns:ns5="c91a514c-9034-4fa3-897a-8352025b26ed" xmlns:ns6="7af8820d-5d77-49fd-a90f-de67c7df7ae1" xmlns:ns7="cc1c5e4c-ca64-49bb-a5b7-8cec2effdb4c" xmlns:ns8="13d8cbb2-94df-42a3-8d40-31c4bddfc47c" targetNamespace="http://schemas.microsoft.com/office/2006/metadata/properties" ma:root="true" ma:fieldsID="399b1d729a2ed0e1d2c1c8a3777722ed" ns2:_="" ns3:_="" ns4:_="" ns5:_="" ns6:_="" ns7:_="" ns8:_="">
    <xsd:import namespace="4f9c820c-e7e2-444d-97ee-45f2b3485c1d"/>
    <xsd:import namespace="15ffb055-6eb4-45a1-bc20-bf2ac0d420da"/>
    <xsd:import namespace="725c79e5-42ce-4aa0-ac78-b6418001f0d2"/>
    <xsd:import namespace="c91a514c-9034-4fa3-897a-8352025b26ed"/>
    <xsd:import namespace="7af8820d-5d77-49fd-a90f-de67c7df7ae1"/>
    <xsd:import namespace="cc1c5e4c-ca64-49bb-a5b7-8cec2effdb4c"/>
    <xsd:import namespace="13d8cbb2-94df-42a3-8d40-31c4bddfc47c"/>
    <xsd:element name="properties">
      <xsd:complexType>
        <xsd:sequence>
          <xsd:element name="documentManagement">
            <xsd:complexType>
              <xsd:all>
                <xsd:element ref="ns2:DocumentType" minOccurs="0"/>
                <xsd:element ref="ns3:KeyWords" minOccurs="0"/>
                <xsd:element ref="ns2:Narrative" minOccurs="0"/>
                <xsd:element ref="ns3:SecurityClassification" minOccurs="0"/>
                <xsd:element ref="ns2:Subactivity" minOccurs="0"/>
                <xsd:element ref="ns2:Case" minOccurs="0"/>
                <xsd:element ref="ns2:RelatedPeople" minOccurs="0"/>
                <xsd:element ref="ns2:CategoryName" minOccurs="0"/>
                <xsd:element ref="ns2:CategoryValue" minOccurs="0"/>
                <xsd:element ref="ns2:BusinessValue" minOccurs="0"/>
                <xsd:element ref="ns2:FunctionGroup" minOccurs="0"/>
                <xsd:element ref="ns2:Function" minOccurs="0"/>
                <xsd:element ref="ns2:PRAType" minOccurs="0"/>
                <xsd:element ref="ns2:PRADate1" minOccurs="0"/>
                <xsd:element ref="ns2:PRADate2" minOccurs="0"/>
                <xsd:element ref="ns2:PRADate3" minOccurs="0"/>
                <xsd:element ref="ns2:PRADateDisposal" minOccurs="0"/>
                <xsd:element ref="ns2:PRADateTrigger" minOccurs="0"/>
                <xsd:element ref="ns2:PRAText1" minOccurs="0"/>
                <xsd:element ref="ns2:PRAText2" minOccurs="0"/>
                <xsd:element ref="ns2:PRAText3" minOccurs="0"/>
                <xsd:element ref="ns2:PRAText4" minOccurs="0"/>
                <xsd:element ref="ns2:PRAText5" minOccurs="0"/>
                <xsd:element ref="ns2:AggregationStatus" minOccurs="0"/>
                <xsd:element ref="ns2:Project" minOccurs="0"/>
                <xsd:element ref="ns2:Activity" minOccurs="0"/>
                <xsd:element ref="ns4:AggregationNarrative" minOccurs="0"/>
                <xsd:element ref="ns5:Channel" minOccurs="0"/>
                <xsd:element ref="ns5:Team" minOccurs="0"/>
                <xsd:element ref="ns5:Level2" minOccurs="0"/>
                <xsd:element ref="ns5:Level3" minOccurs="0"/>
                <xsd:element ref="ns5:Year" minOccurs="0"/>
                <xsd:element ref="ns5:OverrideLabel" minOccurs="0"/>
                <xsd:element ref="ns5:SetLabel" minOccurs="0"/>
                <xsd:element ref="ns6:zMigrationID" minOccurs="0"/>
                <xsd:element ref="ns6:zLegacy" minOccurs="0"/>
                <xsd:element ref="ns6:zLegacyJSON" minOccurs="0"/>
                <xsd:element ref="ns7:MediaServiceMetadata" minOccurs="0"/>
                <xsd:element ref="ns7:MediaServiceFastMetadata" minOccurs="0"/>
                <xsd:element ref="ns7:MediaServiceObjectDetectorVersions" minOccurs="0"/>
                <xsd:element ref="ns7:lcf76f155ced4ddcb4097134ff3c332f" minOccurs="0"/>
                <xsd:element ref="ns8:TaxCatchAll" minOccurs="0"/>
                <xsd:element ref="ns7:MediaServiceOCR" minOccurs="0"/>
                <xsd:element ref="ns7:MediaServiceGenerationTime" minOccurs="0"/>
                <xsd:element ref="ns7:MediaServiceEventHashCode" minOccurs="0"/>
                <xsd:element ref="ns7:Links" minOccurs="0"/>
                <xsd:element ref="ns8:_dlc_DocIdUrl" minOccurs="0"/>
                <xsd:element ref="ns7:MediaServiceSearchProperties" minOccurs="0"/>
                <xsd:element ref="ns7: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f9c820c-e7e2-444d-97ee-45f2b3485c1d" elementFormDefault="qualified">
    <xsd:import namespace="http://schemas.microsoft.com/office/2006/documentManagement/types"/>
    <xsd:import namespace="http://schemas.microsoft.com/office/infopath/2007/PartnerControls"/>
    <xsd:element name="DocumentType" ma:index="8" nillable="true" ma:displayName="Document Type" ma:format="Dropdown" ma:hidden="true" ma:internalName="DocumentType">
      <xsd:simpleType>
        <xsd:union memberTypes="dms:Text">
          <xsd:simpleType>
            <xsd:restriction base="dms:Choice">
              <xsd:enumeration value="APPLICATION, certificate, consent related"/>
              <xsd:enumeration value="CONTRACT, Variation, Agreement"/>
              <xsd:enumeration value="CORRESPONDENCE"/>
              <xsd:enumeration value="DRAWING, Plan, Map"/>
              <xsd:enumeration value="EMPLOYMENT related"/>
              <xsd:enumeration value="FINANCIAL related"/>
              <xsd:enumeration value="KNOWLEDGE article"/>
              <xsd:enumeration value="MEETING related"/>
              <xsd:enumeration value="MEMO, Filenote, Email"/>
              <xsd:enumeration value="MODEL, Calculation, Working"/>
              <xsd:enumeration value="PHOTO, Image or Multi-media"/>
              <xsd:enumeration value="PRESENTATION"/>
              <xsd:enumeration value="PUBLICATION material"/>
              <xsd:enumeration value="PURCHASING related"/>
              <xsd:enumeration value="REPORT, or planning related"/>
              <xsd:enumeration value="RULES, Policy, Bylaw, procedure"/>
              <xsd:enumeration value="SERVICE REQUEST related"/>
              <xsd:enumeration value="SPECIFICATION or standard"/>
              <xsd:enumeration value="SUPPLIER PRODUCT Info"/>
              <xsd:enumeration value="TEMPLATE, Checklist or Form"/>
            </xsd:restriction>
          </xsd:simpleType>
        </xsd:union>
      </xsd:simpleType>
    </xsd:element>
    <xsd:element name="Narrative" ma:index="10" nillable="true" ma:displayName="Narrative" ma:hidden="true" ma:internalName="Narrative" ma:readOnly="false">
      <xsd:simpleType>
        <xsd:restriction base="dms:Note"/>
      </xsd:simpleType>
    </xsd:element>
    <xsd:element name="Subactivity" ma:index="12" nillable="true" ma:displayName="Subactivity" ma:default="NA" ma:hidden="true" ma:internalName="Subactivity" ma:readOnly="false">
      <xsd:simpleType>
        <xsd:restriction base="dms:Text">
          <xsd:maxLength value="255"/>
        </xsd:restriction>
      </xsd:simpleType>
    </xsd:element>
    <xsd:element name="Case" ma:index="13" nillable="true" ma:displayName="Case" ma:default="NA" ma:hidden="true" ma:internalName="Case" ma:readOnly="false">
      <xsd:simpleType>
        <xsd:restriction base="dms:Text">
          <xsd:maxLength value="255"/>
        </xsd:restriction>
      </xsd:simpleType>
    </xsd:element>
    <xsd:element name="RelatedPeople" ma:index="14" nillable="true" ma:displayName="Related People" ma:hidden="true" ma:list="UserInfo" ma:SharePointGroup="0" ma:internalName="RelatedPeople" ma:readOnly="false" ma:showField="ImnNam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CategoryName" ma:index="15" nillable="true" ma:displayName="Category 1" ma:default="NA" ma:hidden="true" ma:internalName="CategoryName" ma:readOnly="false">
      <xsd:simpleType>
        <xsd:restriction base="dms:Text">
          <xsd:maxLength value="255"/>
        </xsd:restriction>
      </xsd:simpleType>
    </xsd:element>
    <xsd:element name="CategoryValue" ma:index="16" nillable="true" ma:displayName="Category 2" ma:default="NA" ma:hidden="true" ma:internalName="CategoryValue" ma:readOnly="false">
      <xsd:simpleType>
        <xsd:restriction base="dms:Text">
          <xsd:maxLength value="255"/>
        </xsd:restriction>
      </xsd:simpleType>
    </xsd:element>
    <xsd:element name="BusinessValue" ma:index="17" nillable="true" ma:displayName="Business Value" ma:hidden="true" ma:internalName="BusinessValue" ma:readOnly="false">
      <xsd:simpleType>
        <xsd:restriction base="dms:Text">
          <xsd:maxLength value="255"/>
        </xsd:restriction>
      </xsd:simpleType>
    </xsd:element>
    <xsd:element name="FunctionGroup" ma:index="18" nillable="true" ma:displayName="Function Group" ma:default="Transport" ma:hidden="true" ma:internalName="FunctionGroup" ma:readOnly="false">
      <xsd:simpleType>
        <xsd:restriction base="dms:Text">
          <xsd:maxLength value="255"/>
        </xsd:restriction>
      </xsd:simpleType>
    </xsd:element>
    <xsd:element name="Function" ma:index="19" nillable="true" ma:displayName="Function" ma:default="Public Transport" ma:hidden="true" ma:internalName="Function" ma:readOnly="false">
      <xsd:simpleType>
        <xsd:restriction base="dms:Text">
          <xsd:maxLength value="255"/>
        </xsd:restriction>
      </xsd:simpleType>
    </xsd:element>
    <xsd:element name="PRAType" ma:index="20" nillable="true" ma:displayName="PRA Type" ma:default="Doc" ma:hidden="true" ma:indexed="true" ma:internalName="PRAType" ma:readOnly="false">
      <xsd:simpleType>
        <xsd:restriction base="dms:Text">
          <xsd:maxLength value="255"/>
        </xsd:restriction>
      </xsd:simpleType>
    </xsd:element>
    <xsd:element name="PRADate1" ma:index="21" nillable="true" ma:displayName="PRA Date 1" ma:format="DateOnly" ma:hidden="true" ma:internalName="PRADate1" ma:readOnly="false">
      <xsd:simpleType>
        <xsd:restriction base="dms:DateTime"/>
      </xsd:simpleType>
    </xsd:element>
    <xsd:element name="PRADate2" ma:index="22" nillable="true" ma:displayName="PRA Date 2" ma:format="DateOnly" ma:hidden="true" ma:internalName="PRADate2" ma:readOnly="false">
      <xsd:simpleType>
        <xsd:restriction base="dms:DateTime"/>
      </xsd:simpleType>
    </xsd:element>
    <xsd:element name="PRADate3" ma:index="23" nillable="true" ma:displayName="PRA Date 3" ma:format="DateOnly" ma:hidden="true" ma:internalName="PRADate3" ma:readOnly="false">
      <xsd:simpleType>
        <xsd:restriction base="dms:DateTime"/>
      </xsd:simpleType>
    </xsd:element>
    <xsd:element name="PRADateDisposal" ma:index="24" nillable="true" ma:displayName="PRA Date Disposal" ma:format="DateOnly" ma:hidden="true" ma:internalName="PRADateDisposal" ma:readOnly="false">
      <xsd:simpleType>
        <xsd:restriction base="dms:DateTime"/>
      </xsd:simpleType>
    </xsd:element>
    <xsd:element name="PRADateTrigger" ma:index="25" nillable="true" ma:displayName="PRA Date Trigger" ma:format="DateOnly" ma:hidden="true" ma:internalName="PRADateTrigger" ma:readOnly="false">
      <xsd:simpleType>
        <xsd:restriction base="dms:DateTime"/>
      </xsd:simpleType>
    </xsd:element>
    <xsd:element name="PRAText1" ma:index="26" nillable="true" ma:displayName="PRA Text 1" ma:hidden="true" ma:internalName="PRAText1" ma:readOnly="false">
      <xsd:simpleType>
        <xsd:restriction base="dms:Text">
          <xsd:maxLength value="255"/>
        </xsd:restriction>
      </xsd:simpleType>
    </xsd:element>
    <xsd:element name="PRAText2" ma:index="27" nillable="true" ma:displayName="PRA Text 2" ma:hidden="true" ma:internalName="PRAText2" ma:readOnly="false">
      <xsd:simpleType>
        <xsd:restriction base="dms:Text">
          <xsd:maxLength value="255"/>
        </xsd:restriction>
      </xsd:simpleType>
    </xsd:element>
    <xsd:element name="PRAText3" ma:index="28" nillable="true" ma:displayName="PRA Text 3" ma:hidden="true" ma:internalName="PRAText3" ma:readOnly="false">
      <xsd:simpleType>
        <xsd:restriction base="dms:Text">
          <xsd:maxLength value="255"/>
        </xsd:restriction>
      </xsd:simpleType>
    </xsd:element>
    <xsd:element name="PRAText4" ma:index="29" nillable="true" ma:displayName="PRA Text 4" ma:hidden="true" ma:internalName="PRAText4" ma:readOnly="false">
      <xsd:simpleType>
        <xsd:restriction base="dms:Text">
          <xsd:maxLength value="255"/>
        </xsd:restriction>
      </xsd:simpleType>
    </xsd:element>
    <xsd:element name="PRAText5" ma:index="30" nillable="true" ma:displayName="PRA Text 5" ma:hidden="true" ma:indexed="true" ma:internalName="PRAText5" ma:readOnly="false">
      <xsd:simpleType>
        <xsd:restriction base="dms:Text">
          <xsd:maxLength value="255"/>
        </xsd:restriction>
      </xsd:simpleType>
    </xsd:element>
    <xsd:element name="AggregationStatus" ma:index="31" nillable="true" ma:displayName="Aggregation Status" ma:default="Normal" ma:format="Dropdown" ma:hidden="true" ma:internalName="AggregationStatus" ma:readOnly="false">
      <xsd:simpleType>
        <xsd:union memberTypes="dms:Text">
          <xsd:simpleType>
            <xsd:restriction base="dms:Choice">
              <xsd:enumeration value="Delete Soon"/>
              <xsd:enumeration value="Transfer Soon"/>
              <xsd:enumeration value="Appraise Soon"/>
              <xsd:enumeration value="Delete"/>
              <xsd:enumeration value="Transfer"/>
              <xsd:enumeration value="Appraise"/>
              <xsd:enumeration value="Hold"/>
              <xsd:enumeration value="Normal"/>
              <xsd:enumeration value="Archive"/>
            </xsd:restriction>
          </xsd:simpleType>
        </xsd:union>
      </xsd:simpleType>
    </xsd:element>
    <xsd:element name="Project" ma:index="32" nillable="true" ma:displayName="Project" ma:default="NA" ma:hidden="true" ma:internalName="Project" ma:readOnly="false">
      <xsd:simpleType>
        <xsd:restriction base="dms:Text">
          <xsd:maxLength value="255"/>
        </xsd:restriction>
      </xsd:simpleType>
    </xsd:element>
    <xsd:element name="Activity" ma:index="33" nillable="true" ma:displayName="Activity" ma:default="Performance Monitoring" ma:hidden="true" ma:internalName="Activity" ma:readOnly="false">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15ffb055-6eb4-45a1-bc20-bf2ac0d420da" elementFormDefault="qualified">
    <xsd:import namespace="http://schemas.microsoft.com/office/2006/documentManagement/types"/>
    <xsd:import namespace="http://schemas.microsoft.com/office/infopath/2007/PartnerControls"/>
    <xsd:element name="KeyWords" ma:index="9" nillable="true" ma:displayName="Key Words" ma:hidden="true" ma:internalName="KeyWords" ma:readOnly="false">
      <xsd:simpleType>
        <xsd:restriction base="dms:Note"/>
      </xsd:simpleType>
    </xsd:element>
    <xsd:element name="SecurityClassification" ma:index="11" nillable="true" ma:displayName="Security Classification" ma:format="Dropdown" ma:hidden="true" ma:internalName="SecurityClassification">
      <xsd:simpleType>
        <xsd:union memberTypes="dms:Text">
          <xsd:simpleType>
            <xsd:restriction base="dms:Choice">
              <xsd:enumeration value="Confidential"/>
              <xsd:enumeration value="Restricted"/>
              <xsd:enumeration value="Unrestricted"/>
            </xsd:restriction>
          </xsd:simpleType>
        </xsd:union>
      </xsd:simpleType>
    </xsd:element>
  </xsd:schema>
  <xsd:schema xmlns:xsd="http://www.w3.org/2001/XMLSchema" xmlns:xs="http://www.w3.org/2001/XMLSchema" xmlns:dms="http://schemas.microsoft.com/office/2006/documentManagement/types" xmlns:pc="http://schemas.microsoft.com/office/infopath/2007/PartnerControls" targetNamespace="725c79e5-42ce-4aa0-ac78-b6418001f0d2" elementFormDefault="qualified">
    <xsd:import namespace="http://schemas.microsoft.com/office/2006/documentManagement/types"/>
    <xsd:import namespace="http://schemas.microsoft.com/office/infopath/2007/PartnerControls"/>
    <xsd:element name="AggregationNarrative" ma:index="34" nillable="true" ma:displayName="Aggregation Narrative" ma:hidden="true" ma:internalName="AggregationNarrative" ma:readOnly="false">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c91a514c-9034-4fa3-897a-8352025b26ed" elementFormDefault="qualified">
    <xsd:import namespace="http://schemas.microsoft.com/office/2006/documentManagement/types"/>
    <xsd:import namespace="http://schemas.microsoft.com/office/infopath/2007/PartnerControls"/>
    <xsd:element name="Channel" ma:index="35" nillable="true" ma:displayName="Channel" ma:default="NA" ma:hidden="true" ma:internalName="Channel" ma:readOnly="false">
      <xsd:simpleType>
        <xsd:restriction base="dms:Text">
          <xsd:maxLength value="255"/>
        </xsd:restriction>
      </xsd:simpleType>
    </xsd:element>
    <xsd:element name="Team" ma:index="36" nillable="true" ma:displayName="Team" ma:default="Public Transport" ma:hidden="true" ma:internalName="Team" ma:readOnly="false">
      <xsd:simpleType>
        <xsd:restriction base="dms:Text">
          <xsd:maxLength value="255"/>
        </xsd:restriction>
      </xsd:simpleType>
    </xsd:element>
    <xsd:element name="Level2" ma:index="37" nillable="true" ma:displayName="Level2" ma:default="NA" ma:hidden="true" ma:internalName="Level2" ma:readOnly="false">
      <xsd:simpleType>
        <xsd:restriction base="dms:Text">
          <xsd:maxLength value="255"/>
        </xsd:restriction>
      </xsd:simpleType>
    </xsd:element>
    <xsd:element name="Level3" ma:index="38" nillable="true" ma:displayName="Level3" ma:hidden="true" ma:internalName="Level3" ma:readOnly="false">
      <xsd:simpleType>
        <xsd:restriction base="dms:Text">
          <xsd:maxLength value="255"/>
        </xsd:restriction>
      </xsd:simpleType>
    </xsd:element>
    <xsd:element name="Year" ma:index="39" nillable="true" ma:displayName="Year" ma:default="NA" ma:hidden="true" ma:internalName="Year" ma:readOnly="false">
      <xsd:simpleType>
        <xsd:restriction base="dms:Text">
          <xsd:maxLength value="255"/>
        </xsd:restriction>
      </xsd:simpleType>
    </xsd:element>
    <xsd:element name="OverrideLabel" ma:index="40" nillable="true" ma:displayName="Override Label" ma:hidden="true" ma:indexed="true" ma:internalName="OverrideLabel" ma:readOnly="false">
      <xsd:simpleType>
        <xsd:restriction base="dms:Text">
          <xsd:maxLength value="255"/>
        </xsd:restriction>
      </xsd:simpleType>
    </xsd:element>
    <xsd:element name="SetLabel" ma:index="41" nillable="true" ma:displayName="Set Label" ma:default="RETAIN" ma:hidden="true" ma:indexed="true" ma:internalName="SetLabel">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7af8820d-5d77-49fd-a90f-de67c7df7ae1" elementFormDefault="qualified">
    <xsd:import namespace="http://schemas.microsoft.com/office/2006/documentManagement/types"/>
    <xsd:import namespace="http://schemas.microsoft.com/office/infopath/2007/PartnerControls"/>
    <xsd:element name="zMigrationID" ma:index="42" nillable="true" ma:displayName="zMigrationID" ma:hidden="true" ma:indexed="true" ma:internalName="zMigrationID" ma:readOnly="false">
      <xsd:simpleType>
        <xsd:restriction base="dms:Text">
          <xsd:maxLength value="255"/>
        </xsd:restriction>
      </xsd:simpleType>
    </xsd:element>
    <xsd:element name="zLegacy" ma:index="43" nillable="true" ma:displayName="zLegacy" ma:hidden="true" ma:internalName="zLegacy" ma:readOnly="false">
      <xsd:simpleType>
        <xsd:restriction base="dms:Note"/>
      </xsd:simpleType>
    </xsd:element>
    <xsd:element name="zLegacyJSON" ma:index="44" nillable="true" ma:displayName="zLegacyJSON" ma:hidden="true" ma:internalName="zLegacyJSON" ma:readOnly="fals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c1c5e4c-ca64-49bb-a5b7-8cec2effdb4c" elementFormDefault="qualified">
    <xsd:import namespace="http://schemas.microsoft.com/office/2006/documentManagement/types"/>
    <xsd:import namespace="http://schemas.microsoft.com/office/infopath/2007/PartnerControls"/>
    <xsd:element name="MediaServiceMetadata" ma:index="45" nillable="true" ma:displayName="MediaServiceMetadata" ma:hidden="true" ma:internalName="MediaServiceMetadata" ma:readOnly="true">
      <xsd:simpleType>
        <xsd:restriction base="dms:Note"/>
      </xsd:simpleType>
    </xsd:element>
    <xsd:element name="MediaServiceFastMetadata" ma:index="46" nillable="true" ma:displayName="MediaServiceFastMetadata" ma:hidden="true" ma:internalName="MediaServiceFastMetadata" ma:readOnly="true">
      <xsd:simpleType>
        <xsd:restriction base="dms:Note"/>
      </xsd:simpleType>
    </xsd:element>
    <xsd:element name="MediaServiceObjectDetectorVersions" ma:index="47" nillable="true" ma:displayName="MediaServiceObjectDetectorVersions" ma:hidden="true" ma:indexed="true" ma:internalName="MediaServiceObjectDetectorVersions" ma:readOnly="true">
      <xsd:simpleType>
        <xsd:restriction base="dms:Text"/>
      </xsd:simpleType>
    </xsd:element>
    <xsd:element name="lcf76f155ced4ddcb4097134ff3c332f" ma:index="49" nillable="true" ma:taxonomy="true" ma:internalName="lcf76f155ced4ddcb4097134ff3c332f" ma:taxonomyFieldName="MediaServiceImageTags" ma:displayName="Image Tags" ma:readOnly="false" ma:fieldId="{5cf76f15-5ced-4ddc-b409-7134ff3c332f}" ma:taxonomyMulti="true" ma:sspId="c7d328cb-87b6-454d-8e4d-926b9ed8b4ae" ma:termSetId="09814cd3-568e-fe90-9814-8d621ff8fb84" ma:anchorId="fba54fb3-c3e1-fe81-a776-ca4b69148c4d" ma:open="true" ma:isKeyword="false">
      <xsd:complexType>
        <xsd:sequence>
          <xsd:element ref="pc:Terms" minOccurs="0" maxOccurs="1"/>
        </xsd:sequence>
      </xsd:complexType>
    </xsd:element>
    <xsd:element name="MediaServiceOCR" ma:index="51" nillable="true" ma:displayName="Extracted Text" ma:internalName="MediaServiceOCR" ma:readOnly="true">
      <xsd:simpleType>
        <xsd:restriction base="dms:Note">
          <xsd:maxLength value="255"/>
        </xsd:restriction>
      </xsd:simpleType>
    </xsd:element>
    <xsd:element name="MediaServiceGenerationTime" ma:index="52" nillable="true" ma:displayName="MediaServiceGenerationTime" ma:hidden="true" ma:internalName="MediaServiceGenerationTime" ma:readOnly="true">
      <xsd:simpleType>
        <xsd:restriction base="dms:Text"/>
      </xsd:simpleType>
    </xsd:element>
    <xsd:element name="MediaServiceEventHashCode" ma:index="53" nillable="true" ma:displayName="MediaServiceEventHashCode" ma:hidden="true" ma:internalName="MediaServiceEventHashCode" ma:readOnly="true">
      <xsd:simpleType>
        <xsd:restriction base="dms:Text"/>
      </xsd:simpleType>
    </xsd:element>
    <xsd:element name="Links" ma:index="54" nillable="true" ma:displayName="Links" ma:internalName="Links">
      <xsd:simpleType>
        <xsd:restriction base="dms:Note">
          <xsd:maxLength value="255"/>
        </xsd:restriction>
      </xsd:simpleType>
    </xsd:element>
    <xsd:element name="MediaServiceSearchProperties" ma:index="56" nillable="true" ma:displayName="MediaServiceSearchProperties" ma:hidden="true" ma:internalName="MediaServiceSearchProperties" ma:readOnly="true">
      <xsd:simpleType>
        <xsd:restriction base="dms:Note"/>
      </xsd:simpleType>
    </xsd:element>
    <xsd:element name="MediaServiceDateTaken" ma:index="57"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13d8cbb2-94df-42a3-8d40-31c4bddfc47c" elementFormDefault="qualified">
    <xsd:import namespace="http://schemas.microsoft.com/office/2006/documentManagement/types"/>
    <xsd:import namespace="http://schemas.microsoft.com/office/infopath/2007/PartnerControls"/>
    <xsd:element name="TaxCatchAll" ma:index="50" nillable="true" ma:displayName="Taxonomy Catch All Column" ma:hidden="true" ma:list="{625a2756-82b7-496f-83ee-b4d5b39d229b}" ma:internalName="TaxCatchAll" ma:showField="CatchAllData" ma:web="13d8cbb2-94df-42a3-8d40-31c4bddfc47c">
      <xsd:complexType>
        <xsd:complexContent>
          <xsd:extension base="dms:MultiChoiceLookup">
            <xsd:sequence>
              <xsd:element name="Value" type="dms:Lookup" maxOccurs="unbounded" minOccurs="0" nillable="true"/>
            </xsd:sequence>
          </xsd:extension>
        </xsd:complexContent>
      </xsd:complexType>
    </xsd:element>
    <xsd:element name="_dlc_DocIdUrl" ma:index="55"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4.xml><?xml version="1.0" encoding="utf-8"?>
<?mso-contentType ?>
<FormTemplates xmlns="http://schemas.microsoft.com/sharepoint/v3/contenttype/forms">
  <Display>DocumentLibraryForm</Display>
  <Edit>DocumentLibraryForm</Edit>
  <New>DocumentLibraryForm</New>
</FormTemplates>
</file>

<file path=customXml/item5.xml><?xml version="1.0" encoding="utf-8"?>
<p:properties xmlns:p="http://schemas.microsoft.com/office/2006/metadata/properties" xmlns:xsi="http://www.w3.org/2001/XMLSchema-instance" xmlns:pc="http://schemas.microsoft.com/office/infopath/2007/PartnerControls">
  <documentManagement>
    <Subactivity xmlns="4f9c820c-e7e2-444d-97ee-45f2b3485c1d">LGOIMA - Investigations - Ombudsman</Subactivity>
    <BusinessValue xmlns="4f9c820c-e7e2-444d-97ee-45f2b3485c1d" xsi:nil="true"/>
    <PRADateDisposal xmlns="4f9c820c-e7e2-444d-97ee-45f2b3485c1d" xsi:nil="true"/>
    <KeyWords xmlns="15ffb055-6eb4-45a1-bc20-bf2ac0d420da" xsi:nil="true"/>
    <SecurityClassification xmlns="15ffb055-6eb4-45a1-bc20-bf2ac0d420da" xsi:nil="true"/>
    <PRADate3 xmlns="4f9c820c-e7e2-444d-97ee-45f2b3485c1d" xsi:nil="true"/>
    <PRAText5 xmlns="4f9c820c-e7e2-444d-97ee-45f2b3485c1d" xsi:nil="true"/>
    <Level2 xmlns="c91a514c-9034-4fa3-897a-8352025b26ed">NA</Level2>
    <Activity xmlns="4f9c820c-e7e2-444d-97ee-45f2b3485c1d">Investigations</Activity>
    <AggregationStatus xmlns="4f9c820c-e7e2-444d-97ee-45f2b3485c1d">Normal</AggregationStatus>
    <CategoryValue xmlns="4f9c820c-e7e2-444d-97ee-45f2b3485c1d">NA</CategoryValue>
    <PRADate2 xmlns="4f9c820c-e7e2-444d-97ee-45f2b3485c1d" xsi:nil="true"/>
    <SetLabel xmlns="c91a514c-9034-4fa3-897a-8352025b26ed">RETAIN</SetLabel>
    <Case xmlns="4f9c820c-e7e2-444d-97ee-45f2b3485c1d">Ombudsman</Case>
    <PRAText1 xmlns="4f9c820c-e7e2-444d-97ee-45f2b3485c1d" xsi:nil="true"/>
    <PRAText4 xmlns="4f9c820c-e7e2-444d-97ee-45f2b3485c1d" xsi:nil="true"/>
    <Level3 xmlns="c91a514c-9034-4fa3-897a-8352025b26ed" xsi:nil="true"/>
    <Team xmlns="c91a514c-9034-4fa3-897a-8352025b26ed">LGOIMA - Official Information and Privacy Requests</Team>
    <Project xmlns="4f9c820c-e7e2-444d-97ee-45f2b3485c1d">NA</Project>
    <zLegacy xmlns="7af8820d-5d77-49fd-a90f-de67c7df7ae1" xsi:nil="true"/>
    <FunctionGroup xmlns="4f9c820c-e7e2-444d-97ee-45f2b3485c1d">Internal Services</FunctionGroup>
    <Function xmlns="4f9c820c-e7e2-444d-97ee-45f2b3485c1d">Official Information and Privacy Requests</Function>
    <RelatedPeople xmlns="4f9c820c-e7e2-444d-97ee-45f2b3485c1d">
      <UserInfo>
        <DisplayName/>
        <AccountId xsi:nil="true"/>
        <AccountType/>
      </UserInfo>
    </RelatedPeople>
    <AggregationNarrative xmlns="725c79e5-42ce-4aa0-ac78-b6418001f0d2" xsi:nil="true"/>
    <Channel xmlns="c91a514c-9034-4fa3-897a-8352025b26ed">NA</Channel>
    <PRAType xmlns="4f9c820c-e7e2-444d-97ee-45f2b3485c1d">Doc</PRAType>
    <PRADate1 xmlns="4f9c820c-e7e2-444d-97ee-45f2b3485c1d" xsi:nil="true"/>
    <DocumentType xmlns="4f9c820c-e7e2-444d-97ee-45f2b3485c1d" xsi:nil="true"/>
    <PRAText3 xmlns="4f9c820c-e7e2-444d-97ee-45f2b3485c1d" xsi:nil="true"/>
    <OverrideLabel xmlns="c91a514c-9034-4fa3-897a-8352025b26ed" xsi:nil="true"/>
    <zLegacyJSON xmlns="7af8820d-5d77-49fd-a90f-de67c7df7ae1" xsi:nil="true"/>
    <zMigrationID xmlns="7af8820d-5d77-49fd-a90f-de67c7df7ae1" xsi:nil="true"/>
    <Narrative xmlns="4f9c820c-e7e2-444d-97ee-45f2b3485c1d" xsi:nil="true"/>
    <CategoryName xmlns="4f9c820c-e7e2-444d-97ee-45f2b3485c1d">Ombudsman LGOIMA SR5793 Tony Randle</CategoryName>
    <PRADateTrigger xmlns="4f9c820c-e7e2-444d-97ee-45f2b3485c1d" xsi:nil="true"/>
    <PRAText2 xmlns="4f9c820c-e7e2-444d-97ee-45f2b3485c1d" xsi:nil="true"/>
    <Links xmlns="cc1c5e4c-ca64-49bb-a5b7-8cec2effdb4c" xsi:nil="true"/>
    <_dlc_DocIdUrl xmlns="13d8cbb2-94df-42a3-8d40-31c4bddfc47c">
      <Url>https://otagorc.sharepoint.com/sites/PublicTransport/_layouts/15/DocIdRedir.aspx?ID=PublicTransport-1441467576-1882</Url>
      <Description>PublicTransport-1441467576-1882</Description>
    </_dlc_DocIdUrl>
    <lcf76f155ced4ddcb4097134ff3c332f xmlns="cc1c5e4c-ca64-49bb-a5b7-8cec2effdb4c">
      <Terms xmlns="http://schemas.microsoft.com/office/infopath/2007/PartnerControls"/>
    </lcf76f155ced4ddcb4097134ff3c332f>
    <TaxCatchAll xmlns="13d8cbb2-94df-42a3-8d40-31c4bddfc47c" xsi:nil="true"/>
    <Year xmlns="c91a514c-9034-4fa3-897a-8352025b26ed">NA</Year>
  </documentManagement>
</p:properties>
</file>

<file path=customXml/itemProps1.xml><?xml version="1.0" encoding="utf-8"?>
<ds:datastoreItem xmlns:ds="http://schemas.openxmlformats.org/officeDocument/2006/customXml" ds:itemID="{5745109E-2DDF-40CB-AC2B-FF9B10C90820}">
  <ds:schemaRefs>
    <ds:schemaRef ds:uri="http://www.objective.com/ecm/document/metadata/4B413F916FD443D397C32D1E531FC4F9"/>
  </ds:schemaRefs>
</ds:datastoreItem>
</file>

<file path=customXml/itemProps2.xml><?xml version="1.0" encoding="utf-8"?>
<ds:datastoreItem xmlns:ds="http://schemas.openxmlformats.org/officeDocument/2006/customXml" ds:itemID="{C4EBEC94-9BBA-402E-86AF-B2BE7E2DAA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f9c820c-e7e2-444d-97ee-45f2b3485c1d"/>
    <ds:schemaRef ds:uri="15ffb055-6eb4-45a1-bc20-bf2ac0d420da"/>
    <ds:schemaRef ds:uri="725c79e5-42ce-4aa0-ac78-b6418001f0d2"/>
    <ds:schemaRef ds:uri="c91a514c-9034-4fa3-897a-8352025b26ed"/>
    <ds:schemaRef ds:uri="7af8820d-5d77-49fd-a90f-de67c7df7ae1"/>
    <ds:schemaRef ds:uri="cc1c5e4c-ca64-49bb-a5b7-8cec2effdb4c"/>
    <ds:schemaRef ds:uri="13d8cbb2-94df-42a3-8d40-31c4bddfc47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55D5B607-CB13-4DED-9862-15F74CDF8F1B}">
  <ds:schemaRefs>
    <ds:schemaRef ds:uri="http://schemas.microsoft.com/sharepoint/events"/>
  </ds:schemaRefs>
</ds:datastoreItem>
</file>

<file path=customXml/itemProps4.xml><?xml version="1.0" encoding="utf-8"?>
<ds:datastoreItem xmlns:ds="http://schemas.openxmlformats.org/officeDocument/2006/customXml" ds:itemID="{4D2EBE1E-0D0D-4C81-A31D-637222BB6FE6}">
  <ds:schemaRefs>
    <ds:schemaRef ds:uri="http://schemas.microsoft.com/sharepoint/v3/contenttype/forms"/>
  </ds:schemaRefs>
</ds:datastoreItem>
</file>

<file path=customXml/itemProps5.xml><?xml version="1.0" encoding="utf-8"?>
<ds:datastoreItem xmlns:ds="http://schemas.openxmlformats.org/officeDocument/2006/customXml" ds:itemID="{02F6586D-9474-4E00-A91F-A858DDEFB818}">
  <ds:schemaRefs>
    <ds:schemaRef ds:uri="http://schemas.microsoft.com/office/2006/metadata/properties"/>
    <ds:schemaRef ds:uri="http://schemas.microsoft.com/office/infopath/2007/PartnerControls"/>
    <ds:schemaRef ds:uri="4f9c820c-e7e2-444d-97ee-45f2b3485c1d"/>
    <ds:schemaRef ds:uri="15ffb055-6eb4-45a1-bc20-bf2ac0d420da"/>
    <ds:schemaRef ds:uri="c91a514c-9034-4fa3-897a-8352025b26ed"/>
    <ds:schemaRef ds:uri="b42752ae-730f-4d0b-9b4d-4479004f7332"/>
    <ds:schemaRef ds:uri="7af8820d-5d77-49fd-a90f-de67c7df7ae1"/>
    <ds:schemaRef ds:uri="725c79e5-42ce-4aa0-ac78-b6418001f0d2"/>
    <ds:schemaRef ds:uri="5be5fbfb-44e1-4704-9dac-5a017e8bd69c"/>
    <ds:schemaRef ds:uri="cc1c5e4c-ca64-49bb-a5b7-8cec2effdb4c"/>
    <ds:schemaRef ds:uri="13d8cbb2-94df-42a3-8d40-31c4bddfc47c"/>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tmpscrapsheet</vt:lpstr>
      <vt:lpstr>Revised Response</vt:lpstr>
    </vt:vector>
  </TitlesOfParts>
  <Manager/>
  <Company>Otago Regional Council</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seang</dc:creator>
  <cp:keywords/>
  <dc:description/>
  <cp:lastModifiedBy>Jack Cowie</cp:lastModifiedBy>
  <cp:revision/>
  <dcterms:created xsi:type="dcterms:W3CDTF">2008-11-13T03:07:38Z</dcterms:created>
  <dcterms:modified xsi:type="dcterms:W3CDTF">2026-07-06T03:54:42Z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hecked by">
    <vt:lpwstr>32123</vt:lpwstr>
  </property>
  <property fmtid="{D5CDD505-2E9C-101B-9397-08002B2CF9AE}" pid="3" name="Objective-Id">
    <vt:lpwstr>A697982</vt:lpwstr>
  </property>
  <property fmtid="{D5CDD505-2E9C-101B-9397-08002B2CF9AE}" pid="4" name="Objective-Title">
    <vt:lpwstr>Transaction Query</vt:lpwstr>
  </property>
  <property fmtid="{D5CDD505-2E9C-101B-9397-08002B2CF9AE}" pid="5" name="Objective-Description">
    <vt:lpwstr/>
  </property>
  <property fmtid="{D5CDD505-2E9C-101B-9397-08002B2CF9AE}" pid="6" name="Objective-CreationStamp">
    <vt:filetime>2014-11-19T04:00:17Z</vt:filetime>
  </property>
  <property fmtid="{D5CDD505-2E9C-101B-9397-08002B2CF9AE}" pid="7" name="Objective-IsApproved">
    <vt:bool>false</vt:bool>
  </property>
  <property fmtid="{D5CDD505-2E9C-101B-9397-08002B2CF9AE}" pid="8" name="Objective-IsPublished">
    <vt:bool>true</vt:bool>
  </property>
  <property fmtid="{D5CDD505-2E9C-101B-9397-08002B2CF9AE}" pid="9" name="Objective-DatePublished">
    <vt:filetime>2017-06-22T20:35:13Z</vt:filetime>
  </property>
  <property fmtid="{D5CDD505-2E9C-101B-9397-08002B2CF9AE}" pid="10" name="Objective-ModificationStamp">
    <vt:filetime>2017-06-22T20:35:13Z</vt:filetime>
  </property>
  <property fmtid="{D5CDD505-2E9C-101B-9397-08002B2CF9AE}" pid="11" name="Objective-Owner">
    <vt:lpwstr>Sean Geary</vt:lpwstr>
  </property>
  <property fmtid="{D5CDD505-2E9C-101B-9397-08002B2CF9AE}" pid="12" name="Objective-Path">
    <vt:lpwstr>ORC Global Folder:File Plan:Corporate:Finance:Management Accountant:Transaction Queries:</vt:lpwstr>
  </property>
  <property fmtid="{D5CDD505-2E9C-101B-9397-08002B2CF9AE}" pid="13" name="Objective-Parent">
    <vt:lpwstr>Transaction Queries</vt:lpwstr>
  </property>
  <property fmtid="{D5CDD505-2E9C-101B-9397-08002B2CF9AE}" pid="14" name="Objective-State">
    <vt:lpwstr>Published</vt:lpwstr>
  </property>
  <property fmtid="{D5CDD505-2E9C-101B-9397-08002B2CF9AE}" pid="15" name="Objective-VersionId">
    <vt:lpwstr>vA1530605</vt:lpwstr>
  </property>
  <property fmtid="{D5CDD505-2E9C-101B-9397-08002B2CF9AE}" pid="16" name="Objective-Version">
    <vt:lpwstr>1.0</vt:lpwstr>
  </property>
  <property fmtid="{D5CDD505-2E9C-101B-9397-08002B2CF9AE}" pid="17" name="Objective-VersionNumber">
    <vt:r8>3</vt:r8>
  </property>
  <property fmtid="{D5CDD505-2E9C-101B-9397-08002B2CF9AE}" pid="18" name="Objective-VersionComment">
    <vt:lpwstr/>
  </property>
  <property fmtid="{D5CDD505-2E9C-101B-9397-08002B2CF9AE}" pid="19" name="Objective-FileNumber">
    <vt:lpwstr>qA55791</vt:lpwstr>
  </property>
  <property fmtid="{D5CDD505-2E9C-101B-9397-08002B2CF9AE}" pid="20" name="Objective-Classification">
    <vt:lpwstr>[Inherited - Restricted]</vt:lpwstr>
  </property>
  <property fmtid="{D5CDD505-2E9C-101B-9397-08002B2CF9AE}" pid="21" name="Objective-Caveats">
    <vt:lpwstr/>
  </property>
  <property fmtid="{D5CDD505-2E9C-101B-9397-08002B2CF9AE}" pid="22" name="Objective-Council Function">
    <vt:lpwstr>Finance</vt:lpwstr>
  </property>
  <property fmtid="{D5CDD505-2E9C-101B-9397-08002B2CF9AE}" pid="23" name="Objective-Administrative Type">
    <vt:lpwstr>Analysis</vt:lpwstr>
  </property>
  <property fmtid="{D5CDD505-2E9C-101B-9397-08002B2CF9AE}" pid="24" name="Objective-Consent File Number">
    <vt:lpwstr/>
  </property>
  <property fmtid="{D5CDD505-2E9C-101B-9397-08002B2CF9AE}" pid="25" name="Objective-Compliance Category">
    <vt:lpwstr/>
  </property>
  <property fmtid="{D5CDD505-2E9C-101B-9397-08002B2CF9AE}" pid="26" name="Objective-Consent Category">
    <vt:lpwstr/>
  </property>
  <property fmtid="{D5CDD505-2E9C-101B-9397-08002B2CF9AE}" pid="27" name="Objective-Date of Response">
    <vt:lpwstr/>
  </property>
  <property fmtid="{D5CDD505-2E9C-101B-9397-08002B2CF9AE}" pid="28" name="Objective-Date Received">
    <vt:lpwstr/>
  </property>
  <property fmtid="{D5CDD505-2E9C-101B-9397-08002B2CF9AE}" pid="29" name="Objective-Position Title">
    <vt:lpwstr/>
  </property>
  <property fmtid="{D5CDD505-2E9C-101B-9397-08002B2CF9AE}" pid="30" name="Objective-Comment">
    <vt:lpwstr/>
  </property>
  <property fmtid="{D5CDD505-2E9C-101B-9397-08002B2CF9AE}" pid="31" name="ContentTypeId">
    <vt:lpwstr>0x0101002FBAE9FABD922A48B6AEDB227083F77900F9A383DD3B40E84AA420818890F937FE</vt:lpwstr>
  </property>
  <property fmtid="{D5CDD505-2E9C-101B-9397-08002B2CF9AE}" pid="32" name="_dlc_DocId">
    <vt:lpwstr>PublicTransport-1441467576-1882</vt:lpwstr>
  </property>
  <property fmtid="{D5CDD505-2E9C-101B-9397-08002B2CF9AE}" pid="33" name="_dlc_DocIdItemGuid">
    <vt:lpwstr>c2de0f74-d1f6-487e-b3b3-84fd058a6ee2</vt:lpwstr>
  </property>
  <property fmtid="{D5CDD505-2E9C-101B-9397-08002B2CF9AE}" pid="34" name="MediaServiceImageTags">
    <vt:lpwstr/>
  </property>
</Properties>
</file>