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09"/>
  <workbookPr filterPrivacy="1" codeName="ThisWorkbook"/>
  <xr:revisionPtr revIDLastSave="0" documentId="8_{B737E725-9CCD-4D45-BC09-35E209991281}" xr6:coauthVersionLast="45" xr6:coauthVersionMax="45" xr10:uidLastSave="{00000000-0000-0000-0000-000000000000}"/>
  <bookViews>
    <workbookView xWindow="28680" yWindow="-120" windowWidth="29040" windowHeight="15840" tabRatio="831" xr2:uid="{00000000-000D-0000-FFFF-FFFF00000000}"/>
  </bookViews>
  <sheets>
    <sheet name="Urban Town Centre - List" sheetId="1" r:id="rId1"/>
    <sheet name="City Centre Streets" sheetId="15" state="hidden" r:id="rId2"/>
  </sheets>
  <externalReferences>
    <externalReference r:id="rId3"/>
  </externalReferences>
  <definedNames>
    <definedName name="_xlnm._FilterDatabase" localSheetId="0" hidden="1">'Urban Town Centre - List'!$A$5:$AJ$23</definedName>
    <definedName name="National">#REF!</definedName>
    <definedName name="PivotTable1">[1]Sheet1!$E$11</definedName>
    <definedName name="_xlnm.Print_Area" localSheetId="0">'Urban Town Centre - List'!$A$1:$AF$23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3" i="1" l="1"/>
  <c r="V18" i="1"/>
  <c r="V21" i="1"/>
  <c r="V16" i="1"/>
  <c r="V20" i="1"/>
  <c r="V17" i="1"/>
  <c r="V13" i="1"/>
  <c r="V15" i="1"/>
  <c r="V14" i="1"/>
  <c r="V6" i="1"/>
  <c r="V12" i="1"/>
  <c r="V11" i="1"/>
  <c r="V9" i="1"/>
  <c r="V8" i="1"/>
  <c r="V7" i="1"/>
  <c r="V10" i="1"/>
  <c r="T23" i="1"/>
  <c r="U23" i="1" s="1"/>
  <c r="T19" i="1"/>
  <c r="S19" i="1"/>
  <c r="R19" i="1"/>
  <c r="V19" i="1" s="1"/>
  <c r="T18" i="1"/>
  <c r="S18" i="1"/>
  <c r="T21" i="1"/>
  <c r="S21" i="1"/>
  <c r="U16" i="1"/>
  <c r="U21" i="1" l="1"/>
  <c r="U19" i="1"/>
  <c r="U18" i="1"/>
  <c r="AD10" i="1" l="1"/>
  <c r="AC10" i="1"/>
  <c r="AE7" i="1"/>
  <c r="AD7" i="1"/>
  <c r="AC7" i="1"/>
  <c r="AF7" i="1" l="1"/>
  <c r="T19" i="15" l="1"/>
  <c r="X19" i="15"/>
  <c r="T26" i="15"/>
  <c r="X26" i="15"/>
  <c r="T35" i="15"/>
  <c r="X35" i="15"/>
  <c r="T99" i="15"/>
  <c r="X99" i="15"/>
  <c r="T118" i="15"/>
  <c r="X118" i="15"/>
  <c r="T123" i="15"/>
  <c r="X123" i="15"/>
  <c r="T62" i="15"/>
  <c r="X62" i="15"/>
  <c r="T167" i="15"/>
  <c r="X167" i="15"/>
  <c r="T108" i="15"/>
  <c r="X108" i="15"/>
  <c r="T113" i="15"/>
  <c r="X113" i="15"/>
  <c r="T114" i="15"/>
  <c r="X114" i="15"/>
  <c r="T140" i="15"/>
  <c r="X140" i="15"/>
  <c r="T151" i="15"/>
  <c r="X151" i="15"/>
  <c r="X4" i="15" l="1"/>
  <c r="X5" i="15"/>
  <c r="X8" i="15"/>
  <c r="X11" i="15"/>
  <c r="X16" i="15"/>
  <c r="X17" i="15"/>
  <c r="X20" i="15"/>
  <c r="X21" i="15"/>
  <c r="X24" i="15"/>
  <c r="X27" i="15"/>
  <c r="X28" i="15"/>
  <c r="X30" i="15"/>
  <c r="X42" i="15"/>
  <c r="X44" i="15"/>
  <c r="X45" i="15"/>
  <c r="X52" i="15"/>
  <c r="X53" i="15"/>
  <c r="X55" i="15"/>
  <c r="X57" i="15"/>
  <c r="X58" i="15"/>
  <c r="X65" i="15"/>
  <c r="X67" i="15"/>
  <c r="X69" i="15"/>
  <c r="X71" i="15"/>
  <c r="X76" i="15"/>
  <c r="X81" i="15"/>
  <c r="X82" i="15"/>
  <c r="X83" i="15"/>
  <c r="X87" i="15"/>
  <c r="X95" i="15"/>
  <c r="X97" i="15"/>
  <c r="X100" i="15"/>
  <c r="X105" i="15"/>
  <c r="X110" i="15"/>
  <c r="X111" i="15"/>
  <c r="X112" i="15"/>
  <c r="X116" i="15"/>
  <c r="X119" i="15"/>
  <c r="X120" i="15"/>
  <c r="X122" i="15"/>
  <c r="X125" i="15"/>
  <c r="X126" i="15"/>
  <c r="X130" i="15"/>
  <c r="X134" i="15"/>
  <c r="X135" i="15"/>
  <c r="X139" i="15"/>
  <c r="X142" i="15"/>
  <c r="X147" i="15"/>
  <c r="X149" i="15"/>
  <c r="X153" i="15"/>
  <c r="X156" i="15"/>
  <c r="X157" i="15"/>
  <c r="X160" i="15"/>
  <c r="X165" i="15"/>
  <c r="X174" i="15"/>
  <c r="X173" i="15"/>
  <c r="X176" i="15"/>
  <c r="X180" i="15"/>
  <c r="X129" i="15"/>
  <c r="X80" i="15"/>
  <c r="X88" i="15"/>
  <c r="X162" i="15"/>
  <c r="X146" i="15"/>
  <c r="X128" i="15"/>
  <c r="X13" i="15"/>
  <c r="X54" i="15"/>
  <c r="X109" i="15"/>
  <c r="X171" i="15"/>
  <c r="X33" i="15"/>
  <c r="X103" i="15"/>
  <c r="X124" i="15"/>
  <c r="X7" i="15"/>
  <c r="X166" i="15"/>
  <c r="X37" i="15"/>
  <c r="X161" i="15"/>
  <c r="X38" i="15"/>
  <c r="X90" i="15"/>
  <c r="X158" i="15"/>
  <c r="X127" i="15"/>
  <c r="X79" i="15"/>
  <c r="X163" i="15"/>
  <c r="X170" i="15"/>
  <c r="X75" i="15"/>
  <c r="X138" i="15"/>
  <c r="X179" i="15"/>
  <c r="X10" i="15"/>
  <c r="X29" i="15"/>
  <c r="X92" i="15"/>
  <c r="X32" i="15"/>
  <c r="X66" i="15"/>
  <c r="X14" i="15"/>
  <c r="X94" i="15"/>
  <c r="X107" i="15"/>
  <c r="X6" i="15"/>
  <c r="X168" i="15"/>
  <c r="X61" i="15"/>
  <c r="X104" i="15"/>
  <c r="X25" i="15"/>
  <c r="X48" i="15"/>
  <c r="X73" i="15"/>
  <c r="X91" i="15"/>
  <c r="X93" i="15"/>
  <c r="X177" i="15"/>
  <c r="X64" i="15"/>
  <c r="X96" i="15"/>
  <c r="X154" i="15"/>
  <c r="X155" i="15"/>
  <c r="X15" i="15"/>
  <c r="X36" i="15"/>
  <c r="X46" i="15"/>
  <c r="X47" i="15"/>
  <c r="X51" i="15"/>
  <c r="X89" i="15"/>
  <c r="X98" i="15"/>
  <c r="X132" i="15"/>
  <c r="X178" i="15"/>
  <c r="X9" i="15"/>
  <c r="X63" i="15"/>
  <c r="X77" i="15"/>
  <c r="X86" i="15"/>
  <c r="X121" i="15"/>
  <c r="X133" i="15"/>
  <c r="X143" i="15"/>
  <c r="X144" i="15"/>
  <c r="X175" i="15"/>
  <c r="X18" i="15"/>
  <c r="X50" i="15"/>
  <c r="X72" i="15"/>
  <c r="X84" i="15"/>
  <c r="X137" i="15"/>
  <c r="X164" i="15"/>
  <c r="X172" i="15"/>
  <c r="X22" i="15"/>
  <c r="X23" i="15"/>
  <c r="X43" i="15"/>
  <c r="X74" i="15"/>
  <c r="X101" i="15"/>
  <c r="X136" i="15"/>
  <c r="X148" i="15"/>
  <c r="X150" i="15"/>
  <c r="X152" i="15"/>
  <c r="X12" i="15"/>
  <c r="X31" i="15"/>
  <c r="X34" i="15"/>
  <c r="X39" i="15"/>
  <c r="X41" i="15"/>
  <c r="X49" i="15"/>
  <c r="X59" i="15"/>
  <c r="X60" i="15"/>
  <c r="X68" i="15"/>
  <c r="X70" i="15"/>
  <c r="X85" i="15"/>
  <c r="X102" i="15"/>
  <c r="X106" i="15"/>
  <c r="X115" i="15"/>
  <c r="X117" i="15"/>
  <c r="X131" i="15"/>
  <c r="X141" i="15"/>
  <c r="X145" i="15"/>
  <c r="X159" i="15"/>
  <c r="X169" i="15"/>
  <c r="X40" i="15"/>
  <c r="X56" i="15"/>
  <c r="X78" i="15"/>
  <c r="T80" i="15"/>
  <c r="X182" i="15"/>
  <c r="T129" i="15"/>
  <c r="T88" i="15"/>
  <c r="T162" i="15"/>
  <c r="T146" i="15"/>
  <c r="T128" i="15"/>
  <c r="T13" i="15"/>
  <c r="T54" i="15"/>
  <c r="T109" i="15"/>
  <c r="T171" i="15"/>
  <c r="T33" i="15"/>
  <c r="T103" i="15"/>
  <c r="T124" i="15"/>
  <c r="T7" i="15"/>
  <c r="T166" i="15"/>
  <c r="T37" i="15"/>
  <c r="T161" i="15"/>
  <c r="T38" i="15"/>
  <c r="T90" i="15"/>
  <c r="T158" i="15"/>
  <c r="T127" i="15"/>
  <c r="T79" i="15"/>
  <c r="T163" i="15"/>
  <c r="T170" i="15"/>
  <c r="T75" i="15"/>
  <c r="T138" i="15"/>
  <c r="T179" i="15"/>
  <c r="T10" i="15"/>
  <c r="T29" i="15"/>
  <c r="T92" i="15"/>
  <c r="T32" i="15"/>
  <c r="T66" i="15"/>
  <c r="T14" i="15"/>
  <c r="T94" i="15"/>
  <c r="T107" i="15"/>
  <c r="T6" i="15"/>
  <c r="T168" i="15"/>
  <c r="T61" i="15"/>
  <c r="T104" i="15"/>
  <c r="T25" i="15"/>
  <c r="T48" i="15"/>
  <c r="T73" i="15"/>
  <c r="T91" i="15"/>
  <c r="T93" i="15"/>
  <c r="T177" i="15"/>
  <c r="T64" i="15"/>
  <c r="T96" i="15"/>
  <c r="T154" i="15"/>
  <c r="T155" i="15"/>
  <c r="T15" i="15"/>
  <c r="T36" i="15"/>
  <c r="T46" i="15"/>
  <c r="T47" i="15"/>
  <c r="T51" i="15"/>
  <c r="T89" i="15"/>
  <c r="T98" i="15"/>
  <c r="T132" i="15"/>
  <c r="T178" i="15"/>
  <c r="T9" i="15"/>
  <c r="T63" i="15"/>
  <c r="T77" i="15"/>
  <c r="T86" i="15"/>
  <c r="T121" i="15"/>
  <c r="T133" i="15"/>
  <c r="T143" i="15"/>
  <c r="T144" i="15"/>
  <c r="T175" i="15"/>
  <c r="T18" i="15"/>
  <c r="T50" i="15"/>
  <c r="T72" i="15"/>
  <c r="T84" i="15"/>
  <c r="T137" i="15"/>
  <c r="T164" i="15"/>
  <c r="T172" i="15"/>
  <c r="T22" i="15"/>
  <c r="T23" i="15"/>
  <c r="T43" i="15"/>
  <c r="T74" i="15"/>
  <c r="T101" i="15"/>
  <c r="T136" i="15"/>
  <c r="T148" i="15"/>
  <c r="T150" i="15"/>
  <c r="T152" i="15"/>
  <c r="T12" i="15"/>
  <c r="T31" i="15"/>
  <c r="T34" i="15"/>
  <c r="T39" i="15"/>
  <c r="T41" i="15"/>
  <c r="T49" i="15"/>
  <c r="T59" i="15"/>
  <c r="T60" i="15"/>
  <c r="T68" i="15"/>
  <c r="T70" i="15"/>
  <c r="T85" i="15"/>
  <c r="T102" i="15"/>
  <c r="T106" i="15"/>
  <c r="T115" i="15"/>
  <c r="T117" i="15"/>
  <c r="T131" i="15"/>
  <c r="T141" i="15"/>
  <c r="T145" i="15"/>
  <c r="T159" i="15"/>
  <c r="T169" i="15"/>
  <c r="T40" i="15"/>
  <c r="T56" i="15"/>
  <c r="T78" i="15"/>
  <c r="T8" i="15"/>
  <c r="T4" i="15" l="1"/>
  <c r="W182" i="15" l="1"/>
  <c r="AA23" i="1" l="1"/>
  <c r="Z23" i="1"/>
  <c r="AA19" i="1"/>
  <c r="Z19" i="1"/>
  <c r="AA18" i="1"/>
  <c r="Z18" i="1"/>
  <c r="AA21" i="1"/>
  <c r="Z21" i="1"/>
  <c r="AA15" i="1"/>
  <c r="Z15" i="1"/>
  <c r="U15" i="1"/>
  <c r="AA14" i="1"/>
  <c r="Z14" i="1"/>
  <c r="U14" i="1"/>
  <c r="AA16" i="1"/>
  <c r="Z16" i="1"/>
  <c r="AA17" i="1"/>
  <c r="Z17" i="1"/>
  <c r="U17" i="1"/>
  <c r="AA13" i="1"/>
  <c r="Z13" i="1"/>
  <c r="U13" i="1"/>
  <c r="AA20" i="1"/>
  <c r="Z20" i="1"/>
  <c r="U20" i="1"/>
  <c r="AA12" i="1"/>
  <c r="Z12" i="1"/>
  <c r="U12" i="1"/>
  <c r="AA8" i="1"/>
  <c r="Z8" i="1"/>
  <c r="U8" i="1"/>
  <c r="AA6" i="1"/>
  <c r="Z6" i="1"/>
  <c r="U6" i="1"/>
  <c r="AA11" i="1"/>
  <c r="Z11" i="1"/>
  <c r="U11" i="1"/>
  <c r="AA9" i="1"/>
  <c r="Z9" i="1"/>
  <c r="U9" i="1"/>
  <c r="AA10" i="1"/>
  <c r="Z10" i="1"/>
  <c r="U10" i="1"/>
  <c r="AA7" i="1"/>
  <c r="Z7" i="1"/>
  <c r="U7" i="1"/>
  <c r="AE15" i="1" l="1"/>
  <c r="AD15" i="1"/>
  <c r="AC15" i="1"/>
  <c r="AF15" i="1" l="1"/>
  <c r="AE9" i="1"/>
  <c r="AD9" i="1"/>
  <c r="AC9" i="1"/>
  <c r="AE16" i="1" l="1"/>
  <c r="AD16" i="1"/>
  <c r="AC16" i="1"/>
  <c r="AE10" i="1" l="1"/>
  <c r="T5" i="15" l="1"/>
  <c r="T11" i="15"/>
  <c r="T16" i="15"/>
  <c r="T17" i="15"/>
  <c r="T20" i="15"/>
  <c r="T21" i="15"/>
  <c r="T24" i="15"/>
  <c r="T27" i="15"/>
  <c r="T28" i="15"/>
  <c r="T30" i="15"/>
  <c r="T42" i="15"/>
  <c r="T44" i="15"/>
  <c r="T45" i="15"/>
  <c r="T52" i="15"/>
  <c r="T53" i="15"/>
  <c r="T55" i="15"/>
  <c r="T57" i="15"/>
  <c r="T58" i="15"/>
  <c r="T65" i="15"/>
  <c r="T67" i="15"/>
  <c r="T69" i="15"/>
  <c r="T71" i="15"/>
  <c r="T76" i="15"/>
  <c r="T81" i="15"/>
  <c r="T82" i="15"/>
  <c r="T83" i="15"/>
  <c r="T87" i="15"/>
  <c r="T95" i="15"/>
  <c r="T97" i="15"/>
  <c r="T100" i="15"/>
  <c r="T105" i="15"/>
  <c r="T110" i="15"/>
  <c r="T111" i="15"/>
  <c r="T112" i="15"/>
  <c r="T116" i="15"/>
  <c r="T119" i="15"/>
  <c r="T120" i="15"/>
  <c r="T122" i="15"/>
  <c r="T125" i="15"/>
  <c r="T126" i="15"/>
  <c r="T130" i="15"/>
  <c r="T134" i="15"/>
  <c r="T135" i="15"/>
  <c r="T139" i="15"/>
  <c r="T142" i="15"/>
  <c r="T147" i="15"/>
  <c r="T149" i="15"/>
  <c r="T153" i="15"/>
  <c r="T156" i="15"/>
  <c r="T157" i="15"/>
  <c r="T160" i="15"/>
  <c r="T165" i="15"/>
  <c r="T174" i="15"/>
  <c r="T173" i="15"/>
  <c r="T176" i="15"/>
  <c r="T180" i="15"/>
  <c r="Q182" i="15" l="1"/>
  <c r="P182" i="15"/>
  <c r="O182" i="15"/>
  <c r="C182" i="15" l="1"/>
  <c r="AB8" i="1" l="1"/>
  <c r="AF16" i="1"/>
  <c r="AC12" i="1"/>
  <c r="AF12" i="1" s="1"/>
  <c r="AF9" i="1" l="1"/>
  <c r="AF8" i="1"/>
  <c r="AD6" i="1" l="1"/>
  <c r="AE6" i="1" l="1"/>
  <c r="AD11" i="1"/>
  <c r="AC11" i="1"/>
  <c r="AE23" i="1"/>
  <c r="AD23" i="1"/>
  <c r="AE20" i="1"/>
  <c r="AD19" i="1"/>
  <c r="AC19" i="1"/>
  <c r="AE18" i="1"/>
  <c r="AD18" i="1"/>
  <c r="AE13" i="1"/>
  <c r="AD13" i="1"/>
  <c r="AB13" i="1"/>
  <c r="AD17" i="1"/>
  <c r="AC17" i="1"/>
  <c r="AE14" i="1"/>
  <c r="AD14" i="1"/>
  <c r="AC14" i="1"/>
  <c r="AF14" i="1" l="1"/>
  <c r="AE21" i="1"/>
  <c r="AD21" i="1"/>
  <c r="AC21" i="1"/>
  <c r="AC18" i="1" l="1"/>
  <c r="AE19" i="1"/>
  <c r="AD20" i="1" l="1"/>
  <c r="AF21" i="1"/>
  <c r="AF17" i="1"/>
  <c r="AF13" i="1"/>
  <c r="AF18" i="1"/>
  <c r="AF19" i="1"/>
  <c r="AF10" i="1"/>
  <c r="AF23" i="1"/>
  <c r="AF11" i="1"/>
  <c r="AF6" i="1"/>
  <c r="AC20" i="1"/>
  <c r="AF20" i="1" l="1"/>
</calcChain>
</file>

<file path=xl/sharedStrings.xml><?xml version="1.0" encoding="utf-8"?>
<sst xmlns="http://schemas.openxmlformats.org/spreadsheetml/2006/main" count="1861" uniqueCount="472">
  <si>
    <t>PRIORITY RANKING LIST FOR CONSIDERATION OF SPEED LIMIT REDUCTION IN TOWN AND METROPOLITAN CENTRES IN THE AUCKLAND REGION</t>
  </si>
  <si>
    <t>Speed Management - Town Centres</t>
  </si>
  <si>
    <t>Operating Speeds</t>
  </si>
  <si>
    <r>
      <t>All Crashes</t>
    </r>
    <r>
      <rPr>
        <b/>
        <sz val="10"/>
        <color rgb="FFFF0000"/>
        <rFont val="Calibri"/>
        <family val="2"/>
        <scheme val="minor"/>
      </rPr>
      <t xml:space="preserve"> 2013-2017</t>
    </r>
  </si>
  <si>
    <t>Number of Injuries by Severity</t>
  </si>
  <si>
    <r>
      <t xml:space="preserve">Vulnerable Road User Casualties </t>
    </r>
    <r>
      <rPr>
        <b/>
        <sz val="10"/>
        <color rgb="FFFF0000"/>
        <rFont val="Calibri"/>
        <family val="2"/>
        <scheme val="minor"/>
      </rPr>
      <t xml:space="preserve">2013-2017 (may have &gt;1 user per crash)
</t>
    </r>
    <r>
      <rPr>
        <i/>
        <sz val="10"/>
        <rFont val="Calibri"/>
        <family val="2"/>
        <scheme val="minor"/>
      </rPr>
      <t>[Note: Pedestrian, cyclist, moped, motorcycle summed in this order in cells]</t>
    </r>
  </si>
  <si>
    <t>Speed Management Programme</t>
  </si>
  <si>
    <t>Delivery Year</t>
  </si>
  <si>
    <t xml:space="preserve">Town Centre - Place Name </t>
  </si>
  <si>
    <t>Street 1 (Main Town Centre)
Also Refer to Urban Town Centre - Roads for all roads in TC</t>
  </si>
  <si>
    <t>Proposed Unitary Plan Zoning</t>
  </si>
  <si>
    <t>Existing Speed Limit</t>
  </si>
  <si>
    <t>Recommended Town Centre Speed Limit</t>
  </si>
  <si>
    <t>Comments</t>
  </si>
  <si>
    <t>Existing Tube Counts Date</t>
  </si>
  <si>
    <t>85th percentile speed km/h (Tube Count)</t>
  </si>
  <si>
    <t>Traffic Volume (ADT 5-Day) - tube count</t>
  </si>
  <si>
    <t>Traffic Volume (ADT 7-Day) - tube count</t>
  </si>
  <si>
    <t>TomTom 7-day Travel Speed</t>
  </si>
  <si>
    <t>Safe &amp; Appropriate Speed</t>
  </si>
  <si>
    <t>Collective / Personal Risk (Street 1)</t>
  </si>
  <si>
    <t>Pedestrian Activity Level Ranking              (H / M / L)</t>
  </si>
  <si>
    <t>F</t>
  </si>
  <si>
    <t>S</t>
  </si>
  <si>
    <t>M</t>
  </si>
  <si>
    <t>N</t>
  </si>
  <si>
    <t>Total Crashes</t>
  </si>
  <si>
    <t>DSI</t>
  </si>
  <si>
    <t>Total Injuries</t>
  </si>
  <si>
    <t>Total VRU</t>
  </si>
  <si>
    <t>Local Board</t>
  </si>
  <si>
    <t>Pedestrian Generators</t>
  </si>
  <si>
    <t>Street 1 ONRC</t>
  </si>
  <si>
    <t xml:space="preserve">Other (Minor) Streets </t>
  </si>
  <si>
    <t>No</t>
  </si>
  <si>
    <t>2018/19</t>
  </si>
  <si>
    <t>Mairangi Bay</t>
  </si>
  <si>
    <t>Beach Road</t>
  </si>
  <si>
    <t>Local Board Scheme - WBS Code C.101596.04 (DESIGN) AND .05 (CONSTRUCTION)(Have 600k for both Torbay and Mairangi combined)</t>
  </si>
  <si>
    <t>Jun-17
Jun-17
Feb-16</t>
  </si>
  <si>
    <t>Beach Rd, between Ramsgate Tce &amp; Hastings Rd: Twds Hastings Rd, 33; Twrds Ramsgate Tce, 33</t>
  </si>
  <si>
    <t xml:space="preserve">Beach Rd, between Ramsgate Tce &amp; Hastings Rd: Twds Hastings Rd, 6489; Twrds Ramsgate Tce, 6682
</t>
  </si>
  <si>
    <t xml:space="preserve">Beach Rd, between Ramsgate Tce &amp; Hastings Rd: Twds Hastings Rd, 5934; Twrds Ramsgate Tce, 6193
</t>
  </si>
  <si>
    <t>&lt;30 (Montrose Tce, Sidmouth St)
35-39 (Hastings Rd, Ramsgate Tce)
40-44 (Beach Rd)</t>
  </si>
  <si>
    <t>40 (Montrose Tce, Sidmouth St)
50 (Beach Rd, Hastings Rd, Ramsgate Tce)</t>
  </si>
  <si>
    <t>M / M</t>
  </si>
  <si>
    <t>Hibiscus and Bays</t>
  </si>
  <si>
    <t>Buses, retail</t>
  </si>
  <si>
    <t>Arterial</t>
  </si>
  <si>
    <t>Yes</t>
  </si>
  <si>
    <t>Mission Bay</t>
  </si>
  <si>
    <t>Tamaki Drive</t>
  </si>
  <si>
    <t>Investigate and combine with St Heliers</t>
  </si>
  <si>
    <t>Tamaki Dr, between Atkin Ave &amp; Patteson Ave: Twds Patteson Ave, 40; Twds Atkin Ave, 43;</t>
  </si>
  <si>
    <t>Tamaki Dr, between Atkin Ave &amp; Patteson Ave: Twds Patteson Ave, 7778; Twds Atkin Ave, 8911;</t>
  </si>
  <si>
    <t>Tamaki Dr, between Atkin Ave &amp; Patteson Ave: Twds Patteson Ave, 7820; Twds Atkin Ave, 8853;</t>
  </si>
  <si>
    <t>30-34 (Atkin Ave)
35-39 (Patteson Ave)
40-44 (Tamaki Dr)</t>
  </si>
  <si>
    <t>40 (Atkin Ave)
50 (Tamaki Dr, Patteson Ave)</t>
  </si>
  <si>
    <t>MH / LM</t>
  </si>
  <si>
    <t>H</t>
  </si>
  <si>
    <t>Orakei</t>
  </si>
  <si>
    <t>Beach front, retail</t>
  </si>
  <si>
    <t>Florence Avenue, Keith Morris Lane, Bakehouse Lane, Moenui Avenue, Riverside Road</t>
  </si>
  <si>
    <t>Orewa</t>
  </si>
  <si>
    <t>Hibiscus Coast Highway</t>
  </si>
  <si>
    <t>Town Centre</t>
  </si>
  <si>
    <t>Extend existing 30km/h speed limit to include the rest of the town centre.  Also link in with the Local Board proposed scheme.</t>
  </si>
  <si>
    <t>Jun-16
May-17
April-16</t>
  </si>
  <si>
    <t>Hibiscus Coast Hwy, between Empire Rd &amp; Weiti Rd: ??
Riverside Rd, between Hibiscus Coast Hwy &amp; Centreway Rd: Twds Centreway Rd, 43; Twds Hibiscus Coast Hwy, 44
Moenui Ave, between width change &amp; Centreway Rd: Twds Centreway Rd, 44; Twds width change, 45</t>
  </si>
  <si>
    <t>Hibiscus Coast Hwy, between Empire Rd &amp; Weiti Rd: ??
Riverside Rd, between Hibiscus Coast Hwy &amp; Centreway Rd: Twds Centreway Rd, 539; Twds Hibiscus Coast Hwy, 845
Moenui Ave, between width change &amp; Centreway Rd: Twds Centreway Rd, 833; Twds width change, 746</t>
  </si>
  <si>
    <t>Hibiscus Coast Hwy, between Empire Rd &amp; Weiti Rd: ??
Riverside Rd, between Hibiscus Coast Hwy &amp; Centreway Rd: Twds Centreway Rd, 512; Twds Hibiscus Coast Hwy, 787
Moenui Ave, between width change &amp; Centreway Rd: Twds Centreway Rd, 777; Twds width change, 694</t>
  </si>
  <si>
    <t>&lt; 30 (Florence Ave, Alice Ave, Moana, Ave, Tamariki Ave, Moenui Ave, Marine View, Empire Rd)
30-34 (Hibiscus Coast Hwy)
35-39 (Riverside Rd)
40-44 (Hibiscus Coast Hwy)
45-49 (Hibiscus Coast Hwy)</t>
  </si>
  <si>
    <t>&lt;30 (Tamariki Ave)
40 (Hibiscus Coast Hwy, Florence Ave, Moana Ave, Moenui Ave, Riverside Rd, Empire Rd, Alice Ave)
50 (Hibiscus Coast Hwy)</t>
  </si>
  <si>
    <t>Bus, retail</t>
  </si>
  <si>
    <t>Otahuhu</t>
  </si>
  <si>
    <t>Great South Road</t>
  </si>
  <si>
    <t xml:space="preserve">Speed limit signs only required due to recent Town Centre upgrade.  </t>
  </si>
  <si>
    <t>Avenue Rd, between Great South Rd &amp; Bus Terminal: Twds Bus Terminal, 35; Twds Great South Rd, 32</t>
  </si>
  <si>
    <t>Avenue Rd, between Great South Rd &amp; Bus Terminal: Twds Bus Terminal, 3256; Twds Great South Rd, 2495</t>
  </si>
  <si>
    <t>Avenue Rd, between Great South Rd &amp; Bus Terminal: Twds Bus Terminal, 2956; Twds Great South Rd, 2293</t>
  </si>
  <si>
    <t>&lt;30 (Great South Rd, Gordon Rd, King St, Avenue Rd, Criterion St, Mason Ave, Hall Ave)
35-39 (Great South Rd, Station Rd)</t>
  </si>
  <si>
    <t>&lt;30 (Criterion St)
40 (King St, Avenue Ave, Mason Ave, Great South Rd)
50 (Station Rd, Gordon Rd, Great South Rd, Hall Ave)</t>
  </si>
  <si>
    <t>M / LM</t>
  </si>
  <si>
    <t>Mangere-Otahuhu</t>
  </si>
  <si>
    <t>Bus, Rail, Offices, Retail</t>
  </si>
  <si>
    <t>Queen Street, Elliot Street, Averill Street, Railway Street West</t>
  </si>
  <si>
    <t>St Heliers</t>
  </si>
  <si>
    <t>Investiagte and Combine with Mission Bay</t>
  </si>
  <si>
    <t>Jun-15
Nov-17</t>
  </si>
  <si>
    <t>Vale Rd, between Cliff Rd &amp; Clarendon Rd: Twds Clarendon Rd, 54; Twds Cliff Rd, 52
Tamaki Dr, between St Heliers Bay Rd &amp; Turua St: Twds Turua St, 38; Twrds St Heliers Bay Rd, 37</t>
  </si>
  <si>
    <t>Vale Rd, between Cliff Rd &amp; Clarendon Rd: Twds Clarendon Rd, 2399; Twds Cliff Rd, 2738
Tamaki Dr, between St Heliers Bay Rd &amp; Turua St: Twds Turua St, 4516; Twrds St Heliers Bay Rd, 5054</t>
  </si>
  <si>
    <t>Vale Rd, between Cliff Rd &amp; Clarendon Rd: Twds Clarendon Rd, 2275; Twds Cliff Rd, 2536
Tamakai Dr, between St Heliers Bay Rd &amp; Turua St: Twds Turua St, 4308; Twrds St Heliers Bay Rd, 4761</t>
  </si>
  <si>
    <t>&lt;30  (Goldie St, Maheke St, Turua St, Lombard St, Polygon Rd)
30-34 (Tamaki Dr, Cliff Rd)
35-39 (Vale Rd)
40-44 (Tamaki Dr, St Heliers Bay Rd)</t>
  </si>
  <si>
    <t>&lt;30 (Maheke St)
40 (Tamaki Dr, Goldie St, Turua St, Lombard St, Cliff Rd, Polygon Rd)
50 (St Heliers Bay Rd, Tamaki Dr, Vale Rd)</t>
  </si>
  <si>
    <t>Rail station, buses, retail</t>
  </si>
  <si>
    <t>Delwyn Lane, Mayfair Place, Bradley Lane</t>
  </si>
  <si>
    <t>Torbay</t>
  </si>
  <si>
    <t>Local Board Scheme - WBS Code C.101596.04 (DESIGN) AND .05 (CONSTRUCTION)  (Have 600k for both Torbay and Mairangi combined)</t>
  </si>
  <si>
    <t>&lt;30 (Toroa St)
40-44 (Beach Rd)</t>
  </si>
  <si>
    <t>40 (Toroa St)
50 (Beach Rd)</t>
  </si>
  <si>
    <t>West Lynn</t>
  </si>
  <si>
    <t>Richmond Road</t>
  </si>
  <si>
    <t>Speed limit to be incoporated as part of cycle scheme with engineering measures, being installed by Walking &amp; Cycling</t>
  </si>
  <si>
    <t>&lt;30 (All other roads)
30-34 (Richmond Rd)</t>
  </si>
  <si>
    <t>40 (All other roads)
50 (Richmond Rd, Warnock St)</t>
  </si>
  <si>
    <t>L / L</t>
  </si>
  <si>
    <t>2019/20</t>
  </si>
  <si>
    <t>Devonport</t>
  </si>
  <si>
    <t>Victoria Road / Queens Parade</t>
  </si>
  <si>
    <t>Devonport within top 10% high benefit roads.  Incoporate Cycling scheme currently being designed. Investigate as part of Year 2.</t>
  </si>
  <si>
    <t>&lt; 30</t>
  </si>
  <si>
    <t>&lt;30</t>
  </si>
  <si>
    <t>Devonport-Takapuna</t>
  </si>
  <si>
    <t>Ferry, buses, retail</t>
  </si>
  <si>
    <t>Fleet Street, Bartley Tce</t>
  </si>
  <si>
    <t>Newmarket</t>
  </si>
  <si>
    <t>Broadway</t>
  </si>
  <si>
    <t xml:space="preserve"> </t>
  </si>
  <si>
    <t>Lower speed limit and infrastructure improvements to be included in the Connected Communities Programme.</t>
  </si>
  <si>
    <t>H / M-H</t>
  </si>
  <si>
    <t>Waitemata</t>
  </si>
  <si>
    <t>Rail Station, Buses, Offices, Retail</t>
  </si>
  <si>
    <t>Nuffield Street, Nuffield Lane, Morrow Street, Bourke Street, Eden Street, Teed Street, Osborne Street, Kent Street, York Street, Kingdon Street, Short Street, Davis Crescent</t>
  </si>
  <si>
    <t>yes</t>
  </si>
  <si>
    <t>Takapuna</t>
  </si>
  <si>
    <t>Hurstmere Road</t>
  </si>
  <si>
    <t>Metropolitan Centre</t>
  </si>
  <si>
    <t>Link with improvements for village centre.</t>
  </si>
  <si>
    <t>Hall Avenue, Park Avenue, Criterion Street, Avenue Road, King Street, Gordon Road</t>
  </si>
  <si>
    <t>TBC</t>
  </si>
  <si>
    <t>Glen Eden</t>
  </si>
  <si>
    <t>West Coast Road</t>
  </si>
  <si>
    <t>Lower speed limit to be included as part of proposed scheme  - Mixed Use Arterial programme</t>
  </si>
  <si>
    <t>Waitakere Ranges</t>
  </si>
  <si>
    <t>Glen Innes</t>
  </si>
  <si>
    <t>Taniwha Street</t>
  </si>
  <si>
    <t>Lower speed limit to be included within cycle improvement project.</t>
  </si>
  <si>
    <t>M-H / M</t>
  </si>
  <si>
    <t>Maungakiekie-Tamaki</t>
  </si>
  <si>
    <t>Howick</t>
  </si>
  <si>
    <t>Picton Street</t>
  </si>
  <si>
    <t>High Local Board buy in and being investigated by Road Safety Team as part of speed management programme for physical works</t>
  </si>
  <si>
    <t>Hunters Corner</t>
  </si>
  <si>
    <t>30 - 34</t>
  </si>
  <si>
    <t>Otara-Paptoetoe</t>
  </si>
  <si>
    <t>Princes Street, Waller Street, Brays Rise, Paynes Lane</t>
  </si>
  <si>
    <t>Milford</t>
  </si>
  <si>
    <t>Kitchener Road</t>
  </si>
  <si>
    <t>Onehunga</t>
  </si>
  <si>
    <t>Onehunga Mall</t>
  </si>
  <si>
    <t>Panuku and Currently being investigated by Road Safety Team as part of speed management programme for lower speed limit. Minor Physical Works required</t>
  </si>
  <si>
    <t>M / L-M</t>
  </si>
  <si>
    <t>Otara</t>
  </si>
  <si>
    <t>Bairds Road</t>
  </si>
  <si>
    <t>Speed limit to link with safety proposals for town centre.</t>
  </si>
  <si>
    <t>L / M</t>
  </si>
  <si>
    <t>N/A</t>
  </si>
  <si>
    <t>Secondary collector</t>
  </si>
  <si>
    <t>Sandringham</t>
  </si>
  <si>
    <t>Sandringham Road</t>
  </si>
  <si>
    <t>Albert-Eden</t>
  </si>
  <si>
    <t>Speed Management - City Centre Streets</t>
  </si>
  <si>
    <t>Column out of date</t>
  </si>
  <si>
    <r>
      <t>Crash Data</t>
    </r>
    <r>
      <rPr>
        <b/>
        <sz val="10"/>
        <color rgb="FFFF0000"/>
        <rFont val="Arial"/>
        <family val="2"/>
      </rPr>
      <t xml:space="preserve"> 2013 - 2017</t>
    </r>
  </si>
  <si>
    <r>
      <t xml:space="preserve">Injuries </t>
    </r>
    <r>
      <rPr>
        <b/>
        <sz val="10"/>
        <color rgb="FFFF0000"/>
        <rFont val="Arial"/>
        <family val="2"/>
      </rPr>
      <t>2013-2017</t>
    </r>
    <r>
      <rPr>
        <b/>
        <sz val="10"/>
        <color theme="1"/>
        <rFont val="Arial"/>
        <family val="2"/>
      </rPr>
      <t xml:space="preserve"> (Vanita Glassie)</t>
    </r>
  </si>
  <si>
    <t>Street</t>
  </si>
  <si>
    <t>Extent</t>
  </si>
  <si>
    <t>Length (Metres)</t>
  </si>
  <si>
    <t>District/Quarter (see overview map below)</t>
  </si>
  <si>
    <t>85th percentile speed (Tube Count)</t>
  </si>
  <si>
    <t>Mean Speed (tube count)</t>
  </si>
  <si>
    <t>Traffic Volume (AADT) - tube count</t>
  </si>
  <si>
    <t>TomTom Weekend Travel Speed</t>
  </si>
  <si>
    <t>NZTA Top 10%</t>
  </si>
  <si>
    <t>Collective Risk (as of March 2019)</t>
  </si>
  <si>
    <t>Personal Risk (as of March 2019)</t>
  </si>
  <si>
    <t>Pedestrian Activity Level Ranking (H / M / L)</t>
  </si>
  <si>
    <t>Fatal Crashes</t>
  </si>
  <si>
    <t>Serious Crashes</t>
  </si>
  <si>
    <t>Minor Crashes</t>
  </si>
  <si>
    <t>Non-Injury Crashes</t>
  </si>
  <si>
    <t>DSI Crashes</t>
  </si>
  <si>
    <t>Fatal Injuries</t>
  </si>
  <si>
    <t>Serious Injuries</t>
  </si>
  <si>
    <t>Minor Injuries</t>
  </si>
  <si>
    <t>Exisiting Speed Limit</t>
  </si>
  <si>
    <t>Abbey Street</t>
  </si>
  <si>
    <t>Between eastern end of Abbey Street and 15 m east of Newton Road</t>
  </si>
  <si>
    <t xml:space="preserve">Newton </t>
  </si>
  <si>
    <t>-</t>
  </si>
  <si>
    <t>Low</t>
  </si>
  <si>
    <t>Adelaide Street</t>
  </si>
  <si>
    <t>Full length</t>
  </si>
  <si>
    <t xml:space="preserve">Victoria </t>
  </si>
  <si>
    <t>Airedale Street</t>
  </si>
  <si>
    <t>Arts</t>
  </si>
  <si>
    <t>Albert Street</t>
  </si>
  <si>
    <t>City West/Queen St</t>
  </si>
  <si>
    <t>Refer to Tube Count Worksheet</t>
  </si>
  <si>
    <t>Medium High</t>
  </si>
  <si>
    <t>High</t>
  </si>
  <si>
    <t>Alfred Street</t>
  </si>
  <si>
    <t>Alten Road</t>
  </si>
  <si>
    <t>Between Anzac Ave and 25 m south of Churchill Street</t>
  </si>
  <si>
    <t>Symonds St</t>
  </si>
  <si>
    <t>30-34</t>
  </si>
  <si>
    <t>Medium</t>
  </si>
  <si>
    <t>Anzac Avenue</t>
  </si>
  <si>
    <t>&lt; 30
35-39</t>
  </si>
  <si>
    <t>Bacons Lane</t>
  </si>
  <si>
    <t>High St</t>
  </si>
  <si>
    <t>Bankside Street</t>
  </si>
  <si>
    <t>50/40</t>
  </si>
  <si>
    <t>Between Parnell Rise and Customs Street East</t>
  </si>
  <si>
    <t>Britomart/Judges Bay</t>
  </si>
  <si>
    <t>Beaumont Street</t>
  </si>
  <si>
    <t>Wynyard Quarter</t>
  </si>
  <si>
    <t>35-39</t>
  </si>
  <si>
    <t>30/50</t>
  </si>
  <si>
    <t>Low Medium</t>
  </si>
  <si>
    <t>Beresford Square</t>
  </si>
  <si>
    <t>Between Pitt Street and 25 m east of Hopetoun Street</t>
  </si>
  <si>
    <t>K Road</t>
  </si>
  <si>
    <t>Boardman Lane</t>
  </si>
  <si>
    <t>Bouzaid Way</t>
  </si>
  <si>
    <t>Viaduct Harbour</t>
  </si>
  <si>
    <t>na</t>
  </si>
  <si>
    <t>Bowen Avenue</t>
  </si>
  <si>
    <t>Bowen Lane</t>
  </si>
  <si>
    <t>Bradnor Lane</t>
  </si>
  <si>
    <t>City West</t>
  </si>
  <si>
    <t>Brigham Street</t>
  </si>
  <si>
    <t>Britomart Place</t>
  </si>
  <si>
    <t>Britomart</t>
  </si>
  <si>
    <t>Canada Street</t>
  </si>
  <si>
    <t>Centre Street</t>
  </si>
  <si>
    <t>Chancery Street</t>
  </si>
  <si>
    <t>Charles Nalden Lane</t>
  </si>
  <si>
    <t>Churchill Street (North)</t>
  </si>
  <si>
    <t>Churchill Street (South)</t>
  </si>
  <si>
    <t>City Road</t>
  </si>
  <si>
    <t>Cobden Street</t>
  </si>
  <si>
    <t>College Hill</t>
  </si>
  <si>
    <t>Between Victoria Street West and 25 m west of Victoria Street West</t>
  </si>
  <si>
    <t>Victoria</t>
  </si>
  <si>
    <t>40-44</t>
  </si>
  <si>
    <t>Commerce Street</t>
  </si>
  <si>
    <t>High St/Britomart</t>
  </si>
  <si>
    <t>Cook Street</t>
  </si>
  <si>
    <t>Between Mayoral Drive and 180m west of Morton Street</t>
  </si>
  <si>
    <t xml:space="preserve">Victoria/City West </t>
  </si>
  <si>
    <t>Courthouse Lane</t>
  </si>
  <si>
    <t>Cruise Lane</t>
  </si>
  <si>
    <t>Cross Street</t>
  </si>
  <si>
    <t>Customs Street East</t>
  </si>
  <si>
    <t>Queen St/Britomart</t>
  </si>
  <si>
    <t>Customs Street West</t>
  </si>
  <si>
    <t>Viaduct Harbour/City West/Queen St</t>
  </si>
  <si>
    <t>Yes (between Albert St and Queen St); Crash 2013-2017: F 0, S 0, M 3.</t>
  </si>
  <si>
    <t>Daldy Street</t>
  </si>
  <si>
    <t>Darby Street</t>
  </si>
  <si>
    <t>Queen St</t>
  </si>
  <si>
    <t>Day Street</t>
  </si>
  <si>
    <t>Dock Street</t>
  </si>
  <si>
    <t>Drake Street</t>
  </si>
  <si>
    <t>Durham Lane</t>
  </si>
  <si>
    <t>Durham Street East</t>
  </si>
  <si>
    <t>Durham Street West</t>
  </si>
  <si>
    <t>East Street</t>
  </si>
  <si>
    <t>Eden Crescent</t>
  </si>
  <si>
    <t>High St/Arts</t>
  </si>
  <si>
    <t>Edinburgh Street</t>
  </si>
  <si>
    <t>Elliott Street</t>
  </si>
  <si>
    <t>Emily Place</t>
  </si>
  <si>
    <t>Emily Place Loop</t>
  </si>
  <si>
    <t>Exchange Lane</t>
  </si>
  <si>
    <t>Fanshawe Street</t>
  </si>
  <si>
    <t>40/50</t>
  </si>
  <si>
    <t>Fanshawe Street Off Ramp</t>
  </si>
  <si>
    <t>Between Fanshawe Street and 20 m west of Fanshawe Street</t>
  </si>
  <si>
    <t>60-64</t>
  </si>
  <si>
    <t>Fanshawe Street On Ramp</t>
  </si>
  <si>
    <t>Between Fanshawe Street and 40 m west of Fanshawe Street</t>
  </si>
  <si>
    <t>Federal Street (North)</t>
  </si>
  <si>
    <t>Federal Street (South)</t>
  </si>
  <si>
    <t>Fields Lane</t>
  </si>
  <si>
    <t>Fort Lane</t>
  </si>
  <si>
    <t xml:space="preserve">High St </t>
  </si>
  <si>
    <t>Fort Street</t>
  </si>
  <si>
    <t xml:space="preserve">Queen St/High St </t>
  </si>
  <si>
    <t>Freyberg Place</t>
  </si>
  <si>
    <t>Galatos Street</t>
  </si>
  <si>
    <t>Galway Street</t>
  </si>
  <si>
    <t>Gaunt Street</t>
  </si>
  <si>
    <t>Gore Street</t>
  </si>
  <si>
    <t>Gore Street Lane</t>
  </si>
  <si>
    <t>Gorst Lane</t>
  </si>
  <si>
    <t>Governor Fitzroy Place</t>
  </si>
  <si>
    <t>Grafton Bridge</t>
  </si>
  <si>
    <t>Between 55 m west of Grafton Road and Karangahape Road</t>
  </si>
  <si>
    <t>Grafton Road (North)</t>
  </si>
  <si>
    <t>Between Symonds Street and 210 m south of Symonds Street</t>
  </si>
  <si>
    <t>Graham Street</t>
  </si>
  <si>
    <t>Greys Avenue</t>
  </si>
  <si>
    <t>K Road/Arts</t>
  </si>
  <si>
    <t>Gundry Street</t>
  </si>
  <si>
    <t>Halsey Street</t>
  </si>
  <si>
    <t>Wynyard Quarter/Victoria</t>
  </si>
  <si>
    <t>Yes (between Victoria St W and Gaunt St); Crash 2013-2017: F 0, S 2, M 7.</t>
  </si>
  <si>
    <t>Medium High/Low</t>
  </si>
  <si>
    <t>Medium High/Low Medium</t>
  </si>
  <si>
    <t>Hamer Street</t>
  </si>
  <si>
    <t>Hardinge Street</t>
  </si>
  <si>
    <t>Hereford Street</t>
  </si>
  <si>
    <t xml:space="preserve">Between Karangahape Road and 35 m north of Karangahape Road </t>
  </si>
  <si>
    <t>High Street</t>
  </si>
  <si>
    <t>Hobson Street</t>
  </si>
  <si>
    <t>City West/Union St</t>
  </si>
  <si>
    <t>Hobson Street Bridge</t>
  </si>
  <si>
    <t>Viaduct</t>
  </si>
  <si>
    <t>Hobson Street On Ramp (SH1)</t>
  </si>
  <si>
    <t>Between Hobson Street and 50 m south of Hobson Street</t>
  </si>
  <si>
    <t>Union St</t>
  </si>
  <si>
    <t>Hobson Street On Ramp (SH16)</t>
  </si>
  <si>
    <t>Hopetoun Street</t>
  </si>
  <si>
    <t>Between Pitt Street and 30 m west of Pitt Street</t>
  </si>
  <si>
    <t>Union St/Newton</t>
  </si>
  <si>
    <t>Howe Street</t>
  </si>
  <si>
    <t xml:space="preserve">Between Karangahape Road and 30 m north of Karangahape Road </t>
  </si>
  <si>
    <t>Jean Batten Place</t>
  </si>
  <si>
    <t>Jellicoe Street</t>
  </si>
  <si>
    <t>Karangahape Road</t>
  </si>
  <si>
    <t>Between Grafton Bridge and 25 m east of Newton Road</t>
  </si>
  <si>
    <t>K Road/Newton</t>
  </si>
  <si>
    <t>Kingston Street</t>
  </si>
  <si>
    <t>Kitchener Street</t>
  </si>
  <si>
    <t>Liverpool Street</t>
  </si>
  <si>
    <t>Lorne Street</t>
  </si>
  <si>
    <t>Lower Albert Street</t>
  </si>
  <si>
    <t>Lower Hobson Street</t>
  </si>
  <si>
    <t>Lucy Lane</t>
  </si>
  <si>
    <t>Lyndock Street</t>
  </si>
  <si>
    <t>Madden Street</t>
  </si>
  <si>
    <t>Mahuhu Crescent</t>
  </si>
  <si>
    <t>Judges Bay</t>
  </si>
  <si>
    <t>Mahon Way</t>
  </si>
  <si>
    <t>Market Lane</t>
  </si>
  <si>
    <t>Market Place</t>
  </si>
  <si>
    <t>Marmion Street</t>
  </si>
  <si>
    <t>Mayoral Drive</t>
  </si>
  <si>
    <t>Mercury Lane</t>
  </si>
  <si>
    <t>Mills Lane</t>
  </si>
  <si>
    <t>Morton Street</t>
  </si>
  <si>
    <t>Mount Street</t>
  </si>
  <si>
    <t>Myers Street</t>
  </si>
  <si>
    <t>Nelson Street</t>
  </si>
  <si>
    <t>Nelson Street (Lower)</t>
  </si>
  <si>
    <t>Nelson Street Off Ramp (SH1)</t>
  </si>
  <si>
    <t>Between Nelson Street and 40 m south of Nelson Street</t>
  </si>
  <si>
    <t>65-69</t>
  </si>
  <si>
    <t>Nelson Street Off Ramp (SH16)</t>
  </si>
  <si>
    <t>Between Nelson Street and 55 m south of Nelson Street</t>
  </si>
  <si>
    <t>50-54</t>
  </si>
  <si>
    <t>Ngaoho Place</t>
  </si>
  <si>
    <t>Ngata Street</t>
  </si>
  <si>
    <t>Nicholas Street</t>
  </si>
  <si>
    <t>Union Street</t>
  </si>
  <si>
    <t>O'Connell Street</t>
  </si>
  <si>
    <t>Ophir Street</t>
  </si>
  <si>
    <t>Between Edinburgh Street and 15 m east of Newton Road</t>
  </si>
  <si>
    <t>Pacific Place</t>
  </si>
  <si>
    <t>Pakenham Street East</t>
  </si>
  <si>
    <t>Pakenham Street West</t>
  </si>
  <si>
    <t>Parliament Street</t>
  </si>
  <si>
    <t>Arts/Symonds St</t>
  </si>
  <si>
    <t>Parnell Rise</t>
  </si>
  <si>
    <t>Between Beach Road and 80 m west of The Strand</t>
  </si>
  <si>
    <t>Percy Place</t>
  </si>
  <si>
    <t>Pitt Street</t>
  </si>
  <si>
    <t>Union Street/K Road</t>
  </si>
  <si>
    <t>Plumer Street</t>
  </si>
  <si>
    <t>Poynton Terrace</t>
  </si>
  <si>
    <t>Princes Street</t>
  </si>
  <si>
    <t xml:space="preserve">
30-34</t>
  </si>
  <si>
    <t>Quay Street</t>
  </si>
  <si>
    <t>Between 60 m east of Tapora Street and Quay Street Extension</t>
  </si>
  <si>
    <t>Viaduct Harbour/Britomart/Judges Bay</t>
  </si>
  <si>
    <t>&lt; 30
40-44</t>
  </si>
  <si>
    <t>Medium High/Medium</t>
  </si>
  <si>
    <t>Queen Street</t>
  </si>
  <si>
    <t>Queen St/Arts/K Road</t>
  </si>
  <si>
    <t>50/40/30/50</t>
  </si>
  <si>
    <t>Yes (between K Rd and Mayoral Dr); Crash 2013-2017: F 0 , S 6, M 16.</t>
  </si>
  <si>
    <t>Ronayne Street</t>
  </si>
  <si>
    <t>Between 45 m west of The Strand and Beach Road</t>
  </si>
  <si>
    <t>Rutland Street</t>
  </si>
  <si>
    <t>Sale Street</t>
  </si>
  <si>
    <t>Sam Wrigley Street</t>
  </si>
  <si>
    <t>Samoa House Lane</t>
  </si>
  <si>
    <t>Scene Lane</t>
  </si>
  <si>
    <t>Judges Bay/Britomart</t>
  </si>
  <si>
    <t>Scotia Place</t>
  </si>
  <si>
    <t>Short Street</t>
  </si>
  <si>
    <t>Shortland Street</t>
  </si>
  <si>
    <t>Queen St/High St</t>
  </si>
  <si>
    <t>South Street</t>
  </si>
  <si>
    <t>St James Street</t>
  </si>
  <si>
    <t>St Martins Lane</t>
  </si>
  <si>
    <t>St Martins Lane Extension</t>
  </si>
  <si>
    <t>St Paul Street</t>
  </si>
  <si>
    <t>Sturdee Street</t>
  </si>
  <si>
    <t>Swanson Street</t>
  </si>
  <si>
    <t>Symonds Street</t>
  </si>
  <si>
    <t>Between Anzac Ave and 30 m south of Karangahape Road</t>
  </si>
  <si>
    <t>Yes (between K Rd and Waterloo Quadrant); Crash 2013-2017: F 0, S 4, M 35.</t>
  </si>
  <si>
    <t>Symonds Street On Ramp</t>
  </si>
  <si>
    <t>Between Karangahape Road and 30 m south of Karangahape Road</t>
  </si>
  <si>
    <t>Tangihua Street</t>
  </si>
  <si>
    <t>Tapora Street</t>
  </si>
  <si>
    <t>Te Taou Crescent</t>
  </si>
  <si>
    <t>Te Wero Bridge</t>
  </si>
  <si>
    <t>Tinley Street</t>
  </si>
  <si>
    <t>Tooley Street</t>
  </si>
  <si>
    <t>/50</t>
  </si>
  <si>
    <t>Turner Street</t>
  </si>
  <si>
    <t>Tyler Street</t>
  </si>
  <si>
    <t>Medium/Low</t>
  </si>
  <si>
    <t>Union Street (North)</t>
  </si>
  <si>
    <t>Union Street (South)</t>
  </si>
  <si>
    <t>Upper Queen Street</t>
  </si>
  <si>
    <t>Between Queen Street and 20 m south of Canada Street</t>
  </si>
  <si>
    <t>Vernon Street</t>
  </si>
  <si>
    <t>Viaduct Harbour Avenue</t>
  </si>
  <si>
    <t>Victoria Street East</t>
  </si>
  <si>
    <t>Victoria Street West</t>
  </si>
  <si>
    <t xml:space="preserve">Victoria/City West/Queen St </t>
  </si>
  <si>
    <t>Vincent Street</t>
  </si>
  <si>
    <t>Vogel Lane</t>
  </si>
  <si>
    <t>Vulcan Lane</t>
  </si>
  <si>
    <t xml:space="preserve">  </t>
  </si>
  <si>
    <t>Wakefield Street</t>
  </si>
  <si>
    <t>Warimu Place</t>
  </si>
  <si>
    <t>Waterloo Quadrant</t>
  </si>
  <si>
    <t>Waverley Street</t>
  </si>
  <si>
    <t>Wellesley Street East</t>
  </si>
  <si>
    <t>Between SH16 and Wellesley Street West</t>
  </si>
  <si>
    <t>Queen St/Arts/Symonds St</t>
  </si>
  <si>
    <t>&lt; 30
30-34</t>
  </si>
  <si>
    <t>Yes (between Queen St and Kitchener St); Crash 2013-2017: F 0, S 0, M 1.</t>
  </si>
  <si>
    <t>Low Medium/Medium High</t>
  </si>
  <si>
    <t>Wellesley Street West</t>
  </si>
  <si>
    <t>Yes (between Nelson St and Queen St); Crash 2013-2017: F 0, S 1, M 7.</t>
  </si>
  <si>
    <t>Wellington Street</t>
  </si>
  <si>
    <t>Between Union Street and 20 m west of Union Street</t>
  </si>
  <si>
    <t>West Terrace</t>
  </si>
  <si>
    <t>Westhaven Drive</t>
  </si>
  <si>
    <t>Between Beaumont Street and 206 m west of Beaumont Street</t>
  </si>
  <si>
    <t>40/30</t>
  </si>
  <si>
    <t>Whitaker Place</t>
  </si>
  <si>
    <t>Whitaker Place Extension</t>
  </si>
  <si>
    <t>White Street</t>
  </si>
  <si>
    <t>Wolfe Street</t>
  </si>
  <si>
    <t xml:space="preserve">City West </t>
  </si>
  <si>
    <t>Wyndham Street</t>
  </si>
  <si>
    <t>Wynyard Street</t>
  </si>
  <si>
    <t>Total length treated (m)</t>
  </si>
  <si>
    <t>F 2013-17</t>
  </si>
  <si>
    <t>S 2013-17</t>
  </si>
  <si>
    <t>M 2013-17</t>
  </si>
  <si>
    <t>F 1.7.13-30.6.18</t>
  </si>
  <si>
    <t>S 1.7.13-30.6.18</t>
  </si>
  <si>
    <t>2 Grafton Rd (North)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</si>
</sst>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8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9" fillId="16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0" applyNumberFormat="0" applyAlignment="0" applyProtection="0"/>
    <xf numFmtId="0" fontId="27" fillId="21" borderId="21" applyNumberFormat="0" applyAlignment="0" applyProtection="0"/>
    <xf numFmtId="0" fontId="28" fillId="21" borderId="20" applyNumberFormat="0" applyAlignment="0" applyProtection="0"/>
    <xf numFmtId="0" fontId="29" fillId="0" borderId="22" applyNumberFormat="0" applyFill="0" applyAlignment="0" applyProtection="0"/>
    <xf numFmtId="0" fontId="30" fillId="22" borderId="23" applyNumberFormat="0" applyAlignment="0" applyProtection="0"/>
    <xf numFmtId="0" fontId="6" fillId="0" borderId="0" applyNumberFormat="0" applyFill="0" applyBorder="0" applyAlignment="0" applyProtection="0"/>
    <xf numFmtId="0" fontId="13" fillId="23" borderId="24" applyNumberFormat="0" applyFont="0" applyAlignment="0" applyProtection="0"/>
    <xf numFmtId="0" fontId="31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2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2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2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</cellStyleXfs>
  <cellXfs count="104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9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4" fillId="0" borderId="0" xfId="0" applyFont="1"/>
    <xf numFmtId="0" fontId="11" fillId="0" borderId="0" xfId="0" applyFont="1"/>
    <xf numFmtId="0" fontId="15" fillId="15" borderId="11" xfId="0" applyFont="1" applyFill="1" applyBorder="1" applyAlignment="1">
      <alignment horizontal="center" vertical="center"/>
    </xf>
    <xf numFmtId="0" fontId="11" fillId="0" borderId="11" xfId="0" applyFont="1" applyBorder="1"/>
    <xf numFmtId="0" fontId="11" fillId="12" borderId="11" xfId="0" applyFont="1" applyFill="1" applyBorder="1"/>
    <xf numFmtId="0" fontId="11" fillId="14" borderId="11" xfId="0" applyFont="1" applyFill="1" applyBorder="1"/>
    <xf numFmtId="0" fontId="11" fillId="3" borderId="11" xfId="0" applyFont="1" applyFill="1" applyBorder="1"/>
    <xf numFmtId="0" fontId="17" fillId="0" borderId="11" xfId="0" applyFont="1" applyBorder="1"/>
    <xf numFmtId="0" fontId="11" fillId="0" borderId="13" xfId="0" applyFont="1" applyBorder="1"/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Fill="1"/>
    <xf numFmtId="0" fontId="11" fillId="3" borderId="12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12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7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Fill="1" applyBorder="1"/>
    <xf numFmtId="0" fontId="11" fillId="17" borderId="11" xfId="0" applyFont="1" applyFill="1" applyBorder="1"/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/>
    <xf numFmtId="0" fontId="11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6" xfId="0" applyFont="1" applyFill="1" applyBorder="1"/>
    <xf numFmtId="0" fontId="11" fillId="3" borderId="0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left"/>
    </xf>
    <xf numFmtId="49" fontId="8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" fontId="3" fillId="0" borderId="4" xfId="0" applyNumberFormat="1" applyFont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6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0" borderId="16" xfId="0" applyNumberFormat="1" applyFont="1" applyFill="1" applyBorder="1"/>
    <xf numFmtId="0" fontId="11" fillId="0" borderId="0" xfId="0" applyNumberFormat="1" applyFont="1" applyFill="1"/>
    <xf numFmtId="0" fontId="11" fillId="0" borderId="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2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1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3" builtinId="15" customBuiltin="1"/>
    <cellStyle name="Total" xfId="17" builtinId="25" customBuiltin="1"/>
    <cellStyle name="Warning Text" xfId="14" builtinId="11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border outline="0">
        <left style="thin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2D050"/>
        </patternFill>
      </fill>
      <alignment horizont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/>
        <top style="thin">
          <color theme="4"/>
        </top>
        <bottom/>
      </border>
    </dxf>
    <dxf>
      <border outline="0">
        <left style="thin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99FF"/>
      <color rgb="FF99FFCC"/>
      <color rgb="FFFF0000"/>
      <color rgb="FFFFCCFF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277928</xdr:colOff>
      <xdr:row>184</xdr:row>
      <xdr:rowOff>1739</xdr:rowOff>
    </xdr:from>
    <xdr:to>
      <xdr:col>3</xdr:col>
      <xdr:colOff>524271</xdr:colOff>
      <xdr:row>225</xdr:row>
      <xdr:rowOff>104698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928" y="30874645"/>
          <a:ext cx="7842531" cy="69371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cklandtransport-my.sharepoint.com/personal/mandar_bhide_at_govt_nz/Documents/Documents/speed%20count%20in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CityCentre7" displayName="CityCentre7" ref="A3:Y180" totalsRowShown="0" headerRowDxfId="27" dataDxfId="26" tableBorderDxfId="25">
  <autoFilter ref="A3:Y180" xr:uid="{00000000-0009-0000-0100-000006000000}"/>
  <sortState xmlns:xlrd2="http://schemas.microsoft.com/office/spreadsheetml/2017/richdata2" ref="A4:Y180">
    <sortCondition ref="A3:A180"/>
  </sortState>
  <tableColumns count="25">
    <tableColumn id="1" xr3:uid="{00000000-0010-0000-0000-000001000000}" name="Street" dataDxfId="24"/>
    <tableColumn id="2" xr3:uid="{00000000-0010-0000-0000-000002000000}" name="Extent" dataDxfId="23"/>
    <tableColumn id="3" xr3:uid="{00000000-0010-0000-0000-000003000000}" name="Length (Metres)" dataDxfId="22"/>
    <tableColumn id="22" xr3:uid="{00000000-0010-0000-0000-000016000000}" name="District/Quarter (see overview map below)" dataDxfId="21"/>
    <tableColumn id="4" xr3:uid="{00000000-0010-0000-0000-000004000000}" name="Existing Tube Counts Date" dataDxfId="20"/>
    <tableColumn id="5" xr3:uid="{00000000-0010-0000-0000-000005000000}" name="85th percentile speed (Tube Count)" dataDxfId="19"/>
    <tableColumn id="6" xr3:uid="{00000000-0010-0000-0000-000006000000}" name="Mean Speed (tube count)" dataDxfId="18"/>
    <tableColumn id="7" xr3:uid="{00000000-0010-0000-0000-000007000000}" name="Traffic Volume (AADT) - tube count" dataDxfId="17"/>
    <tableColumn id="8" xr3:uid="{00000000-0010-0000-0000-000008000000}" name="TomTom 7-day Travel Speed" dataDxfId="16"/>
    <tableColumn id="9" xr3:uid="{00000000-0010-0000-0000-000009000000}" name="TomTom Weekend Travel Speed" dataDxfId="15"/>
    <tableColumn id="10" xr3:uid="{00000000-0010-0000-0000-00000A000000}" name="Safe &amp; Appropriate Speed" dataDxfId="14"/>
    <tableColumn id="30" xr3:uid="{00000000-0010-0000-0000-00001E000000}" name="NZTA Top 10%" dataDxfId="13"/>
    <tableColumn id="26" xr3:uid="{00000000-0010-0000-0000-00001A000000}" name="Collective Risk (as of March 2019)" dataDxfId="12"/>
    <tableColumn id="11" xr3:uid="{00000000-0010-0000-0000-00000B000000}" name="Personal Risk (as of March 2019)" dataDxfId="11"/>
    <tableColumn id="12" xr3:uid="{00000000-0010-0000-0000-00000C000000}" name="Pedestrian Activity Level Ranking (H / M / L)" dataDxfId="10"/>
    <tableColumn id="25" xr3:uid="{00000000-0010-0000-0000-000019000000}" name="Fatal Crashes" dataDxfId="9"/>
    <tableColumn id="24" xr3:uid="{00000000-0010-0000-0000-000018000000}" name="Serious Crashes" dataDxfId="8"/>
    <tableColumn id="15" xr3:uid="{00000000-0010-0000-0000-00000F000000}" name="Minor Crashes" dataDxfId="7"/>
    <tableColumn id="42" xr3:uid="{00000000-0010-0000-0000-00002A000000}" name="Non-Injury Crashes" dataDxfId="6"/>
    <tableColumn id="13" xr3:uid="{00000000-0010-0000-0000-00000D000000}" name="DSI Crashes" dataDxfId="5">
      <calculatedColumnFormula>SUBTOTAL(9,CityCentre7[[#This Row],[Fatal Crashes]:[Serious Crashes]])</calculatedColumnFormula>
    </tableColumn>
    <tableColumn id="28" xr3:uid="{00000000-0010-0000-0000-00001C000000}" name="Fatal Injuries" dataDxfId="4"/>
    <tableColumn id="29" xr3:uid="{00000000-0010-0000-0000-00001D000000}" name="Serious Injuries" dataDxfId="3"/>
    <tableColumn id="17" xr3:uid="{00000000-0010-0000-0000-000011000000}" name="Minor Injuries" dataDxfId="2"/>
    <tableColumn id="27" xr3:uid="{00000000-0010-0000-0000-00001B000000}" name="DSI" dataDxfId="1">
      <calculatedColumnFormula>CityCentre7[[#This Row],[Fatal Injuries]]+CityCentre7[[#This Row],[Serious Injuries]]</calculatedColumnFormula>
    </tableColumn>
    <tableColumn id="19" xr3:uid="{00000000-0010-0000-0000-000013000000}" name="Exisiting Speed Limi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Q23"/>
  <sheetViews>
    <sheetView tabSelected="1" zoomScale="75" zoomScaleNormal="75" zoomScaleSheetLayoutView="90" workbookViewId="0">
      <pane xSplit="4" ySplit="5" topLeftCell="E6" activePane="bottomRight" state="frozen"/>
      <selection pane="bottomRight" activeCell="M21" sqref="M21"/>
      <selection pane="bottomLeft" activeCell="A6" sqref="A6"/>
      <selection pane="topRight" activeCell="G1" sqref="G1"/>
    </sheetView>
  </sheetViews>
  <sheetFormatPr defaultColWidth="9.140625" defaultRowHeight="12.75"/>
  <cols>
    <col min="1" max="1" width="21.42578125" style="60" bestFit="1" customWidth="1"/>
    <col min="2" max="2" width="21.85546875" style="60" bestFit="1" customWidth="1"/>
    <col min="3" max="3" width="19.7109375" style="7" bestFit="1" customWidth="1"/>
    <col min="4" max="4" width="34.28515625" style="7" bestFit="1" customWidth="1"/>
    <col min="5" max="5" width="14.85546875" style="7" bestFit="1" customWidth="1"/>
    <col min="6" max="6" width="16.7109375" style="58" bestFit="1" customWidth="1"/>
    <col min="7" max="7" width="23.5703125" style="59" bestFit="1" customWidth="1"/>
    <col min="8" max="8" width="98.85546875" style="6" bestFit="1" customWidth="1"/>
    <col min="9" max="9" width="30.28515625" style="58" bestFit="1" customWidth="1"/>
    <col min="10" max="10" width="47.42578125" style="58" bestFit="1" customWidth="1"/>
    <col min="11" max="12" width="48.7109375" style="58" bestFit="1" customWidth="1"/>
    <col min="13" max="13" width="33.42578125" style="10" bestFit="1" customWidth="1"/>
    <col min="14" max="14" width="48.7109375" style="10" bestFit="1" customWidth="1"/>
    <col min="15" max="15" width="22.28515625" style="59" bestFit="1" customWidth="1"/>
    <col min="16" max="16" width="22" style="59" bestFit="1" customWidth="1"/>
    <col min="17" max="17" width="9.140625" style="59" bestFit="1" customWidth="1"/>
    <col min="18" max="18" width="9.28515625" style="59" bestFit="1" customWidth="1"/>
    <col min="19" max="19" width="9.42578125" style="59" bestFit="1" customWidth="1"/>
    <col min="20" max="20" width="9.28515625" style="59" bestFit="1" customWidth="1"/>
    <col min="21" max="21" width="13.85546875" style="59" bestFit="1" customWidth="1"/>
    <col min="22" max="22" width="11.42578125" style="59" bestFit="1" customWidth="1"/>
    <col min="23" max="23" width="9.140625" style="59" bestFit="1" customWidth="1"/>
    <col min="24" max="24" width="9.28515625" style="59" bestFit="1" customWidth="1"/>
    <col min="25" max="25" width="9.42578125" style="59" bestFit="1" customWidth="1"/>
    <col min="26" max="26" width="13.140625" style="59" bestFit="1" customWidth="1"/>
    <col min="27" max="27" width="11.42578125" style="78" bestFit="1" customWidth="1"/>
    <col min="28" max="28" width="9.140625" style="59" bestFit="1" customWidth="1"/>
    <col min="29" max="29" width="9.28515625" style="59" bestFit="1" customWidth="1"/>
    <col min="30" max="30" width="9.42578125" style="59" bestFit="1" customWidth="1"/>
    <col min="31" max="31" width="9.28515625" style="59" bestFit="1" customWidth="1"/>
    <col min="32" max="32" width="13.140625" style="59" bestFit="1" customWidth="1"/>
    <col min="33" max="33" width="21.140625" style="7" bestFit="1" customWidth="1"/>
    <col min="34" max="34" width="29.140625" style="57" bestFit="1" customWidth="1"/>
    <col min="35" max="35" width="19.7109375" style="7" bestFit="1" customWidth="1"/>
    <col min="36" max="36" width="78.42578125" style="7" bestFit="1" customWidth="1"/>
    <col min="37" max="40" width="7.140625" style="7" customWidth="1"/>
    <col min="41" max="41" width="6.42578125" style="7" customWidth="1"/>
    <col min="42" max="43" width="0.42578125" style="7" hidden="1" customWidth="1"/>
    <col min="44" max="44" width="7.140625" style="7" customWidth="1"/>
    <col min="45" max="16384" width="9.140625" style="7"/>
  </cols>
  <sheetData>
    <row r="1" spans="1:36" ht="12.75" customHeight="1">
      <c r="A1" s="89" t="s">
        <v>0</v>
      </c>
      <c r="B1" s="89"/>
      <c r="C1" s="89"/>
      <c r="D1" s="89"/>
      <c r="E1" s="89"/>
      <c r="F1" s="89"/>
      <c r="G1" s="89"/>
      <c r="H1" s="80"/>
      <c r="AA1" s="59"/>
    </row>
    <row r="2" spans="1:36">
      <c r="A2" s="87"/>
      <c r="B2" s="87"/>
      <c r="C2" s="81"/>
      <c r="D2" s="81"/>
      <c r="E2" s="81"/>
      <c r="F2" s="82"/>
      <c r="G2" s="57"/>
      <c r="H2" s="57"/>
      <c r="AA2" s="59"/>
    </row>
    <row r="3" spans="1:36" ht="23.25">
      <c r="A3" s="90" t="s">
        <v>1</v>
      </c>
      <c r="B3" s="90"/>
      <c r="C3" s="90"/>
      <c r="D3" s="90"/>
      <c r="E3" s="90"/>
      <c r="F3" s="90"/>
      <c r="G3" s="90"/>
      <c r="H3" s="79"/>
      <c r="AA3" s="59"/>
    </row>
    <row r="4" spans="1:36">
      <c r="H4" s="57"/>
      <c r="I4" s="91" t="s">
        <v>2</v>
      </c>
      <c r="J4" s="91"/>
      <c r="K4" s="91"/>
      <c r="L4" s="91"/>
      <c r="M4" s="91"/>
      <c r="N4" s="92"/>
      <c r="Q4" s="95" t="s">
        <v>3</v>
      </c>
      <c r="R4" s="96"/>
      <c r="S4" s="96"/>
      <c r="T4" s="96"/>
      <c r="U4" s="96"/>
      <c r="V4" s="96"/>
      <c r="W4" s="95" t="s">
        <v>4</v>
      </c>
      <c r="X4" s="96"/>
      <c r="Y4" s="96"/>
      <c r="Z4" s="96"/>
      <c r="AA4" s="97"/>
      <c r="AB4" s="93" t="s">
        <v>5</v>
      </c>
      <c r="AC4" s="94"/>
      <c r="AD4" s="94"/>
      <c r="AE4" s="94"/>
      <c r="AF4" s="94"/>
    </row>
    <row r="5" spans="1:36" s="61" customFormat="1" ht="63.75">
      <c r="A5" s="1" t="s">
        <v>6</v>
      </c>
      <c r="B5" s="1" t="s">
        <v>7</v>
      </c>
      <c r="C5" s="2" t="s">
        <v>8</v>
      </c>
      <c r="D5" s="2" t="s">
        <v>9</v>
      </c>
      <c r="E5" s="2" t="s">
        <v>10</v>
      </c>
      <c r="F5" s="1" t="s">
        <v>11</v>
      </c>
      <c r="G5" s="1" t="s">
        <v>12</v>
      </c>
      <c r="H5" s="2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 s="2" t="s">
        <v>18</v>
      </c>
      <c r="N5" s="2" t="s">
        <v>19</v>
      </c>
      <c r="O5" s="1" t="s">
        <v>20</v>
      </c>
      <c r="P5" s="1" t="s">
        <v>21</v>
      </c>
      <c r="Q5" s="88" t="s">
        <v>22</v>
      </c>
      <c r="R5" s="88" t="s">
        <v>23</v>
      </c>
      <c r="S5" s="88" t="s">
        <v>24</v>
      </c>
      <c r="T5" s="88" t="s">
        <v>25</v>
      </c>
      <c r="U5" s="88" t="s">
        <v>26</v>
      </c>
      <c r="V5" s="9" t="s">
        <v>27</v>
      </c>
      <c r="W5" s="88" t="s">
        <v>22</v>
      </c>
      <c r="X5" s="88" t="s">
        <v>23</v>
      </c>
      <c r="Y5" s="88" t="s">
        <v>24</v>
      </c>
      <c r="Z5" s="88" t="s">
        <v>28</v>
      </c>
      <c r="AA5" s="9" t="s">
        <v>27</v>
      </c>
      <c r="AB5" s="1" t="s">
        <v>22</v>
      </c>
      <c r="AC5" s="1" t="s">
        <v>23</v>
      </c>
      <c r="AD5" s="1" t="s">
        <v>24</v>
      </c>
      <c r="AE5" s="1" t="s">
        <v>25</v>
      </c>
      <c r="AF5" s="1" t="s">
        <v>29</v>
      </c>
      <c r="AG5" s="61" t="s">
        <v>30</v>
      </c>
      <c r="AH5" s="3" t="s">
        <v>31</v>
      </c>
      <c r="AI5" s="2" t="s">
        <v>32</v>
      </c>
      <c r="AJ5" s="2" t="s">
        <v>33</v>
      </c>
    </row>
    <row r="6" spans="1:36" ht="38.25">
      <c r="A6" s="65" t="s">
        <v>34</v>
      </c>
      <c r="B6" s="64" t="s">
        <v>35</v>
      </c>
      <c r="C6" s="5" t="s">
        <v>36</v>
      </c>
      <c r="D6" s="5" t="s">
        <v>37</v>
      </c>
      <c r="E6" s="8"/>
      <c r="F6" s="63">
        <v>50</v>
      </c>
      <c r="G6" s="65">
        <v>30</v>
      </c>
      <c r="H6" s="4" t="s">
        <v>38</v>
      </c>
      <c r="I6" s="32" t="s">
        <v>39</v>
      </c>
      <c r="J6" s="28" t="s">
        <v>40</v>
      </c>
      <c r="K6" s="28" t="s">
        <v>41</v>
      </c>
      <c r="L6" s="28" t="s">
        <v>42</v>
      </c>
      <c r="M6" s="30" t="s">
        <v>43</v>
      </c>
      <c r="N6" s="30" t="s">
        <v>44</v>
      </c>
      <c r="O6" s="65" t="s">
        <v>45</v>
      </c>
      <c r="P6" s="76" t="s">
        <v>24</v>
      </c>
      <c r="Q6" s="67">
        <v>0</v>
      </c>
      <c r="R6" s="67">
        <v>0</v>
      </c>
      <c r="S6" s="67">
        <v>2</v>
      </c>
      <c r="T6" s="67">
        <v>9</v>
      </c>
      <c r="U6" s="67">
        <f t="shared" ref="U6:U15" si="0">SUM(Q6:T6)</f>
        <v>11</v>
      </c>
      <c r="V6" s="69">
        <f t="shared" ref="V6:V21" si="1">Q6+R6</f>
        <v>0</v>
      </c>
      <c r="W6" s="67">
        <v>0</v>
      </c>
      <c r="X6" s="67">
        <v>0</v>
      </c>
      <c r="Y6" s="67">
        <v>2</v>
      </c>
      <c r="Z6" s="67">
        <f t="shared" ref="Z6:Z21" si="2">SUM(W6:Y6)</f>
        <v>2</v>
      </c>
      <c r="AA6" s="69">
        <f t="shared" ref="AA6:AA21" si="3">W6+X6</f>
        <v>0</v>
      </c>
      <c r="AB6" s="67">
        <v>0</v>
      </c>
      <c r="AC6" s="67">
        <v>0</v>
      </c>
      <c r="AD6" s="67">
        <f>1+1+0+0</f>
        <v>2</v>
      </c>
      <c r="AE6" s="67">
        <f>0+0+1+0</f>
        <v>1</v>
      </c>
      <c r="AF6" s="67">
        <f t="shared" ref="AF6:AF21" si="4">AB6+AC6+AD6+AE6</f>
        <v>3</v>
      </c>
      <c r="AG6" s="5" t="s">
        <v>46</v>
      </c>
      <c r="AH6" s="30" t="s">
        <v>47</v>
      </c>
      <c r="AI6" s="5" t="s">
        <v>48</v>
      </c>
      <c r="AJ6" s="5"/>
    </row>
    <row r="7" spans="1:36" ht="38.25">
      <c r="A7" s="63" t="s">
        <v>49</v>
      </c>
      <c r="B7" s="64" t="s">
        <v>35</v>
      </c>
      <c r="C7" s="5" t="s">
        <v>50</v>
      </c>
      <c r="D7" s="5" t="s">
        <v>51</v>
      </c>
      <c r="E7" s="8"/>
      <c r="F7" s="63">
        <v>50</v>
      </c>
      <c r="G7" s="65">
        <v>30</v>
      </c>
      <c r="H7" s="4" t="s">
        <v>52</v>
      </c>
      <c r="I7" s="66">
        <v>43040</v>
      </c>
      <c r="J7" s="28" t="s">
        <v>53</v>
      </c>
      <c r="K7" s="28" t="s">
        <v>54</v>
      </c>
      <c r="L7" s="28" t="s">
        <v>55</v>
      </c>
      <c r="M7" s="30" t="s">
        <v>56</v>
      </c>
      <c r="N7" s="30" t="s">
        <v>57</v>
      </c>
      <c r="O7" s="65" t="s">
        <v>58</v>
      </c>
      <c r="P7" s="72" t="s">
        <v>59</v>
      </c>
      <c r="Q7" s="67">
        <v>0</v>
      </c>
      <c r="R7" s="67">
        <v>2</v>
      </c>
      <c r="S7" s="67">
        <v>13</v>
      </c>
      <c r="T7" s="67">
        <v>45</v>
      </c>
      <c r="U7" s="68">
        <f t="shared" si="0"/>
        <v>60</v>
      </c>
      <c r="V7" s="69">
        <f t="shared" si="1"/>
        <v>2</v>
      </c>
      <c r="W7" s="68">
        <v>0</v>
      </c>
      <c r="X7" s="68">
        <v>2</v>
      </c>
      <c r="Y7" s="68">
        <v>17</v>
      </c>
      <c r="Z7" s="68">
        <f t="shared" si="2"/>
        <v>19</v>
      </c>
      <c r="AA7" s="70">
        <f t="shared" si="3"/>
        <v>2</v>
      </c>
      <c r="AB7" s="68">
        <v>0</v>
      </c>
      <c r="AC7" s="68">
        <f>1+0+0+0</f>
        <v>1</v>
      </c>
      <c r="AD7" s="68">
        <f>2+6+2+0</f>
        <v>10</v>
      </c>
      <c r="AE7" s="68">
        <f>1+5+2+0</f>
        <v>8</v>
      </c>
      <c r="AF7" s="68">
        <f t="shared" si="4"/>
        <v>19</v>
      </c>
      <c r="AG7" s="5" t="s">
        <v>60</v>
      </c>
      <c r="AH7" s="30" t="s">
        <v>61</v>
      </c>
      <c r="AI7" s="5" t="s">
        <v>48</v>
      </c>
      <c r="AJ7" s="5" t="s">
        <v>62</v>
      </c>
    </row>
    <row r="8" spans="1:36" ht="89.25">
      <c r="A8" s="62" t="s">
        <v>49</v>
      </c>
      <c r="B8" s="71" t="s">
        <v>35</v>
      </c>
      <c r="C8" s="5" t="s">
        <v>63</v>
      </c>
      <c r="D8" s="5" t="s">
        <v>64</v>
      </c>
      <c r="E8" s="5" t="s">
        <v>65</v>
      </c>
      <c r="F8" s="65">
        <v>50</v>
      </c>
      <c r="G8" s="65">
        <v>30</v>
      </c>
      <c r="H8" s="4" t="s">
        <v>66</v>
      </c>
      <c r="I8" s="31" t="s">
        <v>67</v>
      </c>
      <c r="J8" s="30" t="s">
        <v>68</v>
      </c>
      <c r="K8" s="30" t="s">
        <v>69</v>
      </c>
      <c r="L8" s="30" t="s">
        <v>70</v>
      </c>
      <c r="M8" s="30" t="s">
        <v>71</v>
      </c>
      <c r="N8" s="30" t="s">
        <v>72</v>
      </c>
      <c r="O8" s="65" t="s">
        <v>45</v>
      </c>
      <c r="P8" s="72" t="s">
        <v>59</v>
      </c>
      <c r="Q8" s="67">
        <v>1</v>
      </c>
      <c r="R8" s="67">
        <v>0</v>
      </c>
      <c r="S8" s="67">
        <v>2</v>
      </c>
      <c r="T8" s="67">
        <v>32</v>
      </c>
      <c r="U8" s="67">
        <f t="shared" si="0"/>
        <v>35</v>
      </c>
      <c r="V8" s="69">
        <f t="shared" si="1"/>
        <v>1</v>
      </c>
      <c r="W8" s="67">
        <v>1</v>
      </c>
      <c r="X8" s="67">
        <v>0</v>
      </c>
      <c r="Y8" s="67">
        <v>3</v>
      </c>
      <c r="Z8" s="67">
        <f t="shared" si="2"/>
        <v>4</v>
      </c>
      <c r="AA8" s="69">
        <f t="shared" si="3"/>
        <v>1</v>
      </c>
      <c r="AB8" s="67">
        <f>1+0+0+0</f>
        <v>1</v>
      </c>
      <c r="AC8" s="67">
        <v>1</v>
      </c>
      <c r="AD8" s="67">
        <v>1</v>
      </c>
      <c r="AE8" s="67">
        <v>0</v>
      </c>
      <c r="AF8" s="67">
        <f t="shared" si="4"/>
        <v>3</v>
      </c>
      <c r="AG8" s="5" t="s">
        <v>46</v>
      </c>
      <c r="AH8" s="30" t="s">
        <v>73</v>
      </c>
      <c r="AI8" s="5" t="s">
        <v>48</v>
      </c>
      <c r="AJ8" s="5"/>
    </row>
    <row r="9" spans="1:36" ht="51">
      <c r="A9" s="84" t="s">
        <v>49</v>
      </c>
      <c r="B9" s="86" t="s">
        <v>35</v>
      </c>
      <c r="C9" s="5" t="s">
        <v>74</v>
      </c>
      <c r="D9" s="5" t="s">
        <v>75</v>
      </c>
      <c r="E9" s="85" t="s">
        <v>65</v>
      </c>
      <c r="F9" s="65">
        <v>50</v>
      </c>
      <c r="G9" s="65">
        <v>30</v>
      </c>
      <c r="H9" s="4" t="s">
        <v>76</v>
      </c>
      <c r="I9" s="31">
        <v>42095</v>
      </c>
      <c r="J9" s="30" t="s">
        <v>77</v>
      </c>
      <c r="K9" s="30" t="s">
        <v>78</v>
      </c>
      <c r="L9" s="30" t="s">
        <v>79</v>
      </c>
      <c r="M9" s="30" t="s">
        <v>80</v>
      </c>
      <c r="N9" s="30" t="s">
        <v>81</v>
      </c>
      <c r="O9" s="65" t="s">
        <v>82</v>
      </c>
      <c r="P9" s="72" t="s">
        <v>59</v>
      </c>
      <c r="Q9" s="67">
        <v>0</v>
      </c>
      <c r="R9" s="67">
        <v>1</v>
      </c>
      <c r="S9" s="67">
        <v>5</v>
      </c>
      <c r="T9" s="67">
        <v>66</v>
      </c>
      <c r="U9" s="67">
        <f t="shared" si="0"/>
        <v>72</v>
      </c>
      <c r="V9" s="69">
        <f t="shared" si="1"/>
        <v>1</v>
      </c>
      <c r="W9" s="67">
        <v>0</v>
      </c>
      <c r="X9" s="67">
        <v>1</v>
      </c>
      <c r="Y9" s="67">
        <v>6</v>
      </c>
      <c r="Z9" s="67">
        <f t="shared" si="2"/>
        <v>7</v>
      </c>
      <c r="AA9" s="69">
        <f t="shared" si="3"/>
        <v>1</v>
      </c>
      <c r="AB9" s="67">
        <v>0</v>
      </c>
      <c r="AC9" s="67">
        <f>1+0+0+0</f>
        <v>1</v>
      </c>
      <c r="AD9" s="67">
        <f>3+0+1+0</f>
        <v>4</v>
      </c>
      <c r="AE9" s="67">
        <f>1+0+0+1</f>
        <v>2</v>
      </c>
      <c r="AF9" s="67">
        <f t="shared" si="4"/>
        <v>7</v>
      </c>
      <c r="AG9" s="5" t="s">
        <v>83</v>
      </c>
      <c r="AH9" s="30" t="s">
        <v>84</v>
      </c>
      <c r="AI9" s="5" t="s">
        <v>48</v>
      </c>
      <c r="AJ9" s="5" t="s">
        <v>85</v>
      </c>
    </row>
    <row r="10" spans="1:36" ht="63.75">
      <c r="A10" s="63" t="s">
        <v>49</v>
      </c>
      <c r="B10" s="64" t="s">
        <v>35</v>
      </c>
      <c r="C10" s="5" t="s">
        <v>86</v>
      </c>
      <c r="D10" s="5" t="s">
        <v>51</v>
      </c>
      <c r="E10" s="8"/>
      <c r="F10" s="63">
        <v>50</v>
      </c>
      <c r="G10" s="65">
        <v>30</v>
      </c>
      <c r="H10" s="4" t="s">
        <v>87</v>
      </c>
      <c r="I10" s="29" t="s">
        <v>88</v>
      </c>
      <c r="J10" s="28" t="s">
        <v>89</v>
      </c>
      <c r="K10" s="28" t="s">
        <v>90</v>
      </c>
      <c r="L10" s="28" t="s">
        <v>91</v>
      </c>
      <c r="M10" s="30" t="s">
        <v>92</v>
      </c>
      <c r="N10" s="57" t="s">
        <v>93</v>
      </c>
      <c r="O10" s="65" t="s">
        <v>45</v>
      </c>
      <c r="P10" s="72" t="s">
        <v>59</v>
      </c>
      <c r="Q10" s="67">
        <v>0</v>
      </c>
      <c r="R10" s="67">
        <v>3</v>
      </c>
      <c r="S10" s="67">
        <v>5</v>
      </c>
      <c r="T10" s="67">
        <v>31</v>
      </c>
      <c r="U10" s="67">
        <f t="shared" si="0"/>
        <v>39</v>
      </c>
      <c r="V10" s="69">
        <f t="shared" si="1"/>
        <v>3</v>
      </c>
      <c r="W10" s="67">
        <v>0</v>
      </c>
      <c r="X10" s="67">
        <v>3</v>
      </c>
      <c r="Y10" s="67">
        <v>7</v>
      </c>
      <c r="Z10" s="67">
        <f t="shared" si="2"/>
        <v>10</v>
      </c>
      <c r="AA10" s="69">
        <f t="shared" si="3"/>
        <v>3</v>
      </c>
      <c r="AB10" s="67">
        <v>0</v>
      </c>
      <c r="AC10" s="67">
        <f>1+1+0+0</f>
        <v>2</v>
      </c>
      <c r="AD10" s="67">
        <f>1+4+1+0</f>
        <v>6</v>
      </c>
      <c r="AE10" s="67">
        <f>2+0+1+1</f>
        <v>4</v>
      </c>
      <c r="AF10" s="67">
        <f t="shared" si="4"/>
        <v>12</v>
      </c>
      <c r="AG10" s="5" t="s">
        <v>60</v>
      </c>
      <c r="AH10" s="30" t="s">
        <v>94</v>
      </c>
      <c r="AI10" s="5" t="s">
        <v>48</v>
      </c>
      <c r="AJ10" s="5" t="s">
        <v>95</v>
      </c>
    </row>
    <row r="11" spans="1:36" ht="25.5">
      <c r="A11" s="63" t="s">
        <v>34</v>
      </c>
      <c r="B11" s="64" t="s">
        <v>35</v>
      </c>
      <c r="C11" s="5" t="s">
        <v>96</v>
      </c>
      <c r="D11" s="5" t="s">
        <v>37</v>
      </c>
      <c r="E11" s="8"/>
      <c r="F11" s="63">
        <v>50</v>
      </c>
      <c r="G11" s="65">
        <v>30</v>
      </c>
      <c r="H11" s="4" t="s">
        <v>97</v>
      </c>
      <c r="I11" s="29"/>
      <c r="J11" s="28"/>
      <c r="K11" s="28"/>
      <c r="L11" s="28"/>
      <c r="M11" s="30" t="s">
        <v>98</v>
      </c>
      <c r="N11" s="30" t="s">
        <v>99</v>
      </c>
      <c r="O11" s="65" t="s">
        <v>45</v>
      </c>
      <c r="P11" s="76" t="s">
        <v>24</v>
      </c>
      <c r="Q11" s="67">
        <v>0</v>
      </c>
      <c r="R11" s="67">
        <v>1</v>
      </c>
      <c r="S11" s="67">
        <v>2</v>
      </c>
      <c r="T11" s="67">
        <v>7</v>
      </c>
      <c r="U11" s="67">
        <f t="shared" si="0"/>
        <v>10</v>
      </c>
      <c r="V11" s="69">
        <f t="shared" si="1"/>
        <v>1</v>
      </c>
      <c r="W11" s="67">
        <v>0</v>
      </c>
      <c r="X11" s="67">
        <v>1</v>
      </c>
      <c r="Y11" s="67">
        <v>2</v>
      </c>
      <c r="Z11" s="67">
        <f t="shared" si="2"/>
        <v>3</v>
      </c>
      <c r="AA11" s="69">
        <f t="shared" si="3"/>
        <v>1</v>
      </c>
      <c r="AB11" s="67">
        <v>0</v>
      </c>
      <c r="AC11" s="67">
        <f>1+0+0+0</f>
        <v>1</v>
      </c>
      <c r="AD11" s="67">
        <f>2+0+0+0</f>
        <v>2</v>
      </c>
      <c r="AE11" s="67">
        <v>0</v>
      </c>
      <c r="AF11" s="67">
        <f t="shared" si="4"/>
        <v>3</v>
      </c>
      <c r="AG11" s="10" t="s">
        <v>46</v>
      </c>
      <c r="AH11" s="30" t="s">
        <v>73</v>
      </c>
      <c r="AI11" s="5" t="s">
        <v>48</v>
      </c>
      <c r="AJ11" s="5"/>
    </row>
    <row r="12" spans="1:36" ht="25.5">
      <c r="A12" s="62" t="s">
        <v>34</v>
      </c>
      <c r="B12" s="71" t="s">
        <v>35</v>
      </c>
      <c r="C12" s="5" t="s">
        <v>100</v>
      </c>
      <c r="D12" s="5" t="s">
        <v>101</v>
      </c>
      <c r="E12" s="5" t="s">
        <v>65</v>
      </c>
      <c r="F12" s="65">
        <v>50</v>
      </c>
      <c r="G12" s="65">
        <v>30</v>
      </c>
      <c r="H12" s="4" t="s">
        <v>102</v>
      </c>
      <c r="I12" s="32"/>
      <c r="J12" s="30"/>
      <c r="K12" s="30"/>
      <c r="L12" s="30"/>
      <c r="M12" s="30" t="s">
        <v>103</v>
      </c>
      <c r="N12" s="30" t="s">
        <v>104</v>
      </c>
      <c r="O12" s="65" t="s">
        <v>105</v>
      </c>
      <c r="P12" s="72" t="s">
        <v>59</v>
      </c>
      <c r="Q12" s="67">
        <v>0</v>
      </c>
      <c r="R12" s="67">
        <v>1</v>
      </c>
      <c r="S12" s="67">
        <v>1</v>
      </c>
      <c r="T12" s="67">
        <v>7</v>
      </c>
      <c r="U12" s="67">
        <f t="shared" si="0"/>
        <v>9</v>
      </c>
      <c r="V12" s="69">
        <f t="shared" si="1"/>
        <v>1</v>
      </c>
      <c r="W12" s="67">
        <v>0</v>
      </c>
      <c r="X12" s="67">
        <v>1</v>
      </c>
      <c r="Y12" s="67">
        <v>1</v>
      </c>
      <c r="Z12" s="67">
        <f t="shared" si="2"/>
        <v>2</v>
      </c>
      <c r="AA12" s="69">
        <f t="shared" si="3"/>
        <v>1</v>
      </c>
      <c r="AB12" s="67">
        <v>0</v>
      </c>
      <c r="AC12" s="67">
        <f>0+0+1+0</f>
        <v>1</v>
      </c>
      <c r="AD12" s="67">
        <v>0</v>
      </c>
      <c r="AE12" s="67">
        <v>0</v>
      </c>
      <c r="AF12" s="67">
        <f t="shared" si="4"/>
        <v>1</v>
      </c>
      <c r="AG12" s="5"/>
      <c r="AH12" s="30"/>
      <c r="AI12" s="5"/>
      <c r="AJ12" s="5"/>
    </row>
    <row r="13" spans="1:36" ht="25.5">
      <c r="A13" s="62" t="s">
        <v>49</v>
      </c>
      <c r="B13" s="73" t="s">
        <v>106</v>
      </c>
      <c r="C13" s="5" t="s">
        <v>107</v>
      </c>
      <c r="D13" s="5" t="s">
        <v>108</v>
      </c>
      <c r="E13" s="5" t="s">
        <v>65</v>
      </c>
      <c r="F13" s="65">
        <v>50</v>
      </c>
      <c r="G13" s="65">
        <v>30</v>
      </c>
      <c r="H13" s="4" t="s">
        <v>109</v>
      </c>
      <c r="I13" s="65"/>
      <c r="J13" s="65"/>
      <c r="K13" s="65"/>
      <c r="L13" s="65"/>
      <c r="M13" s="65" t="s">
        <v>110</v>
      </c>
      <c r="N13" s="65" t="s">
        <v>111</v>
      </c>
      <c r="O13" s="65" t="s">
        <v>45</v>
      </c>
      <c r="P13" s="72" t="s">
        <v>59</v>
      </c>
      <c r="Q13" s="67">
        <v>1</v>
      </c>
      <c r="R13" s="67">
        <v>1</v>
      </c>
      <c r="S13" s="67">
        <v>10</v>
      </c>
      <c r="T13" s="67">
        <v>22</v>
      </c>
      <c r="U13" s="67">
        <f t="shared" si="0"/>
        <v>34</v>
      </c>
      <c r="V13" s="69">
        <f t="shared" si="1"/>
        <v>2</v>
      </c>
      <c r="W13" s="67">
        <v>1</v>
      </c>
      <c r="X13" s="67">
        <v>1</v>
      </c>
      <c r="Y13" s="67">
        <v>11</v>
      </c>
      <c r="Z13" s="67">
        <f t="shared" si="2"/>
        <v>13</v>
      </c>
      <c r="AA13" s="69">
        <f t="shared" si="3"/>
        <v>2</v>
      </c>
      <c r="AB13" s="67">
        <f>1+0+0+0</f>
        <v>1</v>
      </c>
      <c r="AC13" s="67">
        <v>0</v>
      </c>
      <c r="AD13" s="67">
        <f>4+3+0+0</f>
        <v>7</v>
      </c>
      <c r="AE13" s="67">
        <f>2+1+0+0</f>
        <v>3</v>
      </c>
      <c r="AF13" s="67">
        <f t="shared" si="4"/>
        <v>11</v>
      </c>
      <c r="AG13" s="5" t="s">
        <v>112</v>
      </c>
      <c r="AH13" s="30" t="s">
        <v>113</v>
      </c>
      <c r="AI13" s="5" t="s">
        <v>48</v>
      </c>
      <c r="AJ13" s="10" t="s">
        <v>114</v>
      </c>
    </row>
    <row r="14" spans="1:36" ht="38.25">
      <c r="A14" s="62" t="s">
        <v>49</v>
      </c>
      <c r="B14" s="73" t="s">
        <v>106</v>
      </c>
      <c r="C14" s="5" t="s">
        <v>115</v>
      </c>
      <c r="D14" s="5" t="s">
        <v>116</v>
      </c>
      <c r="E14" s="5" t="s">
        <v>117</v>
      </c>
      <c r="F14" s="65">
        <v>50</v>
      </c>
      <c r="G14" s="65">
        <v>30</v>
      </c>
      <c r="H14" s="4" t="s">
        <v>118</v>
      </c>
      <c r="I14" s="65"/>
      <c r="J14" s="65"/>
      <c r="K14" s="65"/>
      <c r="L14" s="65"/>
      <c r="M14" s="65" t="s">
        <v>110</v>
      </c>
      <c r="N14" s="65">
        <v>50</v>
      </c>
      <c r="O14" s="65" t="s">
        <v>119</v>
      </c>
      <c r="P14" s="72" t="s">
        <v>59</v>
      </c>
      <c r="Q14" s="67">
        <v>0</v>
      </c>
      <c r="R14" s="67">
        <v>9</v>
      </c>
      <c r="S14" s="67">
        <v>40</v>
      </c>
      <c r="T14" s="67">
        <v>164</v>
      </c>
      <c r="U14" s="67">
        <f t="shared" si="0"/>
        <v>213</v>
      </c>
      <c r="V14" s="69">
        <f t="shared" si="1"/>
        <v>9</v>
      </c>
      <c r="W14" s="67">
        <v>0</v>
      </c>
      <c r="X14" s="67">
        <v>10</v>
      </c>
      <c r="Y14" s="67">
        <v>44</v>
      </c>
      <c r="Z14" s="67">
        <f t="shared" si="2"/>
        <v>54</v>
      </c>
      <c r="AA14" s="69">
        <f t="shared" si="3"/>
        <v>10</v>
      </c>
      <c r="AB14" s="67">
        <v>0</v>
      </c>
      <c r="AC14" s="67">
        <f>3+0+2+1</f>
        <v>6</v>
      </c>
      <c r="AD14" s="67">
        <f>18+9+1+1</f>
        <v>29</v>
      </c>
      <c r="AE14" s="67">
        <f>5+4+2+7</f>
        <v>18</v>
      </c>
      <c r="AF14" s="67">
        <f t="shared" si="4"/>
        <v>53</v>
      </c>
      <c r="AG14" s="5" t="s">
        <v>120</v>
      </c>
      <c r="AH14" s="30" t="s">
        <v>121</v>
      </c>
      <c r="AI14" s="8" t="s">
        <v>48</v>
      </c>
      <c r="AJ14" s="8" t="s">
        <v>122</v>
      </c>
    </row>
    <row r="15" spans="1:36" ht="25.5">
      <c r="A15" s="62" t="s">
        <v>123</v>
      </c>
      <c r="B15" s="73" t="s">
        <v>106</v>
      </c>
      <c r="C15" s="5" t="s">
        <v>124</v>
      </c>
      <c r="D15" s="5" t="s">
        <v>125</v>
      </c>
      <c r="E15" s="5" t="s">
        <v>126</v>
      </c>
      <c r="F15" s="65">
        <v>50</v>
      </c>
      <c r="G15" s="65">
        <v>30</v>
      </c>
      <c r="H15" s="4" t="s">
        <v>127</v>
      </c>
      <c r="I15" s="65"/>
      <c r="J15" s="65"/>
      <c r="K15" s="65"/>
      <c r="L15" s="65"/>
      <c r="M15" s="65" t="s">
        <v>110</v>
      </c>
      <c r="N15" s="65">
        <v>40</v>
      </c>
      <c r="O15" s="65" t="s">
        <v>45</v>
      </c>
      <c r="P15" s="72" t="s">
        <v>59</v>
      </c>
      <c r="Q15" s="67">
        <v>0</v>
      </c>
      <c r="R15" s="67">
        <v>3</v>
      </c>
      <c r="S15" s="67">
        <v>18</v>
      </c>
      <c r="T15" s="67">
        <v>69</v>
      </c>
      <c r="U15" s="67">
        <f t="shared" si="0"/>
        <v>90</v>
      </c>
      <c r="V15" s="69">
        <f t="shared" si="1"/>
        <v>3</v>
      </c>
      <c r="W15" s="67">
        <v>0</v>
      </c>
      <c r="X15" s="67">
        <v>3</v>
      </c>
      <c r="Y15" s="67">
        <v>21</v>
      </c>
      <c r="Z15" s="67">
        <f t="shared" si="2"/>
        <v>24</v>
      </c>
      <c r="AA15" s="69">
        <f t="shared" si="3"/>
        <v>3</v>
      </c>
      <c r="AB15" s="67">
        <v>0</v>
      </c>
      <c r="AC15" s="67">
        <f>1+1+0+1</f>
        <v>3</v>
      </c>
      <c r="AD15" s="67">
        <f>6+2+1+1</f>
        <v>10</v>
      </c>
      <c r="AE15" s="67">
        <f>1+3+0+2</f>
        <v>6</v>
      </c>
      <c r="AF15" s="67">
        <f t="shared" si="4"/>
        <v>19</v>
      </c>
      <c r="AG15" s="5" t="s">
        <v>112</v>
      </c>
      <c r="AH15" s="30" t="s">
        <v>73</v>
      </c>
      <c r="AI15" s="5" t="s">
        <v>48</v>
      </c>
      <c r="AJ15" s="5" t="s">
        <v>128</v>
      </c>
    </row>
    <row r="16" spans="1:36">
      <c r="A16" s="62" t="s">
        <v>34</v>
      </c>
      <c r="B16" s="75" t="s">
        <v>129</v>
      </c>
      <c r="C16" s="5" t="s">
        <v>130</v>
      </c>
      <c r="D16" s="5" t="s">
        <v>131</v>
      </c>
      <c r="E16" s="83" t="s">
        <v>65</v>
      </c>
      <c r="F16" s="77">
        <v>50</v>
      </c>
      <c r="G16" s="77">
        <v>30</v>
      </c>
      <c r="H16" s="4" t="s">
        <v>132</v>
      </c>
      <c r="I16" s="77"/>
      <c r="J16" s="77"/>
      <c r="K16" s="77"/>
      <c r="L16" s="77"/>
      <c r="M16" s="65" t="s">
        <v>111</v>
      </c>
      <c r="N16" s="65">
        <v>50</v>
      </c>
      <c r="O16" s="65" t="s">
        <v>119</v>
      </c>
      <c r="P16" s="76" t="s">
        <v>24</v>
      </c>
      <c r="Q16" s="67">
        <v>1</v>
      </c>
      <c r="R16" s="67">
        <v>4</v>
      </c>
      <c r="S16" s="67">
        <v>24</v>
      </c>
      <c r="T16" s="67">
        <v>111</v>
      </c>
      <c r="U16" s="67">
        <f>Q16+R16+S16+T16</f>
        <v>140</v>
      </c>
      <c r="V16" s="69">
        <f t="shared" si="1"/>
        <v>5</v>
      </c>
      <c r="W16" s="67"/>
      <c r="X16" s="67"/>
      <c r="Y16" s="67"/>
      <c r="Z16" s="67">
        <f t="shared" si="2"/>
        <v>0</v>
      </c>
      <c r="AA16" s="69">
        <f t="shared" si="3"/>
        <v>0</v>
      </c>
      <c r="AB16" s="67">
        <v>0</v>
      </c>
      <c r="AC16" s="67">
        <f>0+2+0+0</f>
        <v>2</v>
      </c>
      <c r="AD16" s="67">
        <f>4+2+1+0</f>
        <v>7</v>
      </c>
      <c r="AE16" s="67">
        <f>2+1+0+2</f>
        <v>5</v>
      </c>
      <c r="AF16" s="67">
        <f t="shared" si="4"/>
        <v>14</v>
      </c>
      <c r="AG16" s="5" t="s">
        <v>133</v>
      </c>
      <c r="AH16" s="30" t="s">
        <v>47</v>
      </c>
      <c r="AI16" s="5" t="s">
        <v>48</v>
      </c>
      <c r="AJ16" s="5"/>
    </row>
    <row r="17" spans="1:36">
      <c r="A17" s="62" t="s">
        <v>34</v>
      </c>
      <c r="B17" s="73" t="s">
        <v>129</v>
      </c>
      <c r="C17" s="5" t="s">
        <v>134</v>
      </c>
      <c r="D17" s="5" t="s">
        <v>135</v>
      </c>
      <c r="E17" s="5" t="s">
        <v>65</v>
      </c>
      <c r="F17" s="65">
        <v>50</v>
      </c>
      <c r="G17" s="65">
        <v>30</v>
      </c>
      <c r="H17" s="4" t="s">
        <v>136</v>
      </c>
      <c r="I17" s="65"/>
      <c r="J17" s="65"/>
      <c r="K17" s="65"/>
      <c r="L17" s="65"/>
      <c r="M17" s="65" t="s">
        <v>110</v>
      </c>
      <c r="N17" s="65">
        <v>50</v>
      </c>
      <c r="O17" s="65" t="s">
        <v>137</v>
      </c>
      <c r="P17" s="72" t="s">
        <v>59</v>
      </c>
      <c r="Q17" s="67">
        <v>0</v>
      </c>
      <c r="R17" s="67">
        <v>1</v>
      </c>
      <c r="S17" s="67">
        <v>8</v>
      </c>
      <c r="T17" s="67">
        <v>47</v>
      </c>
      <c r="U17" s="67">
        <f>SUM(Q17:T17)</f>
        <v>56</v>
      </c>
      <c r="V17" s="69">
        <f t="shared" si="1"/>
        <v>1</v>
      </c>
      <c r="W17" s="67">
        <v>0</v>
      </c>
      <c r="X17" s="67">
        <v>1</v>
      </c>
      <c r="Y17" s="67">
        <v>8</v>
      </c>
      <c r="Z17" s="67">
        <f t="shared" si="2"/>
        <v>9</v>
      </c>
      <c r="AA17" s="69">
        <f t="shared" si="3"/>
        <v>1</v>
      </c>
      <c r="AB17" s="67">
        <v>0</v>
      </c>
      <c r="AC17" s="67">
        <f>0+1+0+0</f>
        <v>1</v>
      </c>
      <c r="AD17" s="67">
        <f>3+1+0+0</f>
        <v>4</v>
      </c>
      <c r="AE17" s="67">
        <v>0</v>
      </c>
      <c r="AF17" s="67">
        <f t="shared" si="4"/>
        <v>5</v>
      </c>
      <c r="AG17" s="5" t="s">
        <v>138</v>
      </c>
      <c r="AH17" s="30"/>
      <c r="AI17" s="8"/>
      <c r="AJ17" s="8"/>
    </row>
    <row r="18" spans="1:36" ht="25.5">
      <c r="A18" s="62" t="s">
        <v>49</v>
      </c>
      <c r="B18" s="75" t="s">
        <v>129</v>
      </c>
      <c r="C18" s="5" t="s">
        <v>139</v>
      </c>
      <c r="D18" s="5" t="s">
        <v>140</v>
      </c>
      <c r="E18" s="5" t="s">
        <v>65</v>
      </c>
      <c r="F18" s="65">
        <v>50</v>
      </c>
      <c r="G18" s="65">
        <v>30</v>
      </c>
      <c r="H18" s="4" t="s">
        <v>141</v>
      </c>
      <c r="I18" s="65"/>
      <c r="J18" s="65"/>
      <c r="K18" s="65"/>
      <c r="L18" s="65"/>
      <c r="M18" s="65" t="s">
        <v>111</v>
      </c>
      <c r="N18" s="65">
        <v>50</v>
      </c>
      <c r="O18" s="65" t="s">
        <v>105</v>
      </c>
      <c r="P18" s="72" t="s">
        <v>59</v>
      </c>
      <c r="Q18" s="67">
        <v>0</v>
      </c>
      <c r="R18" s="67">
        <v>1</v>
      </c>
      <c r="S18" s="67">
        <f>1+1+2+2</f>
        <v>6</v>
      </c>
      <c r="T18" s="67">
        <f>6+1+5+4</f>
        <v>16</v>
      </c>
      <c r="U18" s="67">
        <f>Q18+R18+S18+T18</f>
        <v>23</v>
      </c>
      <c r="V18" s="69">
        <f t="shared" si="1"/>
        <v>1</v>
      </c>
      <c r="W18" s="67"/>
      <c r="X18" s="67"/>
      <c r="Y18" s="67"/>
      <c r="Z18" s="67">
        <f t="shared" si="2"/>
        <v>0</v>
      </c>
      <c r="AA18" s="69">
        <f t="shared" si="3"/>
        <v>0</v>
      </c>
      <c r="AB18" s="67">
        <v>0</v>
      </c>
      <c r="AC18" s="67">
        <f>1+0+0</f>
        <v>1</v>
      </c>
      <c r="AD18" s="67">
        <f>2+2+0+1</f>
        <v>5</v>
      </c>
      <c r="AE18" s="67">
        <f>0+0+0+1</f>
        <v>1</v>
      </c>
      <c r="AF18" s="67">
        <f t="shared" si="4"/>
        <v>7</v>
      </c>
      <c r="AG18" s="5" t="s">
        <v>139</v>
      </c>
      <c r="AH18" s="30"/>
      <c r="AI18" s="8"/>
      <c r="AJ18" s="8"/>
    </row>
    <row r="19" spans="1:36">
      <c r="A19" s="62" t="s">
        <v>49</v>
      </c>
      <c r="B19" s="75" t="s">
        <v>129</v>
      </c>
      <c r="C19" s="5" t="s">
        <v>142</v>
      </c>
      <c r="D19" s="5" t="s">
        <v>75</v>
      </c>
      <c r="E19" s="5" t="s">
        <v>65</v>
      </c>
      <c r="F19" s="65">
        <v>50</v>
      </c>
      <c r="G19" s="65">
        <v>30</v>
      </c>
      <c r="H19" s="4" t="s">
        <v>118</v>
      </c>
      <c r="I19" s="65"/>
      <c r="J19" s="65"/>
      <c r="K19" s="65"/>
      <c r="L19" s="65"/>
      <c r="M19" s="65" t="s">
        <v>143</v>
      </c>
      <c r="N19" s="65">
        <v>40</v>
      </c>
      <c r="O19" s="65" t="s">
        <v>119</v>
      </c>
      <c r="P19" s="76" t="s">
        <v>24</v>
      </c>
      <c r="Q19" s="67">
        <v>0</v>
      </c>
      <c r="R19" s="67">
        <f>1+1+1+3</f>
        <v>6</v>
      </c>
      <c r="S19" s="67">
        <f>3+5+2+3+4</f>
        <v>17</v>
      </c>
      <c r="T19" s="67">
        <f>20+24+23+28+27</f>
        <v>122</v>
      </c>
      <c r="U19" s="67">
        <f>Q19+R19+S19+T19</f>
        <v>145</v>
      </c>
      <c r="V19" s="69">
        <f t="shared" si="1"/>
        <v>6</v>
      </c>
      <c r="W19" s="67"/>
      <c r="X19" s="67"/>
      <c r="Y19" s="67"/>
      <c r="Z19" s="67">
        <f t="shared" si="2"/>
        <v>0</v>
      </c>
      <c r="AA19" s="69">
        <f t="shared" si="3"/>
        <v>0</v>
      </c>
      <c r="AB19" s="67">
        <v>0</v>
      </c>
      <c r="AC19" s="67">
        <f>5+0+0+1</f>
        <v>6</v>
      </c>
      <c r="AD19" s="67">
        <f>4+1+0+0</f>
        <v>5</v>
      </c>
      <c r="AE19" s="67">
        <f>2+1+0</f>
        <v>3</v>
      </c>
      <c r="AF19" s="67">
        <f t="shared" si="4"/>
        <v>14</v>
      </c>
      <c r="AG19" s="5" t="s">
        <v>144</v>
      </c>
      <c r="AH19" s="30" t="s">
        <v>94</v>
      </c>
      <c r="AI19" s="5" t="s">
        <v>48</v>
      </c>
      <c r="AJ19" s="5" t="s">
        <v>145</v>
      </c>
    </row>
    <row r="20" spans="1:36">
      <c r="A20" s="62" t="s">
        <v>49</v>
      </c>
      <c r="B20" s="75" t="s">
        <v>129</v>
      </c>
      <c r="C20" s="5" t="s">
        <v>146</v>
      </c>
      <c r="D20" s="5" t="s">
        <v>147</v>
      </c>
      <c r="E20" s="5" t="s">
        <v>65</v>
      </c>
      <c r="F20" s="65">
        <v>50</v>
      </c>
      <c r="G20" s="65">
        <v>30</v>
      </c>
      <c r="H20" s="4"/>
      <c r="I20" s="65"/>
      <c r="J20" s="65"/>
      <c r="K20" s="65"/>
      <c r="L20" s="65"/>
      <c r="M20" s="65" t="s">
        <v>143</v>
      </c>
      <c r="N20" s="65">
        <v>50</v>
      </c>
      <c r="O20" s="65" t="s">
        <v>45</v>
      </c>
      <c r="P20" s="76" t="s">
        <v>24</v>
      </c>
      <c r="Q20" s="67">
        <v>0</v>
      </c>
      <c r="R20" s="67">
        <v>3</v>
      </c>
      <c r="S20" s="67">
        <v>11</v>
      </c>
      <c r="T20" s="67">
        <v>33</v>
      </c>
      <c r="U20" s="67">
        <f>SUM(Q20:T20)</f>
        <v>47</v>
      </c>
      <c r="V20" s="69">
        <f t="shared" si="1"/>
        <v>3</v>
      </c>
      <c r="W20" s="67">
        <v>0</v>
      </c>
      <c r="X20" s="67">
        <v>3</v>
      </c>
      <c r="Y20" s="67">
        <v>12</v>
      </c>
      <c r="Z20" s="67">
        <f t="shared" si="2"/>
        <v>15</v>
      </c>
      <c r="AA20" s="69">
        <f t="shared" si="3"/>
        <v>3</v>
      </c>
      <c r="AB20" s="67">
        <v>0</v>
      </c>
      <c r="AC20" s="67">
        <f>0+2</f>
        <v>2</v>
      </c>
      <c r="AD20" s="67">
        <f>2+1+0+1</f>
        <v>4</v>
      </c>
      <c r="AE20" s="67">
        <f>2+1+0+0</f>
        <v>3</v>
      </c>
      <c r="AF20" s="67">
        <f t="shared" si="4"/>
        <v>9</v>
      </c>
      <c r="AG20" s="5" t="s">
        <v>112</v>
      </c>
      <c r="AH20" s="30"/>
      <c r="AI20" s="8"/>
      <c r="AJ20" s="8"/>
    </row>
    <row r="21" spans="1:36" ht="25.5">
      <c r="A21" s="62" t="s">
        <v>49</v>
      </c>
      <c r="B21" s="75" t="s">
        <v>129</v>
      </c>
      <c r="C21" s="5" t="s">
        <v>148</v>
      </c>
      <c r="D21" s="5" t="s">
        <v>149</v>
      </c>
      <c r="E21" s="5" t="s">
        <v>65</v>
      </c>
      <c r="F21" s="65">
        <v>50</v>
      </c>
      <c r="G21" s="65">
        <v>30</v>
      </c>
      <c r="H21" s="4" t="s">
        <v>150</v>
      </c>
      <c r="I21" s="65"/>
      <c r="J21" s="65"/>
      <c r="K21" s="65"/>
      <c r="L21" s="65"/>
      <c r="M21" s="65" t="s">
        <v>110</v>
      </c>
      <c r="N21" s="65">
        <v>50</v>
      </c>
      <c r="O21" s="65" t="s">
        <v>151</v>
      </c>
      <c r="P21" s="72" t="s">
        <v>59</v>
      </c>
      <c r="Q21" s="67">
        <v>0</v>
      </c>
      <c r="R21" s="67">
        <v>1</v>
      </c>
      <c r="S21" s="67">
        <f>2+1+2+1+4</f>
        <v>10</v>
      </c>
      <c r="T21" s="67">
        <f>9+10+10+12+7</f>
        <v>48</v>
      </c>
      <c r="U21" s="67">
        <f>Q21+R21+S21+T21</f>
        <v>59</v>
      </c>
      <c r="V21" s="69">
        <f t="shared" si="1"/>
        <v>1</v>
      </c>
      <c r="W21" s="67"/>
      <c r="X21" s="67"/>
      <c r="Y21" s="67"/>
      <c r="Z21" s="67">
        <f t="shared" si="2"/>
        <v>0</v>
      </c>
      <c r="AA21" s="69">
        <f t="shared" si="3"/>
        <v>0</v>
      </c>
      <c r="AB21" s="67">
        <v>0</v>
      </c>
      <c r="AC21" s="67">
        <f>1+0+0+0</f>
        <v>1</v>
      </c>
      <c r="AD21" s="67">
        <f>6+0+1+0</f>
        <v>7</v>
      </c>
      <c r="AE21" s="67">
        <f>2+0+0+1</f>
        <v>3</v>
      </c>
      <c r="AF21" s="67">
        <f t="shared" si="4"/>
        <v>11</v>
      </c>
      <c r="AG21" s="10" t="s">
        <v>138</v>
      </c>
      <c r="AH21" s="30"/>
      <c r="AI21" s="8"/>
      <c r="AJ21" s="8"/>
    </row>
    <row r="22" spans="1:36">
      <c r="A22" s="62" t="s">
        <v>34</v>
      </c>
      <c r="B22" s="73" t="s">
        <v>129</v>
      </c>
      <c r="C22" s="5" t="s">
        <v>152</v>
      </c>
      <c r="D22" s="5" t="s">
        <v>153</v>
      </c>
      <c r="E22" s="5" t="s">
        <v>65</v>
      </c>
      <c r="F22" s="65">
        <v>50</v>
      </c>
      <c r="G22" s="65">
        <v>30</v>
      </c>
      <c r="H22" s="4" t="s">
        <v>154</v>
      </c>
      <c r="I22" s="65"/>
      <c r="J22" s="65"/>
      <c r="K22" s="65"/>
      <c r="L22" s="65"/>
      <c r="M22" s="65" t="s">
        <v>111</v>
      </c>
      <c r="N22" s="65">
        <v>50</v>
      </c>
      <c r="O22" s="65" t="s">
        <v>155</v>
      </c>
      <c r="P22" s="72" t="s">
        <v>59</v>
      </c>
      <c r="Q22" s="67" t="s">
        <v>156</v>
      </c>
      <c r="R22" s="67" t="s">
        <v>156</v>
      </c>
      <c r="S22" s="67" t="s">
        <v>156</v>
      </c>
      <c r="T22" s="67" t="s">
        <v>156</v>
      </c>
      <c r="U22" s="67" t="s">
        <v>156</v>
      </c>
      <c r="V22" s="69" t="s">
        <v>156</v>
      </c>
      <c r="W22" s="67" t="s">
        <v>156</v>
      </c>
      <c r="X22" s="67" t="s">
        <v>156</v>
      </c>
      <c r="Y22" s="67" t="s">
        <v>156</v>
      </c>
      <c r="Z22" s="67" t="s">
        <v>156</v>
      </c>
      <c r="AA22" s="69" t="s">
        <v>156</v>
      </c>
      <c r="AB22" s="67" t="s">
        <v>156</v>
      </c>
      <c r="AC22" s="67" t="s">
        <v>156</v>
      </c>
      <c r="AD22" s="67" t="s">
        <v>156</v>
      </c>
      <c r="AE22" s="67" t="s">
        <v>156</v>
      </c>
      <c r="AF22" s="67" t="s">
        <v>156</v>
      </c>
      <c r="AG22" s="5" t="s">
        <v>144</v>
      </c>
      <c r="AH22" s="30" t="s">
        <v>73</v>
      </c>
      <c r="AI22" s="5" t="s">
        <v>157</v>
      </c>
      <c r="AJ22" s="5" t="s">
        <v>153</v>
      </c>
    </row>
    <row r="23" spans="1:36">
      <c r="A23" s="63" t="s">
        <v>49</v>
      </c>
      <c r="B23" s="74" t="s">
        <v>129</v>
      </c>
      <c r="C23" s="5" t="s">
        <v>158</v>
      </c>
      <c r="D23" s="5" t="s">
        <v>159</v>
      </c>
      <c r="E23" s="8"/>
      <c r="F23" s="63">
        <v>50</v>
      </c>
      <c r="G23" s="65"/>
      <c r="H23" s="4"/>
      <c r="I23" s="63"/>
      <c r="J23" s="63"/>
      <c r="K23" s="63"/>
      <c r="L23" s="63"/>
      <c r="M23" s="5"/>
      <c r="N23" s="5"/>
      <c r="O23" s="65"/>
      <c r="P23" s="76" t="s">
        <v>24</v>
      </c>
      <c r="Q23" s="67">
        <v>0</v>
      </c>
      <c r="R23" s="67">
        <v>0</v>
      </c>
      <c r="S23" s="67">
        <v>5</v>
      </c>
      <c r="T23" s="67">
        <f>10+4+8+10+4</f>
        <v>36</v>
      </c>
      <c r="U23" s="67">
        <f>Q23+R23+S23+T23</f>
        <v>41</v>
      </c>
      <c r="V23" s="69">
        <f>Q23+R23</f>
        <v>0</v>
      </c>
      <c r="W23" s="67"/>
      <c r="X23" s="67"/>
      <c r="Y23" s="67"/>
      <c r="Z23" s="67">
        <f>SUM(W23:Y23)</f>
        <v>0</v>
      </c>
      <c r="AA23" s="69">
        <f>W23+X23</f>
        <v>0</v>
      </c>
      <c r="AB23" s="67">
        <v>0</v>
      </c>
      <c r="AC23" s="67">
        <v>0</v>
      </c>
      <c r="AD23" s="67">
        <f>3+1+0+0</f>
        <v>4</v>
      </c>
      <c r="AE23" s="67">
        <f>2+0+0+1</f>
        <v>3</v>
      </c>
      <c r="AF23" s="67">
        <f>AB23+AC23+AD23+AE23</f>
        <v>7</v>
      </c>
      <c r="AG23" s="5" t="s">
        <v>160</v>
      </c>
      <c r="AH23" s="30"/>
      <c r="AI23" s="8"/>
      <c r="AJ23" s="8"/>
    </row>
  </sheetData>
  <autoFilter ref="A5:AJ23" xr:uid="{00000000-0009-0000-0000-000000000000}">
    <sortState xmlns:xlrd2="http://schemas.microsoft.com/office/spreadsheetml/2017/richdata2" ref="A6:AJ23">
      <sortCondition ref="B5:B23"/>
    </sortState>
  </autoFilter>
  <sortState xmlns:xlrd2="http://schemas.microsoft.com/office/spreadsheetml/2017/richdata2" ref="A6:BG20">
    <sortCondition ref="B6:B20"/>
  </sortState>
  <mergeCells count="6">
    <mergeCell ref="A1:G1"/>
    <mergeCell ref="A3:G3"/>
    <mergeCell ref="I4:N4"/>
    <mergeCell ref="AB4:AF4"/>
    <mergeCell ref="Q4:V4"/>
    <mergeCell ref="W4:AA4"/>
  </mergeCells>
  <dataValidations count="1">
    <dataValidation type="list" allowBlank="1" showInputMessage="1" showErrorMessage="1" sqref="AI6:AI23" xr:uid="{00000000-0002-0000-0000-000000000000}">
      <formula1>#REF!</formula1>
    </dataValidation>
  </dataValidations>
  <pageMargins left="0.31496062992125984" right="0.31496062992125984" top="0.74803149606299213" bottom="0.74803149606299213" header="0.31496062992125984" footer="0.31496062992125984"/>
  <pageSetup paperSize="8" scale="53" fitToWidth="2" orientation="landscape" r:id="rId1"/>
  <headerFoot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Y361"/>
  <sheetViews>
    <sheetView topLeftCell="A173" zoomScaleNormal="100" workbookViewId="0">
      <pane xSplit="1" topLeftCell="B1" activePane="topRight" state="frozen"/>
      <selection pane="topRight" activeCell="C142" sqref="C142"/>
      <selection activeCell="C142" sqref="C142"/>
    </sheetView>
  </sheetViews>
  <sheetFormatPr defaultColWidth="9.140625" defaultRowHeight="12.75"/>
  <cols>
    <col min="1" max="1" width="29.42578125" style="12" customWidth="1"/>
    <col min="2" max="2" width="59.5703125" style="12" customWidth="1"/>
    <col min="3" max="3" width="24.85546875" style="23" customWidth="1"/>
    <col min="4" max="4" width="32.42578125" style="12" customWidth="1"/>
    <col min="5" max="5" width="28.42578125" style="12" customWidth="1"/>
    <col min="6" max="6" width="28" style="12" customWidth="1"/>
    <col min="7" max="7" width="30.28515625" style="12" customWidth="1"/>
    <col min="8" max="8" width="25.140625" style="12" customWidth="1"/>
    <col min="9" max="9" width="28.42578125" style="23" customWidth="1"/>
    <col min="10" max="10" width="23.42578125" style="12" customWidth="1"/>
    <col min="11" max="11" width="26.7109375" style="12" customWidth="1"/>
    <col min="12" max="12" width="30" style="12" customWidth="1"/>
    <col min="13" max="13" width="34.28515625" style="12" customWidth="1"/>
    <col min="14" max="14" width="18.28515625" style="23" customWidth="1"/>
    <col min="15" max="16" width="11.5703125" style="23" customWidth="1"/>
    <col min="17" max="17" width="13.42578125" style="12" customWidth="1"/>
    <col min="18" max="18" width="16.5703125" style="23" customWidth="1"/>
    <col min="19" max="22" width="9.5703125" style="23" customWidth="1"/>
    <col min="23" max="23" width="17.7109375" style="12" customWidth="1"/>
    <col min="24" max="24" width="17" style="12" customWidth="1"/>
    <col min="25" max="25" width="11.5703125" style="12" customWidth="1"/>
    <col min="26" max="16384" width="9.140625" style="12"/>
  </cols>
  <sheetData>
    <row r="1" spans="1:25" ht="20.25">
      <c r="A1" s="11" t="s">
        <v>161</v>
      </c>
    </row>
    <row r="2" spans="1:25" ht="15" customHeight="1">
      <c r="E2" s="98" t="s">
        <v>2</v>
      </c>
      <c r="F2" s="98"/>
      <c r="G2" s="98"/>
      <c r="H2" s="98"/>
      <c r="I2" s="98"/>
      <c r="J2" s="98"/>
      <c r="K2" s="55" t="s">
        <v>162</v>
      </c>
      <c r="L2" s="20"/>
      <c r="O2" s="99" t="s">
        <v>163</v>
      </c>
      <c r="P2" s="99"/>
      <c r="Q2" s="99"/>
      <c r="R2" s="99"/>
      <c r="S2" s="99" t="s">
        <v>164</v>
      </c>
      <c r="T2" s="99"/>
      <c r="U2" s="99"/>
      <c r="V2" s="99"/>
      <c r="W2"/>
      <c r="X2"/>
    </row>
    <row r="3" spans="1:25" ht="63.75">
      <c r="A3" s="13" t="s">
        <v>165</v>
      </c>
      <c r="B3" s="13" t="s">
        <v>166</v>
      </c>
      <c r="C3" s="13" t="s">
        <v>167</v>
      </c>
      <c r="D3" s="33" t="s">
        <v>168</v>
      </c>
      <c r="E3" s="21" t="s">
        <v>14</v>
      </c>
      <c r="F3" s="21" t="s">
        <v>169</v>
      </c>
      <c r="G3" s="21" t="s">
        <v>170</v>
      </c>
      <c r="H3" s="21" t="s">
        <v>171</v>
      </c>
      <c r="I3" s="21" t="s">
        <v>18</v>
      </c>
      <c r="J3" s="21" t="s">
        <v>172</v>
      </c>
      <c r="K3" s="21" t="s">
        <v>19</v>
      </c>
      <c r="L3" s="21" t="s">
        <v>173</v>
      </c>
      <c r="M3" s="21" t="s">
        <v>174</v>
      </c>
      <c r="N3" s="21" t="s">
        <v>175</v>
      </c>
      <c r="O3" s="21" t="s">
        <v>176</v>
      </c>
      <c r="P3" s="21" t="s">
        <v>177</v>
      </c>
      <c r="Q3" s="21" t="s">
        <v>178</v>
      </c>
      <c r="R3" s="21" t="s">
        <v>179</v>
      </c>
      <c r="S3" s="21" t="s">
        <v>180</v>
      </c>
      <c r="T3" s="21" t="s">
        <v>181</v>
      </c>
      <c r="U3" s="21" t="s">
        <v>182</v>
      </c>
      <c r="V3" s="21" t="s">
        <v>183</v>
      </c>
      <c r="W3" s="21" t="s">
        <v>184</v>
      </c>
      <c r="X3" s="21" t="s">
        <v>27</v>
      </c>
      <c r="Y3" s="21" t="s">
        <v>185</v>
      </c>
    </row>
    <row r="4" spans="1:25">
      <c r="A4" s="14" t="s">
        <v>186</v>
      </c>
      <c r="B4" s="41" t="s">
        <v>187</v>
      </c>
      <c r="C4" s="27">
        <v>142</v>
      </c>
      <c r="D4" s="22" t="s">
        <v>188</v>
      </c>
      <c r="F4" s="12" t="s">
        <v>189</v>
      </c>
      <c r="G4" s="12" t="s">
        <v>189</v>
      </c>
      <c r="I4" s="23" t="s">
        <v>110</v>
      </c>
      <c r="K4" s="23">
        <v>50</v>
      </c>
      <c r="L4" s="12" t="s">
        <v>34</v>
      </c>
      <c r="M4" s="45" t="s">
        <v>190</v>
      </c>
      <c r="N4" s="24" t="s">
        <v>190</v>
      </c>
      <c r="O4" s="12"/>
      <c r="P4" s="12">
        <v>0</v>
      </c>
      <c r="Q4" s="12">
        <v>0</v>
      </c>
      <c r="R4" s="12">
        <v>0</v>
      </c>
      <c r="S4" s="12"/>
      <c r="T4" s="12">
        <f>SUBTOTAL(9,CityCentre7[[#This Row],[Fatal Crashes]:[Serious Crashes]])</f>
        <v>0</v>
      </c>
      <c r="U4" s="12">
        <v>0</v>
      </c>
      <c r="V4" s="12">
        <v>0</v>
      </c>
      <c r="W4" s="12">
        <v>0</v>
      </c>
      <c r="X4" s="12">
        <f>CityCentre7[[#This Row],[Fatal Injuries]]+CityCentre7[[#This Row],[Serious Injuries]]</f>
        <v>0</v>
      </c>
      <c r="Y4" s="44">
        <v>50</v>
      </c>
    </row>
    <row r="5" spans="1:25">
      <c r="A5" s="14" t="s">
        <v>191</v>
      </c>
      <c r="B5" s="41" t="s">
        <v>192</v>
      </c>
      <c r="C5" s="27">
        <v>102</v>
      </c>
      <c r="D5" s="22" t="s">
        <v>193</v>
      </c>
      <c r="F5" s="12" t="s">
        <v>189</v>
      </c>
      <c r="G5" s="12" t="s">
        <v>189</v>
      </c>
      <c r="I5" s="23" t="s">
        <v>110</v>
      </c>
      <c r="K5" s="23">
        <v>40</v>
      </c>
      <c r="L5" s="12" t="s">
        <v>34</v>
      </c>
      <c r="M5" s="45" t="s">
        <v>190</v>
      </c>
      <c r="N5" s="12" t="s">
        <v>190</v>
      </c>
      <c r="O5" s="12"/>
      <c r="P5" s="12">
        <v>0</v>
      </c>
      <c r="Q5" s="12">
        <v>0</v>
      </c>
      <c r="R5" s="12">
        <v>0</v>
      </c>
      <c r="S5" s="12"/>
      <c r="T5" s="12">
        <f>SUBTOTAL(9,CityCentre7[[#This Row],[Fatal Crashes]:[Serious Crashes]])</f>
        <v>0</v>
      </c>
      <c r="U5" s="12">
        <v>0</v>
      </c>
      <c r="V5" s="12">
        <v>0</v>
      </c>
      <c r="W5" s="12">
        <v>0</v>
      </c>
      <c r="X5" s="12">
        <f>CityCentre7[[#This Row],[Fatal Injuries]]+CityCentre7[[#This Row],[Serious Injuries]]</f>
        <v>0</v>
      </c>
      <c r="Y5" s="44">
        <v>50</v>
      </c>
    </row>
    <row r="6" spans="1:25">
      <c r="A6" s="14" t="s">
        <v>194</v>
      </c>
      <c r="B6" s="41" t="s">
        <v>192</v>
      </c>
      <c r="C6" s="27">
        <v>259</v>
      </c>
      <c r="D6" s="22" t="s">
        <v>195</v>
      </c>
      <c r="F6" s="12" t="s">
        <v>189</v>
      </c>
      <c r="G6" s="12" t="s">
        <v>189</v>
      </c>
      <c r="I6" s="23" t="s">
        <v>110</v>
      </c>
      <c r="K6" s="23">
        <v>50</v>
      </c>
      <c r="L6" s="12" t="s">
        <v>34</v>
      </c>
      <c r="M6" s="45" t="s">
        <v>190</v>
      </c>
      <c r="N6" s="12" t="s">
        <v>190</v>
      </c>
      <c r="O6" s="12"/>
      <c r="P6" s="12">
        <v>0</v>
      </c>
      <c r="Q6" s="12">
        <v>0</v>
      </c>
      <c r="R6" s="12">
        <v>0</v>
      </c>
      <c r="S6" s="12">
        <v>9</v>
      </c>
      <c r="T6" s="12">
        <f>SUBTOTAL(9,CityCentre7[[#This Row],[Fatal Crashes]:[Serious Crashes]])</f>
        <v>0</v>
      </c>
      <c r="U6" s="12">
        <v>0</v>
      </c>
      <c r="V6" s="12">
        <v>0</v>
      </c>
      <c r="W6" s="12">
        <v>0</v>
      </c>
      <c r="X6" s="12">
        <f>CityCentre7[[#This Row],[Fatal Injuries]]+CityCentre7[[#This Row],[Serious Injuries]]</f>
        <v>0</v>
      </c>
      <c r="Y6" s="44">
        <v>50</v>
      </c>
    </row>
    <row r="7" spans="1:25">
      <c r="A7" s="14" t="s">
        <v>196</v>
      </c>
      <c r="B7" s="41" t="s">
        <v>192</v>
      </c>
      <c r="C7" s="27">
        <v>710</v>
      </c>
      <c r="D7" s="22" t="s">
        <v>197</v>
      </c>
      <c r="F7" s="12" t="s">
        <v>198</v>
      </c>
      <c r="G7" s="12" t="s">
        <v>198</v>
      </c>
      <c r="I7" s="23" t="s">
        <v>110</v>
      </c>
      <c r="K7" s="23">
        <v>40</v>
      </c>
      <c r="L7" s="12" t="s">
        <v>49</v>
      </c>
      <c r="M7" s="45" t="s">
        <v>199</v>
      </c>
      <c r="N7" s="12" t="s">
        <v>200</v>
      </c>
      <c r="O7" s="12"/>
      <c r="P7" s="12">
        <v>0</v>
      </c>
      <c r="Q7" s="12">
        <v>2</v>
      </c>
      <c r="R7" s="12">
        <v>16</v>
      </c>
      <c r="S7" s="12">
        <v>41</v>
      </c>
      <c r="T7" s="12">
        <f>SUBTOTAL(9,CityCentre7[[#This Row],[Fatal Crashes]:[Serious Crashes]])</f>
        <v>2</v>
      </c>
      <c r="U7" s="12">
        <v>0</v>
      </c>
      <c r="V7" s="12">
        <v>2</v>
      </c>
      <c r="W7" s="12">
        <v>17</v>
      </c>
      <c r="X7" s="12">
        <f>CityCentre7[[#This Row],[Fatal Injuries]]+CityCentre7[[#This Row],[Serious Injuries]]</f>
        <v>2</v>
      </c>
      <c r="Y7" s="44">
        <v>50</v>
      </c>
    </row>
    <row r="8" spans="1:25">
      <c r="A8" s="14" t="s">
        <v>201</v>
      </c>
      <c r="B8" s="41" t="s">
        <v>192</v>
      </c>
      <c r="C8" s="27">
        <v>100</v>
      </c>
      <c r="D8" s="22" t="s">
        <v>195</v>
      </c>
      <c r="F8" s="12" t="s">
        <v>198</v>
      </c>
      <c r="G8" s="12" t="s">
        <v>189</v>
      </c>
      <c r="I8" s="23" t="s">
        <v>110</v>
      </c>
      <c r="K8" s="23">
        <v>30</v>
      </c>
      <c r="L8" s="12" t="s">
        <v>49</v>
      </c>
      <c r="M8" s="45" t="s">
        <v>190</v>
      </c>
      <c r="N8" s="12" t="s">
        <v>190</v>
      </c>
      <c r="O8" s="12"/>
      <c r="P8" s="12">
        <v>0</v>
      </c>
      <c r="Q8" s="12">
        <v>0</v>
      </c>
      <c r="R8" s="12">
        <v>0</v>
      </c>
      <c r="S8" s="12"/>
      <c r="T8" s="12">
        <f>SUBTOTAL(9,CityCentre7[[#This Row],[Fatal Crashes]:[Serious Crashes]])</f>
        <v>0</v>
      </c>
      <c r="U8" s="12">
        <v>0</v>
      </c>
      <c r="V8" s="12">
        <v>0</v>
      </c>
      <c r="W8" s="12">
        <v>3</v>
      </c>
      <c r="X8" s="12">
        <f>CityCentre7[[#This Row],[Fatal Injuries]]+CityCentre7[[#This Row],[Serious Injuries]]</f>
        <v>0</v>
      </c>
      <c r="Y8" s="44">
        <v>30</v>
      </c>
    </row>
    <row r="9" spans="1:25">
      <c r="A9" s="14" t="s">
        <v>202</v>
      </c>
      <c r="B9" s="41" t="s">
        <v>203</v>
      </c>
      <c r="C9" s="27">
        <v>267</v>
      </c>
      <c r="D9" s="22" t="s">
        <v>204</v>
      </c>
      <c r="F9" s="12" t="s">
        <v>189</v>
      </c>
      <c r="G9" s="12" t="s">
        <v>189</v>
      </c>
      <c r="I9" s="23" t="s">
        <v>205</v>
      </c>
      <c r="K9" s="23">
        <v>50</v>
      </c>
      <c r="L9" s="12" t="s">
        <v>34</v>
      </c>
      <c r="M9" s="45" t="s">
        <v>206</v>
      </c>
      <c r="N9" s="12" t="s">
        <v>206</v>
      </c>
      <c r="O9" s="12"/>
      <c r="P9" s="12">
        <v>0</v>
      </c>
      <c r="Q9" s="12">
        <v>0</v>
      </c>
      <c r="R9" s="12">
        <v>1</v>
      </c>
      <c r="S9" s="12">
        <v>4</v>
      </c>
      <c r="T9" s="12">
        <f>SUBTOTAL(9,CityCentre7[[#This Row],[Fatal Crashes]:[Serious Crashes]])</f>
        <v>0</v>
      </c>
      <c r="U9" s="12">
        <v>0</v>
      </c>
      <c r="V9" s="12">
        <v>0</v>
      </c>
      <c r="W9" s="12">
        <v>1</v>
      </c>
      <c r="X9" s="12">
        <f>CityCentre7[[#This Row],[Fatal Injuries]]+CityCentre7[[#This Row],[Serious Injuries]]</f>
        <v>0</v>
      </c>
      <c r="Y9" s="44">
        <v>50</v>
      </c>
    </row>
    <row r="10" spans="1:25" ht="25.5">
      <c r="A10" s="14" t="s">
        <v>207</v>
      </c>
      <c r="B10" s="41" t="s">
        <v>192</v>
      </c>
      <c r="C10" s="27">
        <v>592</v>
      </c>
      <c r="D10" s="22" t="s">
        <v>204</v>
      </c>
      <c r="F10" s="12" t="s">
        <v>198</v>
      </c>
      <c r="G10" s="12" t="s">
        <v>198</v>
      </c>
      <c r="I10" s="26" t="s">
        <v>208</v>
      </c>
      <c r="K10" s="23">
        <v>50</v>
      </c>
      <c r="L10" s="12" t="s">
        <v>49</v>
      </c>
      <c r="M10" s="45" t="s">
        <v>200</v>
      </c>
      <c r="N10" s="12" t="s">
        <v>200</v>
      </c>
      <c r="O10" s="12"/>
      <c r="P10" s="12">
        <v>0</v>
      </c>
      <c r="Q10" s="12">
        <v>7</v>
      </c>
      <c r="R10" s="12">
        <v>9</v>
      </c>
      <c r="S10" s="12">
        <v>14</v>
      </c>
      <c r="T10" s="12">
        <f>SUBTOTAL(9,CityCentre7[[#This Row],[Fatal Crashes]:[Serious Crashes]])</f>
        <v>7</v>
      </c>
      <c r="U10" s="12">
        <v>0</v>
      </c>
      <c r="V10" s="12">
        <v>7</v>
      </c>
      <c r="W10" s="12">
        <v>11</v>
      </c>
      <c r="X10" s="12">
        <f>CityCentre7[[#This Row],[Fatal Injuries]]+CityCentre7[[#This Row],[Serious Injuries]]</f>
        <v>7</v>
      </c>
      <c r="Y10" s="44">
        <v>50</v>
      </c>
    </row>
    <row r="11" spans="1:25">
      <c r="A11" s="14" t="s">
        <v>209</v>
      </c>
      <c r="B11" s="41" t="s">
        <v>192</v>
      </c>
      <c r="C11" s="27">
        <v>73</v>
      </c>
      <c r="D11" s="22" t="s">
        <v>210</v>
      </c>
      <c r="F11" s="12" t="s">
        <v>189</v>
      </c>
      <c r="G11" s="12" t="s">
        <v>189</v>
      </c>
      <c r="I11" s="23" t="s">
        <v>110</v>
      </c>
      <c r="K11" s="23">
        <v>40</v>
      </c>
      <c r="L11" s="12" t="s">
        <v>34</v>
      </c>
      <c r="M11" s="45" t="s">
        <v>190</v>
      </c>
      <c r="N11" s="12" t="s">
        <v>190</v>
      </c>
      <c r="O11" s="12"/>
      <c r="P11" s="12">
        <v>0</v>
      </c>
      <c r="Q11" s="12">
        <v>0</v>
      </c>
      <c r="R11" s="12">
        <v>0</v>
      </c>
      <c r="S11" s="12"/>
      <c r="T11" s="12">
        <f>SUBTOTAL(9,CityCentre7[[#This Row],[Fatal Crashes]:[Serious Crashes]])</f>
        <v>0</v>
      </c>
      <c r="U11" s="12">
        <v>0</v>
      </c>
      <c r="V11" s="12">
        <v>0</v>
      </c>
      <c r="W11" s="12">
        <v>0</v>
      </c>
      <c r="X11" s="12">
        <f>CityCentre7[[#This Row],[Fatal Injuries]]+CityCentre7[[#This Row],[Serious Injuries]]</f>
        <v>0</v>
      </c>
      <c r="Y11" s="44">
        <v>50</v>
      </c>
    </row>
    <row r="12" spans="1:25">
      <c r="A12" s="14" t="s">
        <v>211</v>
      </c>
      <c r="B12" s="14" t="s">
        <v>192</v>
      </c>
      <c r="C12" s="27">
        <v>139</v>
      </c>
      <c r="D12" s="22" t="s">
        <v>210</v>
      </c>
      <c r="F12" s="12" t="s">
        <v>189</v>
      </c>
      <c r="G12" s="12" t="s">
        <v>189</v>
      </c>
      <c r="I12" s="23" t="s">
        <v>110</v>
      </c>
      <c r="K12" s="23" t="s">
        <v>212</v>
      </c>
      <c r="L12" s="12" t="s">
        <v>34</v>
      </c>
      <c r="M12" s="45" t="s">
        <v>190</v>
      </c>
      <c r="N12" s="12" t="s">
        <v>190</v>
      </c>
      <c r="O12" s="12"/>
      <c r="P12" s="12">
        <v>0</v>
      </c>
      <c r="Q12" s="12">
        <v>0</v>
      </c>
      <c r="R12" s="12">
        <v>0</v>
      </c>
      <c r="S12" s="12">
        <v>1</v>
      </c>
      <c r="T12" s="12">
        <f>SUBTOTAL(9,CityCentre7[[#This Row],[Fatal Crashes]:[Serious Crashes]])</f>
        <v>0</v>
      </c>
      <c r="U12" s="12">
        <v>0</v>
      </c>
      <c r="V12" s="12">
        <v>0</v>
      </c>
      <c r="W12" s="12">
        <v>0</v>
      </c>
      <c r="X12" s="12">
        <f>CityCentre7[[#This Row],[Fatal Injuries]]+CityCentre7[[#This Row],[Serious Injuries]]</f>
        <v>0</v>
      </c>
      <c r="Y12" s="44">
        <v>50</v>
      </c>
    </row>
    <row r="13" spans="1:25">
      <c r="A13" s="14" t="s">
        <v>37</v>
      </c>
      <c r="B13" s="41" t="s">
        <v>213</v>
      </c>
      <c r="C13" s="27">
        <v>737</v>
      </c>
      <c r="D13" s="22" t="s">
        <v>214</v>
      </c>
      <c r="F13" s="12" t="s">
        <v>198</v>
      </c>
      <c r="G13" s="12" t="s">
        <v>198</v>
      </c>
      <c r="I13" s="23" t="s">
        <v>110</v>
      </c>
      <c r="K13" s="23">
        <v>40</v>
      </c>
      <c r="L13" s="12" t="s">
        <v>49</v>
      </c>
      <c r="M13" s="45" t="s">
        <v>200</v>
      </c>
      <c r="N13" s="12" t="s">
        <v>199</v>
      </c>
      <c r="O13" s="12"/>
      <c r="P13" s="12">
        <v>0</v>
      </c>
      <c r="Q13" s="12">
        <v>4</v>
      </c>
      <c r="R13" s="12">
        <v>17</v>
      </c>
      <c r="S13" s="12">
        <v>66</v>
      </c>
      <c r="T13" s="12">
        <f>SUBTOTAL(9,CityCentre7[[#This Row],[Fatal Crashes]:[Serious Crashes]])</f>
        <v>4</v>
      </c>
      <c r="U13" s="12">
        <v>0</v>
      </c>
      <c r="V13" s="12">
        <v>4</v>
      </c>
      <c r="W13" s="12">
        <v>20</v>
      </c>
      <c r="X13" s="12">
        <f>CityCentre7[[#This Row],[Fatal Injuries]]+CityCentre7[[#This Row],[Serious Injuries]]</f>
        <v>4</v>
      </c>
      <c r="Y13" s="44">
        <v>50</v>
      </c>
    </row>
    <row r="14" spans="1:25">
      <c r="A14" s="14" t="s">
        <v>215</v>
      </c>
      <c r="B14" s="14" t="s">
        <v>192</v>
      </c>
      <c r="C14" s="27">
        <v>936</v>
      </c>
      <c r="D14" s="22" t="s">
        <v>216</v>
      </c>
      <c r="F14" s="12" t="s">
        <v>198</v>
      </c>
      <c r="G14" s="12" t="s">
        <v>189</v>
      </c>
      <c r="I14" s="23" t="s">
        <v>217</v>
      </c>
      <c r="K14" s="23" t="s">
        <v>218</v>
      </c>
      <c r="L14" s="12" t="s">
        <v>34</v>
      </c>
      <c r="M14" s="46" t="s">
        <v>219</v>
      </c>
      <c r="N14" s="12" t="s">
        <v>219</v>
      </c>
      <c r="O14" s="12"/>
      <c r="P14" s="12">
        <v>0</v>
      </c>
      <c r="Q14" s="12">
        <v>1</v>
      </c>
      <c r="R14" s="12">
        <v>3</v>
      </c>
      <c r="S14" s="12">
        <v>11</v>
      </c>
      <c r="T14" s="12">
        <f>SUBTOTAL(9,CityCentre7[[#This Row],[Fatal Crashes]:[Serious Crashes]])</f>
        <v>1</v>
      </c>
      <c r="U14" s="12">
        <v>0</v>
      </c>
      <c r="V14" s="12">
        <v>1</v>
      </c>
      <c r="W14" s="12">
        <v>4</v>
      </c>
      <c r="X14" s="12">
        <f>CityCentre7[[#This Row],[Fatal Injuries]]+CityCentre7[[#This Row],[Serious Injuries]]</f>
        <v>1</v>
      </c>
      <c r="Y14" s="44">
        <v>30</v>
      </c>
    </row>
    <row r="15" spans="1:25">
      <c r="A15" s="14" t="s">
        <v>220</v>
      </c>
      <c r="B15" s="41" t="s">
        <v>221</v>
      </c>
      <c r="C15" s="27">
        <v>165</v>
      </c>
      <c r="D15" s="22" t="s">
        <v>222</v>
      </c>
      <c r="F15" s="12" t="s">
        <v>189</v>
      </c>
      <c r="G15" s="12" t="s">
        <v>189</v>
      </c>
      <c r="I15" s="23" t="s">
        <v>110</v>
      </c>
      <c r="K15" s="23">
        <v>50</v>
      </c>
      <c r="L15" s="12" t="s">
        <v>34</v>
      </c>
      <c r="M15" s="45" t="s">
        <v>190</v>
      </c>
      <c r="N15" s="12" t="s">
        <v>190</v>
      </c>
      <c r="O15" s="12"/>
      <c r="P15" s="12">
        <v>0</v>
      </c>
      <c r="Q15" s="12">
        <v>0</v>
      </c>
      <c r="R15" s="12">
        <v>0</v>
      </c>
      <c r="S15" s="12">
        <v>5</v>
      </c>
      <c r="T15" s="12">
        <f>SUBTOTAL(9,CityCentre7[[#This Row],[Fatal Crashes]:[Serious Crashes]])</f>
        <v>0</v>
      </c>
      <c r="U15" s="12">
        <v>0</v>
      </c>
      <c r="V15" s="12">
        <v>0</v>
      </c>
      <c r="W15" s="12">
        <v>0</v>
      </c>
      <c r="X15" s="12">
        <f>CityCentre7[[#This Row],[Fatal Injuries]]+CityCentre7[[#This Row],[Serious Injuries]]</f>
        <v>0</v>
      </c>
      <c r="Y15" s="44">
        <v>50</v>
      </c>
    </row>
    <row r="16" spans="1:25">
      <c r="A16" s="14" t="s">
        <v>223</v>
      </c>
      <c r="B16" s="14" t="s">
        <v>192</v>
      </c>
      <c r="C16" s="27">
        <v>68</v>
      </c>
      <c r="D16" s="22" t="s">
        <v>222</v>
      </c>
      <c r="F16" s="12" t="s">
        <v>189</v>
      </c>
      <c r="G16" s="12" t="s">
        <v>189</v>
      </c>
      <c r="I16" s="23" t="s">
        <v>110</v>
      </c>
      <c r="K16" s="23">
        <v>0</v>
      </c>
      <c r="L16" s="12" t="s">
        <v>34</v>
      </c>
      <c r="M16" s="46" t="s">
        <v>190</v>
      </c>
      <c r="N16" s="24" t="s">
        <v>190</v>
      </c>
      <c r="O16" s="12"/>
      <c r="P16" s="12">
        <v>0</v>
      </c>
      <c r="Q16" s="12">
        <v>0</v>
      </c>
      <c r="R16" s="12">
        <v>0</v>
      </c>
      <c r="S16" s="12"/>
      <c r="T16" s="12">
        <f>SUBTOTAL(9,CityCentre7[[#This Row],[Fatal Crashes]:[Serious Crashes]])</f>
        <v>0</v>
      </c>
      <c r="U16" s="12">
        <v>0</v>
      </c>
      <c r="V16" s="12">
        <v>0</v>
      </c>
      <c r="W16" s="12">
        <v>0</v>
      </c>
      <c r="X16" s="12">
        <f>CityCentre7[[#This Row],[Fatal Injuries]]+CityCentre7[[#This Row],[Serious Injuries]]</f>
        <v>0</v>
      </c>
      <c r="Y16" s="44">
        <v>50</v>
      </c>
    </row>
    <row r="17" spans="1:25">
      <c r="A17" s="14" t="s">
        <v>224</v>
      </c>
      <c r="B17" s="14" t="s">
        <v>192</v>
      </c>
      <c r="C17" s="27">
        <v>76</v>
      </c>
      <c r="D17" s="22" t="s">
        <v>225</v>
      </c>
      <c r="F17" s="12" t="s">
        <v>189</v>
      </c>
      <c r="G17" s="12" t="s">
        <v>189</v>
      </c>
      <c r="I17" s="23" t="s">
        <v>110</v>
      </c>
      <c r="K17" s="23">
        <v>0</v>
      </c>
      <c r="L17" s="12" t="s">
        <v>34</v>
      </c>
      <c r="M17" s="46" t="s">
        <v>226</v>
      </c>
      <c r="N17" s="12" t="s">
        <v>226</v>
      </c>
      <c r="O17" s="12"/>
      <c r="P17" s="12">
        <v>0</v>
      </c>
      <c r="Q17" s="12">
        <v>0</v>
      </c>
      <c r="R17" s="12">
        <v>0</v>
      </c>
      <c r="S17" s="12"/>
      <c r="T17" s="12">
        <f>SUBTOTAL(9,CityCentre7[[#This Row],[Fatal Crashes]:[Serious Crashes]])</f>
        <v>0</v>
      </c>
      <c r="U17" s="12">
        <v>0</v>
      </c>
      <c r="V17" s="12">
        <v>0</v>
      </c>
      <c r="W17" s="12">
        <v>0</v>
      </c>
      <c r="X17" s="12">
        <f>CityCentre7[[#This Row],[Fatal Injuries]]+CityCentre7[[#This Row],[Serious Injuries]]</f>
        <v>0</v>
      </c>
      <c r="Y17" s="44">
        <v>30</v>
      </c>
    </row>
    <row r="18" spans="1:25">
      <c r="A18" s="14" t="s">
        <v>227</v>
      </c>
      <c r="B18" s="14" t="s">
        <v>192</v>
      </c>
      <c r="C18" s="27">
        <v>296</v>
      </c>
      <c r="D18" s="22" t="s">
        <v>210</v>
      </c>
      <c r="F18" s="12" t="s">
        <v>198</v>
      </c>
      <c r="G18" s="12" t="s">
        <v>198</v>
      </c>
      <c r="I18" s="23" t="s">
        <v>110</v>
      </c>
      <c r="K18" s="23">
        <v>50</v>
      </c>
      <c r="L18" s="12" t="s">
        <v>34</v>
      </c>
      <c r="M18" s="45" t="s">
        <v>190</v>
      </c>
      <c r="N18" s="12" t="s">
        <v>190</v>
      </c>
      <c r="O18" s="12"/>
      <c r="P18" s="12">
        <v>0</v>
      </c>
      <c r="Q18" s="12">
        <v>0</v>
      </c>
      <c r="R18" s="12">
        <v>0</v>
      </c>
      <c r="S18" s="12">
        <v>3</v>
      </c>
      <c r="T18" s="12">
        <f>SUBTOTAL(9,CityCentre7[[#This Row],[Fatal Crashes]:[Serious Crashes]])</f>
        <v>0</v>
      </c>
      <c r="U18" s="12">
        <v>0</v>
      </c>
      <c r="V18" s="12">
        <v>0</v>
      </c>
      <c r="W18" s="12">
        <v>0</v>
      </c>
      <c r="X18" s="12">
        <f>CityCentre7[[#This Row],[Fatal Injuries]]+CityCentre7[[#This Row],[Serious Injuries]]</f>
        <v>0</v>
      </c>
      <c r="Y18" s="44">
        <v>50</v>
      </c>
    </row>
    <row r="19" spans="1:25">
      <c r="A19" s="14" t="s">
        <v>228</v>
      </c>
      <c r="B19" s="14"/>
      <c r="C19" s="100"/>
      <c r="D19" s="101"/>
      <c r="F19" s="49"/>
      <c r="G19" s="49"/>
      <c r="K19" s="44"/>
      <c r="L19" s="23"/>
      <c r="M19" s="45"/>
      <c r="N19" s="49"/>
      <c r="O19" s="12"/>
      <c r="P19" s="12">
        <v>0</v>
      </c>
      <c r="Q19" s="12">
        <v>0</v>
      </c>
      <c r="R19" s="12">
        <v>0</v>
      </c>
      <c r="S19" s="12">
        <v>0</v>
      </c>
      <c r="T19" s="49">
        <f>SUBTOTAL(9,CityCentre7[[#This Row],[Fatal Crashes]:[Serious Crashes]])</f>
        <v>0</v>
      </c>
      <c r="U19" s="12">
        <v>0</v>
      </c>
      <c r="V19" s="12">
        <v>0</v>
      </c>
      <c r="W19" s="12">
        <v>0</v>
      </c>
      <c r="X19" s="49">
        <f>CityCentre7[[#This Row],[Fatal Injuries]]+CityCentre7[[#This Row],[Serious Injuries]]</f>
        <v>0</v>
      </c>
      <c r="Y19" s="44"/>
    </row>
    <row r="20" spans="1:25">
      <c r="A20" s="14" t="s">
        <v>229</v>
      </c>
      <c r="B20" s="14" t="s">
        <v>192</v>
      </c>
      <c r="C20" s="27">
        <v>115</v>
      </c>
      <c r="D20" s="22" t="s">
        <v>230</v>
      </c>
      <c r="F20" s="12" t="s">
        <v>189</v>
      </c>
      <c r="G20" s="12" t="s">
        <v>189</v>
      </c>
      <c r="I20" s="23" t="s">
        <v>110</v>
      </c>
      <c r="K20" s="23">
        <v>50</v>
      </c>
      <c r="L20" s="12" t="s">
        <v>34</v>
      </c>
      <c r="M20" s="45" t="s">
        <v>190</v>
      </c>
      <c r="N20" s="12" t="s">
        <v>190</v>
      </c>
      <c r="O20" s="12"/>
      <c r="P20" s="12">
        <v>0</v>
      </c>
      <c r="Q20" s="12">
        <v>0</v>
      </c>
      <c r="R20" s="12">
        <v>0</v>
      </c>
      <c r="S20" s="12"/>
      <c r="T20" s="12">
        <f>SUBTOTAL(9,CityCentre7[[#This Row],[Fatal Crashes]:[Serious Crashes]])</f>
        <v>0</v>
      </c>
      <c r="U20" s="12">
        <v>0</v>
      </c>
      <c r="V20" s="12">
        <v>0</v>
      </c>
      <c r="W20" s="12">
        <v>0</v>
      </c>
      <c r="X20" s="12">
        <f>CityCentre7[[#This Row],[Fatal Injuries]]+CityCentre7[[#This Row],[Serious Injuries]]</f>
        <v>0</v>
      </c>
      <c r="Y20" s="44">
        <v>50</v>
      </c>
    </row>
    <row r="21" spans="1:25">
      <c r="A21" s="14" t="s">
        <v>231</v>
      </c>
      <c r="B21" s="14" t="s">
        <v>192</v>
      </c>
      <c r="C21" s="27">
        <v>665</v>
      </c>
      <c r="D21" s="22" t="s">
        <v>216</v>
      </c>
      <c r="F21" s="12" t="s">
        <v>198</v>
      </c>
      <c r="G21" s="12" t="s">
        <v>189</v>
      </c>
      <c r="I21" s="23" t="s">
        <v>110</v>
      </c>
      <c r="K21" s="23">
        <v>50</v>
      </c>
      <c r="L21" s="12" t="s">
        <v>34</v>
      </c>
      <c r="M21" s="45" t="s">
        <v>190</v>
      </c>
      <c r="N21" s="12" t="s">
        <v>206</v>
      </c>
      <c r="O21" s="12"/>
      <c r="P21" s="12">
        <v>0</v>
      </c>
      <c r="Q21" s="12">
        <v>0</v>
      </c>
      <c r="R21" s="12">
        <v>1</v>
      </c>
      <c r="S21" s="12"/>
      <c r="T21" s="12">
        <f>SUBTOTAL(9,CityCentre7[[#This Row],[Fatal Crashes]:[Serious Crashes]])</f>
        <v>0</v>
      </c>
      <c r="U21" s="12">
        <v>0</v>
      </c>
      <c r="V21" s="12">
        <v>0</v>
      </c>
      <c r="W21" s="12">
        <v>1</v>
      </c>
      <c r="X21" s="12">
        <f>CityCentre7[[#This Row],[Fatal Injuries]]+CityCentre7[[#This Row],[Serious Injuries]]</f>
        <v>0</v>
      </c>
      <c r="Y21" s="44">
        <v>30</v>
      </c>
    </row>
    <row r="22" spans="1:25">
      <c r="A22" s="14" t="s">
        <v>232</v>
      </c>
      <c r="B22" s="14" t="s">
        <v>192</v>
      </c>
      <c r="C22" s="27">
        <v>155</v>
      </c>
      <c r="D22" s="22" t="s">
        <v>233</v>
      </c>
      <c r="F22" s="12" t="s">
        <v>189</v>
      </c>
      <c r="G22" s="12" t="s">
        <v>189</v>
      </c>
      <c r="I22" s="23" t="s">
        <v>110</v>
      </c>
      <c r="K22" s="23">
        <v>40</v>
      </c>
      <c r="L22" s="12" t="s">
        <v>34</v>
      </c>
      <c r="M22" s="45" t="s">
        <v>219</v>
      </c>
      <c r="N22" s="12" t="s">
        <v>206</v>
      </c>
      <c r="O22" s="12"/>
      <c r="P22" s="12">
        <v>0</v>
      </c>
      <c r="Q22" s="12">
        <v>0</v>
      </c>
      <c r="R22" s="12">
        <v>0</v>
      </c>
      <c r="S22" s="12">
        <v>2</v>
      </c>
      <c r="T22" s="12">
        <f>SUBTOTAL(9,CityCentre7[[#This Row],[Fatal Crashes]:[Serious Crashes]])</f>
        <v>0</v>
      </c>
      <c r="U22" s="12">
        <v>0</v>
      </c>
      <c r="V22" s="12">
        <v>0</v>
      </c>
      <c r="W22" s="12">
        <v>0</v>
      </c>
      <c r="X22" s="12">
        <f>CityCentre7[[#This Row],[Fatal Injuries]]+CityCentre7[[#This Row],[Serious Injuries]]</f>
        <v>0</v>
      </c>
      <c r="Y22" s="44">
        <v>50</v>
      </c>
    </row>
    <row r="23" spans="1:25">
      <c r="A23" s="14" t="s">
        <v>234</v>
      </c>
      <c r="B23" s="14" t="s">
        <v>192</v>
      </c>
      <c r="C23" s="27">
        <v>111</v>
      </c>
      <c r="D23" s="22" t="s">
        <v>222</v>
      </c>
      <c r="F23" s="12" t="s">
        <v>189</v>
      </c>
      <c r="G23" s="12" t="s">
        <v>189</v>
      </c>
      <c r="I23" s="23" t="s">
        <v>110</v>
      </c>
      <c r="K23" s="23">
        <v>40</v>
      </c>
      <c r="L23" s="12" t="s">
        <v>34</v>
      </c>
      <c r="M23" s="45" t="s">
        <v>190</v>
      </c>
      <c r="N23" s="12" t="s">
        <v>190</v>
      </c>
      <c r="O23" s="12"/>
      <c r="P23" s="12">
        <v>0</v>
      </c>
      <c r="Q23" s="12">
        <v>0</v>
      </c>
      <c r="R23" s="12">
        <v>0</v>
      </c>
      <c r="S23" s="12">
        <v>2</v>
      </c>
      <c r="T23" s="12">
        <f>SUBTOTAL(9,CityCentre7[[#This Row],[Fatal Crashes]:[Serious Crashes]])</f>
        <v>0</v>
      </c>
      <c r="U23" s="12">
        <v>0</v>
      </c>
      <c r="V23" s="12">
        <v>0</v>
      </c>
      <c r="W23" s="12">
        <v>0</v>
      </c>
      <c r="X23" s="12">
        <f>CityCentre7[[#This Row],[Fatal Injuries]]+CityCentre7[[#This Row],[Serious Injuries]]</f>
        <v>0</v>
      </c>
      <c r="Y23" s="44">
        <v>50</v>
      </c>
    </row>
    <row r="24" spans="1:25">
      <c r="A24" s="14" t="s">
        <v>235</v>
      </c>
      <c r="B24" s="14" t="s">
        <v>192</v>
      </c>
      <c r="C24" s="27">
        <v>102</v>
      </c>
      <c r="D24" s="22" t="s">
        <v>193</v>
      </c>
      <c r="F24" s="12" t="s">
        <v>189</v>
      </c>
      <c r="G24" s="12" t="s">
        <v>189</v>
      </c>
      <c r="I24" s="23" t="s">
        <v>110</v>
      </c>
      <c r="K24" s="23">
        <v>50</v>
      </c>
      <c r="L24" s="12" t="s">
        <v>34</v>
      </c>
      <c r="M24" s="45" t="s">
        <v>190</v>
      </c>
      <c r="N24" s="12" t="s">
        <v>190</v>
      </c>
      <c r="O24" s="12"/>
      <c r="P24" s="12">
        <v>0</v>
      </c>
      <c r="Q24" s="12">
        <v>0</v>
      </c>
      <c r="R24" s="12">
        <v>0</v>
      </c>
      <c r="S24" s="12"/>
      <c r="T24" s="12">
        <f>SUBTOTAL(9,CityCentre7[[#This Row],[Fatal Crashes]:[Serious Crashes]])</f>
        <v>0</v>
      </c>
      <c r="U24" s="12">
        <v>0</v>
      </c>
      <c r="V24" s="12">
        <v>0</v>
      </c>
      <c r="W24" s="12">
        <v>0</v>
      </c>
      <c r="X24" s="12">
        <f>CityCentre7[[#This Row],[Fatal Injuries]]+CityCentre7[[#This Row],[Serious Injuries]]</f>
        <v>0</v>
      </c>
      <c r="Y24" s="44">
        <v>50</v>
      </c>
    </row>
    <row r="25" spans="1:25">
      <c r="A25" s="14" t="s">
        <v>236</v>
      </c>
      <c r="B25" s="14" t="s">
        <v>192</v>
      </c>
      <c r="C25" s="27">
        <v>214</v>
      </c>
      <c r="D25" s="22" t="s">
        <v>210</v>
      </c>
      <c r="F25" s="12" t="s">
        <v>189</v>
      </c>
      <c r="G25" s="12" t="s">
        <v>189</v>
      </c>
      <c r="I25" s="23" t="s">
        <v>110</v>
      </c>
      <c r="K25" s="23">
        <v>40</v>
      </c>
      <c r="L25" s="12" t="s">
        <v>34</v>
      </c>
      <c r="M25" s="45" t="s">
        <v>219</v>
      </c>
      <c r="N25" s="24" t="s">
        <v>206</v>
      </c>
      <c r="O25" s="12"/>
      <c r="P25" s="12">
        <v>0</v>
      </c>
      <c r="Q25" s="12">
        <v>0</v>
      </c>
      <c r="R25" s="12">
        <v>0</v>
      </c>
      <c r="S25" s="12">
        <v>7</v>
      </c>
      <c r="T25" s="12">
        <f>SUBTOTAL(9,CityCentre7[[#This Row],[Fatal Crashes]:[Serious Crashes]])</f>
        <v>0</v>
      </c>
      <c r="U25" s="12">
        <v>0</v>
      </c>
      <c r="V25" s="12">
        <v>0</v>
      </c>
      <c r="W25" s="12">
        <v>0</v>
      </c>
      <c r="X25" s="12">
        <f>CityCentre7[[#This Row],[Fatal Injuries]]+CityCentre7[[#This Row],[Serious Injuries]]</f>
        <v>0</v>
      </c>
      <c r="Y25" s="44">
        <v>50</v>
      </c>
    </row>
    <row r="26" spans="1:25">
      <c r="A26" s="14" t="s">
        <v>237</v>
      </c>
      <c r="B26" s="14"/>
      <c r="C26" s="100"/>
      <c r="D26" s="101"/>
      <c r="F26" s="49"/>
      <c r="G26" s="49"/>
      <c r="K26" s="44"/>
      <c r="L26" s="23"/>
      <c r="M26" s="45"/>
      <c r="N26" s="102"/>
      <c r="O26" s="12"/>
      <c r="P26" s="49">
        <v>0</v>
      </c>
      <c r="Q26" s="49">
        <v>0</v>
      </c>
      <c r="R26" s="49">
        <v>0</v>
      </c>
      <c r="S26" s="12">
        <v>0</v>
      </c>
      <c r="T26" s="49">
        <f>SUBTOTAL(9,CityCentre7[[#This Row],[Fatal Crashes]:[Serious Crashes]])</f>
        <v>0</v>
      </c>
      <c r="U26" s="12">
        <v>0</v>
      </c>
      <c r="V26" s="12">
        <v>0</v>
      </c>
      <c r="W26" s="12">
        <v>0</v>
      </c>
      <c r="X26" s="49">
        <f>CityCentre7[[#This Row],[Fatal Injuries]]+CityCentre7[[#This Row],[Serious Injuries]]</f>
        <v>0</v>
      </c>
      <c r="Y26" s="44"/>
    </row>
    <row r="27" spans="1:25">
      <c r="A27" s="14" t="s">
        <v>238</v>
      </c>
      <c r="B27" s="14" t="s">
        <v>192</v>
      </c>
      <c r="C27" s="27">
        <v>85</v>
      </c>
      <c r="D27" s="22" t="s">
        <v>204</v>
      </c>
      <c r="F27" s="12" t="s">
        <v>189</v>
      </c>
      <c r="G27" s="12" t="s">
        <v>189</v>
      </c>
      <c r="I27" s="23" t="s">
        <v>110</v>
      </c>
      <c r="K27" s="23">
        <v>50</v>
      </c>
      <c r="L27" s="12" t="s">
        <v>34</v>
      </c>
      <c r="M27" s="45" t="s">
        <v>190</v>
      </c>
      <c r="N27" s="24" t="s">
        <v>190</v>
      </c>
      <c r="O27" s="12"/>
      <c r="P27" s="24">
        <v>0</v>
      </c>
      <c r="Q27" s="24">
        <v>0</v>
      </c>
      <c r="R27" s="24">
        <v>0</v>
      </c>
      <c r="S27" s="24"/>
      <c r="T27" s="12">
        <f>SUBTOTAL(9,CityCentre7[[#This Row],[Fatal Crashes]:[Serious Crashes]])</f>
        <v>0</v>
      </c>
      <c r="U27" s="12">
        <v>0</v>
      </c>
      <c r="V27" s="12">
        <v>0</v>
      </c>
      <c r="W27" s="12">
        <v>0</v>
      </c>
      <c r="X27" s="12">
        <f>CityCentre7[[#This Row],[Fatal Injuries]]+CityCentre7[[#This Row],[Serious Injuries]]</f>
        <v>0</v>
      </c>
      <c r="Y27" s="44">
        <v>50</v>
      </c>
    </row>
    <row r="28" spans="1:25">
      <c r="A28" s="14" t="s">
        <v>239</v>
      </c>
      <c r="B28" s="14" t="s">
        <v>192</v>
      </c>
      <c r="C28" s="27">
        <v>137</v>
      </c>
      <c r="D28" s="22" t="s">
        <v>204</v>
      </c>
      <c r="F28" s="12" t="s">
        <v>189</v>
      </c>
      <c r="G28" s="12" t="s">
        <v>189</v>
      </c>
      <c r="I28" s="23" t="s">
        <v>110</v>
      </c>
      <c r="K28" s="23">
        <v>50</v>
      </c>
      <c r="L28" s="12" t="s">
        <v>34</v>
      </c>
      <c r="M28" s="45" t="s">
        <v>190</v>
      </c>
      <c r="N28" s="24" t="s">
        <v>190</v>
      </c>
      <c r="O28" s="12"/>
      <c r="P28" s="12">
        <v>0</v>
      </c>
      <c r="Q28" s="12">
        <v>0</v>
      </c>
      <c r="R28" s="12">
        <v>1</v>
      </c>
      <c r="S28" s="12"/>
      <c r="T28" s="12">
        <f>SUBTOTAL(9,CityCentre7[[#This Row],[Fatal Crashes]:[Serious Crashes]])</f>
        <v>0</v>
      </c>
      <c r="U28" s="12">
        <v>0</v>
      </c>
      <c r="V28" s="12">
        <v>0</v>
      </c>
      <c r="W28" s="12">
        <v>1</v>
      </c>
      <c r="X28" s="12">
        <f>CityCentre7[[#This Row],[Fatal Injuries]]+CityCentre7[[#This Row],[Serious Injuries]]</f>
        <v>0</v>
      </c>
      <c r="Y28" s="44">
        <v>50</v>
      </c>
    </row>
    <row r="29" spans="1:25">
      <c r="A29" s="14" t="s">
        <v>240</v>
      </c>
      <c r="B29" s="14" t="s">
        <v>192</v>
      </c>
      <c r="C29" s="27">
        <v>259</v>
      </c>
      <c r="D29" s="22" t="s">
        <v>222</v>
      </c>
      <c r="F29" s="12" t="s">
        <v>189</v>
      </c>
      <c r="G29" s="12" t="s">
        <v>189</v>
      </c>
      <c r="I29" s="23" t="s">
        <v>110</v>
      </c>
      <c r="K29" s="23">
        <v>40</v>
      </c>
      <c r="L29" s="12" t="s">
        <v>34</v>
      </c>
      <c r="M29" s="45" t="s">
        <v>219</v>
      </c>
      <c r="N29" s="24" t="s">
        <v>206</v>
      </c>
      <c r="O29" s="12"/>
      <c r="P29" s="12">
        <v>0</v>
      </c>
      <c r="Q29" s="12">
        <v>0</v>
      </c>
      <c r="R29" s="12">
        <v>2</v>
      </c>
      <c r="S29" s="12">
        <v>14</v>
      </c>
      <c r="T29" s="12">
        <f>SUBTOTAL(9,CityCentre7[[#This Row],[Fatal Crashes]:[Serious Crashes]])</f>
        <v>0</v>
      </c>
      <c r="U29" s="12">
        <v>0</v>
      </c>
      <c r="V29" s="12">
        <v>0</v>
      </c>
      <c r="W29" s="12">
        <v>3</v>
      </c>
      <c r="X29" s="12">
        <f>CityCentre7[[#This Row],[Fatal Injuries]]+CityCentre7[[#This Row],[Serious Injuries]]</f>
        <v>0</v>
      </c>
      <c r="Y29" s="44">
        <v>50</v>
      </c>
    </row>
    <row r="30" spans="1:25">
      <c r="A30" s="14" t="s">
        <v>241</v>
      </c>
      <c r="B30" s="41" t="s">
        <v>192</v>
      </c>
      <c r="C30" s="27">
        <v>50</v>
      </c>
      <c r="D30" s="22" t="s">
        <v>188</v>
      </c>
      <c r="F30" s="12" t="s">
        <v>189</v>
      </c>
      <c r="G30" s="12" t="s">
        <v>189</v>
      </c>
      <c r="I30" s="23" t="s">
        <v>110</v>
      </c>
      <c r="K30" s="23">
        <v>40</v>
      </c>
      <c r="L30" s="12" t="s">
        <v>34</v>
      </c>
      <c r="M30" s="45" t="s">
        <v>190</v>
      </c>
      <c r="N30" s="12" t="s">
        <v>190</v>
      </c>
      <c r="O30" s="12"/>
      <c r="P30" s="12">
        <v>0</v>
      </c>
      <c r="Q30" s="12">
        <v>0</v>
      </c>
      <c r="R30" s="12">
        <v>0</v>
      </c>
      <c r="S30" s="12"/>
      <c r="T30" s="12">
        <f>SUBTOTAL(9,CityCentre7[[#This Row],[Fatal Crashes]:[Serious Crashes]])</f>
        <v>0</v>
      </c>
      <c r="U30" s="12">
        <v>0</v>
      </c>
      <c r="V30" s="12">
        <v>0</v>
      </c>
      <c r="W30" s="12">
        <v>0</v>
      </c>
      <c r="X30" s="12">
        <f>CityCentre7[[#This Row],[Fatal Injuries]]+CityCentre7[[#This Row],[Serious Injuries]]</f>
        <v>0</v>
      </c>
      <c r="Y30" s="44">
        <v>50</v>
      </c>
    </row>
    <row r="31" spans="1:25">
      <c r="A31" s="14" t="s">
        <v>242</v>
      </c>
      <c r="B31" s="41" t="s">
        <v>243</v>
      </c>
      <c r="C31" s="27">
        <v>25</v>
      </c>
      <c r="D31" s="22" t="s">
        <v>244</v>
      </c>
      <c r="F31" s="12" t="s">
        <v>189</v>
      </c>
      <c r="G31" s="12" t="s">
        <v>189</v>
      </c>
      <c r="I31" s="23" t="s">
        <v>245</v>
      </c>
      <c r="K31" s="23">
        <v>0</v>
      </c>
      <c r="L31" s="12" t="s">
        <v>34</v>
      </c>
      <c r="M31" s="45" t="s">
        <v>226</v>
      </c>
      <c r="N31" s="12" t="s">
        <v>226</v>
      </c>
      <c r="O31" s="12"/>
      <c r="P31" s="12">
        <v>0</v>
      </c>
      <c r="Q31" s="12">
        <v>0</v>
      </c>
      <c r="R31" s="12">
        <v>2</v>
      </c>
      <c r="S31" s="12">
        <v>1</v>
      </c>
      <c r="T31" s="12">
        <f>SUBTOTAL(9,CityCentre7[[#This Row],[Fatal Crashes]:[Serious Crashes]])</f>
        <v>0</v>
      </c>
      <c r="U31" s="12">
        <v>0</v>
      </c>
      <c r="V31" s="12">
        <v>0</v>
      </c>
      <c r="W31" s="12">
        <v>2</v>
      </c>
      <c r="X31" s="12">
        <f>CityCentre7[[#This Row],[Fatal Injuries]]+CityCentre7[[#This Row],[Serious Injuries]]</f>
        <v>0</v>
      </c>
      <c r="Y31" s="44">
        <v>0</v>
      </c>
    </row>
    <row r="32" spans="1:25">
      <c r="A32" s="14" t="s">
        <v>246</v>
      </c>
      <c r="B32" s="41" t="s">
        <v>192</v>
      </c>
      <c r="C32" s="27">
        <v>290</v>
      </c>
      <c r="D32" s="22" t="s">
        <v>247</v>
      </c>
      <c r="F32" s="12" t="s">
        <v>189</v>
      </c>
      <c r="G32" s="12" t="s">
        <v>189</v>
      </c>
      <c r="I32" s="23" t="s">
        <v>110</v>
      </c>
      <c r="K32" s="23">
        <v>40</v>
      </c>
      <c r="L32" s="12" t="s">
        <v>34</v>
      </c>
      <c r="M32" s="45" t="s">
        <v>190</v>
      </c>
      <c r="N32" s="12" t="s">
        <v>190</v>
      </c>
      <c r="O32" s="12"/>
      <c r="P32" s="12">
        <v>0</v>
      </c>
      <c r="Q32" s="12">
        <v>1</v>
      </c>
      <c r="R32" s="12">
        <v>2</v>
      </c>
      <c r="S32" s="12">
        <v>12</v>
      </c>
      <c r="T32" s="12">
        <f>SUBTOTAL(9,CityCentre7[[#This Row],[Fatal Crashes]:[Serious Crashes]])</f>
        <v>1</v>
      </c>
      <c r="U32" s="12">
        <v>0</v>
      </c>
      <c r="V32" s="12">
        <v>1</v>
      </c>
      <c r="W32" s="12">
        <v>2</v>
      </c>
      <c r="X32" s="12">
        <f>CityCentre7[[#This Row],[Fatal Injuries]]+CityCentre7[[#This Row],[Serious Injuries]]</f>
        <v>1</v>
      </c>
      <c r="Y32" s="44">
        <v>50</v>
      </c>
    </row>
    <row r="33" spans="1:25">
      <c r="A33" s="14" t="s">
        <v>248</v>
      </c>
      <c r="B33" s="41" t="s">
        <v>249</v>
      </c>
      <c r="C33" s="27">
        <v>603</v>
      </c>
      <c r="D33" s="22" t="s">
        <v>250</v>
      </c>
      <c r="F33" s="12" t="s">
        <v>189</v>
      </c>
      <c r="G33" s="12" t="s">
        <v>198</v>
      </c>
      <c r="I33" s="23" t="s">
        <v>110</v>
      </c>
      <c r="K33" s="23">
        <v>50</v>
      </c>
      <c r="L33" s="12" t="s">
        <v>49</v>
      </c>
      <c r="M33" s="46" t="s">
        <v>206</v>
      </c>
      <c r="N33" s="34" t="s">
        <v>219</v>
      </c>
      <c r="O33" s="12"/>
      <c r="P33" s="12">
        <v>0</v>
      </c>
      <c r="Q33" s="12">
        <v>1</v>
      </c>
      <c r="R33" s="12">
        <v>10</v>
      </c>
      <c r="S33" s="12">
        <v>47</v>
      </c>
      <c r="T33" s="12">
        <f>SUBTOTAL(9,CityCentre7[[#This Row],[Fatal Crashes]:[Serious Crashes]])</f>
        <v>1</v>
      </c>
      <c r="U33" s="12">
        <v>0</v>
      </c>
      <c r="V33" s="12">
        <v>1</v>
      </c>
      <c r="W33" s="12">
        <v>10</v>
      </c>
      <c r="X33" s="12">
        <f>CityCentre7[[#This Row],[Fatal Injuries]]+CityCentre7[[#This Row],[Serious Injuries]]</f>
        <v>1</v>
      </c>
      <c r="Y33" s="44">
        <v>50</v>
      </c>
    </row>
    <row r="34" spans="1:25">
      <c r="A34" s="14" t="s">
        <v>251</v>
      </c>
      <c r="B34" s="41" t="s">
        <v>192</v>
      </c>
      <c r="C34" s="27">
        <v>100</v>
      </c>
      <c r="D34" s="22" t="s">
        <v>210</v>
      </c>
      <c r="F34" s="12" t="s">
        <v>189</v>
      </c>
      <c r="G34" s="12" t="s">
        <v>189</v>
      </c>
      <c r="I34" s="23" t="s">
        <v>110</v>
      </c>
      <c r="K34" s="23">
        <v>50</v>
      </c>
      <c r="L34" s="12" t="s">
        <v>34</v>
      </c>
      <c r="M34" s="45" t="s">
        <v>190</v>
      </c>
      <c r="N34" s="12" t="s">
        <v>206</v>
      </c>
      <c r="O34" s="12"/>
      <c r="P34" s="12">
        <v>0</v>
      </c>
      <c r="Q34" s="12">
        <v>0</v>
      </c>
      <c r="R34" s="12">
        <v>1</v>
      </c>
      <c r="S34" s="12">
        <v>1</v>
      </c>
      <c r="T34" s="12">
        <f>SUBTOTAL(9,CityCentre7[[#This Row],[Fatal Crashes]:[Serious Crashes]])</f>
        <v>0</v>
      </c>
      <c r="U34" s="12">
        <v>0</v>
      </c>
      <c r="V34" s="12">
        <v>0</v>
      </c>
      <c r="W34" s="12">
        <v>1</v>
      </c>
      <c r="X34" s="12">
        <f>CityCentre7[[#This Row],[Fatal Injuries]]+CityCentre7[[#This Row],[Serious Injuries]]</f>
        <v>0</v>
      </c>
      <c r="Y34" s="44">
        <v>50</v>
      </c>
    </row>
    <row r="35" spans="1:25">
      <c r="A35" s="14" t="s">
        <v>252</v>
      </c>
      <c r="B35" s="41"/>
      <c r="C35" s="100"/>
      <c r="D35" s="101"/>
      <c r="F35" s="49"/>
      <c r="G35" s="49"/>
      <c r="K35" s="44"/>
      <c r="L35" s="23"/>
      <c r="M35" s="45"/>
      <c r="N35" s="49"/>
      <c r="O35" s="12"/>
      <c r="P35" s="49">
        <v>0</v>
      </c>
      <c r="Q35" s="49">
        <v>0</v>
      </c>
      <c r="R35" s="49">
        <v>0</v>
      </c>
      <c r="S35" s="12">
        <v>0</v>
      </c>
      <c r="T35" s="49">
        <f>SUBTOTAL(9,CityCentre7[[#This Row],[Fatal Crashes]:[Serious Crashes]])</f>
        <v>0</v>
      </c>
      <c r="U35" s="12">
        <v>0</v>
      </c>
      <c r="V35" s="12">
        <v>0</v>
      </c>
      <c r="W35" s="12">
        <v>0</v>
      </c>
      <c r="X35" s="49">
        <f>CityCentre7[[#This Row],[Fatal Injuries]]+CityCentre7[[#This Row],[Serious Injuries]]</f>
        <v>0</v>
      </c>
      <c r="Y35" s="44"/>
    </row>
    <row r="36" spans="1:25">
      <c r="A36" s="14" t="s">
        <v>253</v>
      </c>
      <c r="B36" s="14" t="s">
        <v>192</v>
      </c>
      <c r="C36" s="27">
        <v>180</v>
      </c>
      <c r="D36" s="22" t="s">
        <v>222</v>
      </c>
      <c r="F36" s="12" t="s">
        <v>189</v>
      </c>
      <c r="G36" s="12" t="s">
        <v>189</v>
      </c>
      <c r="I36" s="23" t="s">
        <v>110</v>
      </c>
      <c r="K36" s="23">
        <v>50</v>
      </c>
      <c r="L36" s="12" t="s">
        <v>34</v>
      </c>
      <c r="M36" s="45" t="s">
        <v>190</v>
      </c>
      <c r="N36" s="12" t="s">
        <v>190</v>
      </c>
      <c r="O36" s="12"/>
      <c r="P36" s="12">
        <v>0</v>
      </c>
      <c r="Q36" s="12">
        <v>0</v>
      </c>
      <c r="R36" s="12">
        <v>0</v>
      </c>
      <c r="S36" s="12">
        <v>5</v>
      </c>
      <c r="T36" s="12">
        <f>SUBTOTAL(9,CityCentre7[[#This Row],[Fatal Crashes]:[Serious Crashes]])</f>
        <v>0</v>
      </c>
      <c r="U36" s="12">
        <v>0</v>
      </c>
      <c r="V36" s="12">
        <v>0</v>
      </c>
      <c r="W36" s="12">
        <v>0</v>
      </c>
      <c r="X36" s="12">
        <f>CityCentre7[[#This Row],[Fatal Injuries]]+CityCentre7[[#This Row],[Serious Injuries]]</f>
        <v>0</v>
      </c>
      <c r="Y36" s="44">
        <v>50</v>
      </c>
    </row>
    <row r="37" spans="1:25">
      <c r="A37" s="14" t="s">
        <v>254</v>
      </c>
      <c r="B37" s="14" t="s">
        <v>192</v>
      </c>
      <c r="C37" s="27">
        <v>320</v>
      </c>
      <c r="D37" s="22" t="s">
        <v>255</v>
      </c>
      <c r="F37" s="12" t="s">
        <v>198</v>
      </c>
      <c r="G37" s="12" t="s">
        <v>198</v>
      </c>
      <c r="I37" s="23" t="s">
        <v>110</v>
      </c>
      <c r="K37" s="23">
        <v>40</v>
      </c>
      <c r="L37" s="12" t="s">
        <v>49</v>
      </c>
      <c r="M37" s="45" t="s">
        <v>200</v>
      </c>
      <c r="N37" s="12" t="s">
        <v>200</v>
      </c>
      <c r="O37" s="12"/>
      <c r="P37" s="12">
        <v>0</v>
      </c>
      <c r="Q37" s="12">
        <v>1</v>
      </c>
      <c r="R37" s="12">
        <v>15</v>
      </c>
      <c r="S37" s="12">
        <v>34</v>
      </c>
      <c r="T37" s="12">
        <f>SUBTOTAL(9,CityCentre7[[#This Row],[Fatal Crashes]:[Serious Crashes]])</f>
        <v>1</v>
      </c>
      <c r="U37" s="12">
        <v>0</v>
      </c>
      <c r="V37" s="12">
        <v>1</v>
      </c>
      <c r="W37" s="12">
        <v>16</v>
      </c>
      <c r="X37" s="12">
        <f>CityCentre7[[#This Row],[Fatal Injuries]]+CityCentre7[[#This Row],[Serious Injuries]]</f>
        <v>1</v>
      </c>
      <c r="Y37" s="44">
        <v>50</v>
      </c>
    </row>
    <row r="38" spans="1:25">
      <c r="A38" s="14" t="s">
        <v>256</v>
      </c>
      <c r="B38" s="14" t="s">
        <v>192</v>
      </c>
      <c r="C38" s="27">
        <v>828</v>
      </c>
      <c r="D38" s="22" t="s">
        <v>257</v>
      </c>
      <c r="F38" s="12" t="s">
        <v>198</v>
      </c>
      <c r="G38" s="12" t="s">
        <v>198</v>
      </c>
      <c r="I38" s="23" t="s">
        <v>110</v>
      </c>
      <c r="K38" s="23">
        <v>40</v>
      </c>
      <c r="L38" s="12" t="s">
        <v>258</v>
      </c>
      <c r="M38" s="46" t="s">
        <v>219</v>
      </c>
      <c r="N38" s="34" t="s">
        <v>206</v>
      </c>
      <c r="O38" s="12"/>
      <c r="P38" s="12">
        <v>0</v>
      </c>
      <c r="Q38" s="12">
        <v>0</v>
      </c>
      <c r="R38" s="12">
        <v>4</v>
      </c>
      <c r="S38" s="12">
        <v>32</v>
      </c>
      <c r="T38" s="12">
        <f>SUBTOTAL(9,CityCentre7[[#This Row],[Fatal Crashes]:[Serious Crashes]])</f>
        <v>0</v>
      </c>
      <c r="U38" s="12">
        <v>0</v>
      </c>
      <c r="V38" s="12">
        <v>0</v>
      </c>
      <c r="W38" s="12">
        <v>4</v>
      </c>
      <c r="X38" s="12">
        <f>CityCentre7[[#This Row],[Fatal Injuries]]+CityCentre7[[#This Row],[Serious Injuries]]</f>
        <v>0</v>
      </c>
      <c r="Y38" s="44" t="s">
        <v>218</v>
      </c>
    </row>
    <row r="39" spans="1:25">
      <c r="A39" s="14" t="s">
        <v>259</v>
      </c>
      <c r="B39" s="14" t="s">
        <v>192</v>
      </c>
      <c r="C39" s="27">
        <v>559</v>
      </c>
      <c r="D39" s="22" t="s">
        <v>216</v>
      </c>
      <c r="F39" s="12" t="s">
        <v>198</v>
      </c>
      <c r="G39" s="12" t="s">
        <v>198</v>
      </c>
      <c r="I39" s="23" t="s">
        <v>110</v>
      </c>
      <c r="K39" s="23">
        <v>40</v>
      </c>
      <c r="L39" s="12" t="s">
        <v>34</v>
      </c>
      <c r="M39" s="45" t="s">
        <v>190</v>
      </c>
      <c r="N39" s="12" t="s">
        <v>190</v>
      </c>
      <c r="O39" s="12"/>
      <c r="P39" s="12">
        <v>0</v>
      </c>
      <c r="Q39" s="12">
        <v>0</v>
      </c>
      <c r="R39" s="12">
        <v>0</v>
      </c>
      <c r="S39" s="12">
        <v>1</v>
      </c>
      <c r="T39" s="12">
        <f>SUBTOTAL(9,CityCentre7[[#This Row],[Fatal Crashes]:[Serious Crashes]])</f>
        <v>0</v>
      </c>
      <c r="U39" s="12">
        <v>0</v>
      </c>
      <c r="V39" s="12">
        <v>0</v>
      </c>
      <c r="W39" s="12">
        <v>0</v>
      </c>
      <c r="X39" s="12">
        <f>CityCentre7[[#This Row],[Fatal Injuries]]+CityCentre7[[#This Row],[Serious Injuries]]</f>
        <v>0</v>
      </c>
      <c r="Y39" s="44">
        <v>30</v>
      </c>
    </row>
    <row r="40" spans="1:25">
      <c r="A40" s="14" t="s">
        <v>260</v>
      </c>
      <c r="B40" s="14" t="s">
        <v>192</v>
      </c>
      <c r="C40" s="27">
        <v>85</v>
      </c>
      <c r="D40" s="22" t="s">
        <v>261</v>
      </c>
      <c r="F40" s="12" t="s">
        <v>198</v>
      </c>
      <c r="G40" s="12" t="s">
        <v>189</v>
      </c>
      <c r="I40" s="23" t="s">
        <v>110</v>
      </c>
      <c r="K40" s="23">
        <v>0</v>
      </c>
      <c r="L40" s="12" t="s">
        <v>34</v>
      </c>
      <c r="M40" s="45" t="s">
        <v>226</v>
      </c>
      <c r="N40" s="12" t="s">
        <v>226</v>
      </c>
      <c r="O40" s="12"/>
      <c r="P40" s="12">
        <v>0</v>
      </c>
      <c r="Q40" s="12">
        <v>0</v>
      </c>
      <c r="R40" s="12">
        <v>1</v>
      </c>
      <c r="S40" s="12">
        <v>0</v>
      </c>
      <c r="T40" s="12">
        <f>SUBTOTAL(9,CityCentre7[[#This Row],[Fatal Crashes]:[Serious Crashes]])</f>
        <v>0</v>
      </c>
      <c r="U40" s="12">
        <v>0</v>
      </c>
      <c r="V40" s="12">
        <v>0</v>
      </c>
      <c r="W40" s="12">
        <v>1</v>
      </c>
      <c r="X40" s="12">
        <f>CityCentre7[[#This Row],[Fatal Injuries]]+CityCentre7[[#This Row],[Serious Injuries]]</f>
        <v>0</v>
      </c>
      <c r="Y40" s="44">
        <v>50</v>
      </c>
    </row>
    <row r="41" spans="1:25">
      <c r="A41" s="14" t="s">
        <v>262</v>
      </c>
      <c r="B41" s="14" t="s">
        <v>192</v>
      </c>
      <c r="C41" s="27">
        <v>215</v>
      </c>
      <c r="D41" s="22" t="s">
        <v>222</v>
      </c>
      <c r="F41" s="12" t="s">
        <v>189</v>
      </c>
      <c r="G41" s="12" t="s">
        <v>189</v>
      </c>
      <c r="I41" s="23" t="s">
        <v>110</v>
      </c>
      <c r="K41" s="23">
        <v>50</v>
      </c>
      <c r="L41" s="12" t="s">
        <v>34</v>
      </c>
      <c r="M41" s="45" t="s">
        <v>219</v>
      </c>
      <c r="N41" s="12" t="s">
        <v>206</v>
      </c>
      <c r="O41" s="12"/>
      <c r="P41" s="12">
        <v>0</v>
      </c>
      <c r="Q41" s="12">
        <v>0</v>
      </c>
      <c r="R41" s="12">
        <v>1</v>
      </c>
      <c r="S41" s="12">
        <v>1</v>
      </c>
      <c r="T41" s="12">
        <f>SUBTOTAL(9,CityCentre7[[#This Row],[Fatal Crashes]:[Serious Crashes]])</f>
        <v>0</v>
      </c>
      <c r="U41" s="12">
        <v>0</v>
      </c>
      <c r="V41" s="12">
        <v>0</v>
      </c>
      <c r="W41" s="12">
        <v>1</v>
      </c>
      <c r="X41" s="12">
        <f>CityCentre7[[#This Row],[Fatal Injuries]]+CityCentre7[[#This Row],[Serious Injuries]]</f>
        <v>0</v>
      </c>
      <c r="Y41" s="44">
        <v>50</v>
      </c>
    </row>
    <row r="42" spans="1:25">
      <c r="A42" s="14" t="s">
        <v>263</v>
      </c>
      <c r="B42" s="14" t="s">
        <v>192</v>
      </c>
      <c r="C42" s="27">
        <v>107</v>
      </c>
      <c r="D42" s="22" t="s">
        <v>193</v>
      </c>
      <c r="F42" s="12" t="s">
        <v>189</v>
      </c>
      <c r="G42" s="12" t="s">
        <v>189</v>
      </c>
      <c r="I42" s="23" t="s">
        <v>110</v>
      </c>
      <c r="K42" s="23">
        <v>50</v>
      </c>
      <c r="L42" s="12" t="s">
        <v>34</v>
      </c>
      <c r="M42" s="45" t="s">
        <v>190</v>
      </c>
      <c r="N42" s="12" t="s">
        <v>190</v>
      </c>
      <c r="O42" s="12"/>
      <c r="P42" s="12">
        <v>0</v>
      </c>
      <c r="Q42" s="12">
        <v>0</v>
      </c>
      <c r="R42" s="12">
        <v>0</v>
      </c>
      <c r="S42" s="12"/>
      <c r="T42" s="12">
        <f>SUBTOTAL(9,CityCentre7[[#This Row],[Fatal Crashes]:[Serious Crashes]])</f>
        <v>0</v>
      </c>
      <c r="U42" s="12">
        <v>0</v>
      </c>
      <c r="V42" s="12">
        <v>0</v>
      </c>
      <c r="W42" s="12">
        <v>0</v>
      </c>
      <c r="X42" s="12">
        <f>CityCentre7[[#This Row],[Fatal Injuries]]+CityCentre7[[#This Row],[Serious Injuries]]</f>
        <v>0</v>
      </c>
      <c r="Y42" s="44">
        <v>50</v>
      </c>
    </row>
    <row r="43" spans="1:25">
      <c r="A43" s="14" t="s">
        <v>264</v>
      </c>
      <c r="B43" s="14" t="s">
        <v>192</v>
      </c>
      <c r="C43" s="27">
        <v>219</v>
      </c>
      <c r="D43" s="22" t="s">
        <v>193</v>
      </c>
      <c r="F43" s="12" t="s">
        <v>189</v>
      </c>
      <c r="G43" s="12" t="s">
        <v>189</v>
      </c>
      <c r="I43" s="23" t="s">
        <v>205</v>
      </c>
      <c r="K43" s="23">
        <v>50</v>
      </c>
      <c r="L43" s="12" t="s">
        <v>34</v>
      </c>
      <c r="M43" s="45" t="s">
        <v>190</v>
      </c>
      <c r="N43" s="12" t="s">
        <v>190</v>
      </c>
      <c r="O43" s="12"/>
      <c r="P43" s="12">
        <v>0</v>
      </c>
      <c r="Q43" s="12">
        <v>0</v>
      </c>
      <c r="R43" s="12">
        <v>0</v>
      </c>
      <c r="S43" s="12">
        <v>2</v>
      </c>
      <c r="T43" s="12">
        <f>SUBTOTAL(9,CityCentre7[[#This Row],[Fatal Crashes]:[Serious Crashes]])</f>
        <v>0</v>
      </c>
      <c r="U43" s="12">
        <v>0</v>
      </c>
      <c r="V43" s="12">
        <v>0</v>
      </c>
      <c r="W43" s="12">
        <v>0</v>
      </c>
      <c r="X43" s="12">
        <f>CityCentre7[[#This Row],[Fatal Injuries]]+CityCentre7[[#This Row],[Serious Injuries]]</f>
        <v>0</v>
      </c>
      <c r="Y43" s="44">
        <v>50</v>
      </c>
    </row>
    <row r="44" spans="1:25">
      <c r="A44" s="14" t="s">
        <v>265</v>
      </c>
      <c r="B44" s="14" t="s">
        <v>192</v>
      </c>
      <c r="C44" s="27">
        <v>94</v>
      </c>
      <c r="D44" s="22" t="s">
        <v>261</v>
      </c>
      <c r="F44" s="12" t="s">
        <v>189</v>
      </c>
      <c r="G44" s="12" t="s">
        <v>189</v>
      </c>
      <c r="I44" s="23" t="s">
        <v>110</v>
      </c>
      <c r="K44" s="23">
        <v>50</v>
      </c>
      <c r="L44" s="12" t="s">
        <v>34</v>
      </c>
      <c r="M44" s="45" t="s">
        <v>190</v>
      </c>
      <c r="N44" s="12" t="s">
        <v>190</v>
      </c>
      <c r="O44" s="12"/>
      <c r="P44" s="12">
        <v>0</v>
      </c>
      <c r="Q44" s="12">
        <v>0</v>
      </c>
      <c r="R44" s="12">
        <v>0</v>
      </c>
      <c r="S44" s="12"/>
      <c r="T44" s="12">
        <f>SUBTOTAL(9,CityCentre7[[#This Row],[Fatal Crashes]:[Serious Crashes]])</f>
        <v>0</v>
      </c>
      <c r="U44" s="12">
        <v>0</v>
      </c>
      <c r="V44" s="12">
        <v>0</v>
      </c>
      <c r="W44" s="12">
        <v>0</v>
      </c>
      <c r="X44" s="12">
        <f>CityCentre7[[#This Row],[Fatal Injuries]]+CityCentre7[[#This Row],[Serious Injuries]]</f>
        <v>0</v>
      </c>
      <c r="Y44" s="44">
        <v>50</v>
      </c>
    </row>
    <row r="45" spans="1:25">
      <c r="A45" s="14" t="s">
        <v>266</v>
      </c>
      <c r="B45" s="14" t="s">
        <v>192</v>
      </c>
      <c r="C45" s="27">
        <v>73</v>
      </c>
      <c r="D45" s="22" t="s">
        <v>261</v>
      </c>
      <c r="F45" s="12" t="s">
        <v>189</v>
      </c>
      <c r="G45" s="12" t="s">
        <v>189</v>
      </c>
      <c r="I45" s="23" t="s">
        <v>110</v>
      </c>
      <c r="K45" s="23">
        <v>0</v>
      </c>
      <c r="L45" s="12" t="s">
        <v>34</v>
      </c>
      <c r="M45" s="45" t="s">
        <v>226</v>
      </c>
      <c r="N45" s="12" t="s">
        <v>226</v>
      </c>
      <c r="O45" s="12"/>
      <c r="P45" s="12">
        <v>0</v>
      </c>
      <c r="Q45" s="12">
        <v>0</v>
      </c>
      <c r="R45" s="12">
        <v>0</v>
      </c>
      <c r="S45" s="12"/>
      <c r="T45" s="12">
        <f>SUBTOTAL(9,CityCentre7[[#This Row],[Fatal Crashes]:[Serious Crashes]])</f>
        <v>0</v>
      </c>
      <c r="U45" s="12">
        <v>0</v>
      </c>
      <c r="V45" s="12">
        <v>0</v>
      </c>
      <c r="W45" s="12">
        <v>0</v>
      </c>
      <c r="X45" s="12">
        <f>CityCentre7[[#This Row],[Fatal Injuries]]+CityCentre7[[#This Row],[Serious Injuries]]</f>
        <v>0</v>
      </c>
      <c r="Y45" s="44">
        <v>50</v>
      </c>
    </row>
    <row r="46" spans="1:25">
      <c r="A46" s="14" t="s">
        <v>267</v>
      </c>
      <c r="B46" s="14" t="s">
        <v>192</v>
      </c>
      <c r="C46" s="27">
        <v>148</v>
      </c>
      <c r="D46" s="22" t="s">
        <v>261</v>
      </c>
      <c r="F46" s="12" t="s">
        <v>189</v>
      </c>
      <c r="G46" s="12" t="s">
        <v>189</v>
      </c>
      <c r="I46" s="23" t="s">
        <v>110</v>
      </c>
      <c r="K46" s="23" t="s">
        <v>212</v>
      </c>
      <c r="L46" s="12" t="s">
        <v>34</v>
      </c>
      <c r="M46" s="45" t="s">
        <v>190</v>
      </c>
      <c r="N46" s="12" t="s">
        <v>190</v>
      </c>
      <c r="O46" s="12"/>
      <c r="P46" s="12">
        <v>0</v>
      </c>
      <c r="Q46" s="12">
        <v>0</v>
      </c>
      <c r="R46" s="12">
        <v>0</v>
      </c>
      <c r="S46" s="12">
        <v>5</v>
      </c>
      <c r="T46" s="12">
        <f>SUBTOTAL(9,CityCentre7[[#This Row],[Fatal Crashes]:[Serious Crashes]])</f>
        <v>0</v>
      </c>
      <c r="U46" s="12">
        <v>0</v>
      </c>
      <c r="V46" s="12">
        <v>0</v>
      </c>
      <c r="W46" s="12">
        <v>0</v>
      </c>
      <c r="X46" s="12">
        <f>CityCentre7[[#This Row],[Fatal Injuries]]+CityCentre7[[#This Row],[Serious Injuries]]</f>
        <v>0</v>
      </c>
      <c r="Y46" s="44">
        <v>50</v>
      </c>
    </row>
    <row r="47" spans="1:25">
      <c r="A47" s="14" t="s">
        <v>268</v>
      </c>
      <c r="B47" s="14" t="s">
        <v>192</v>
      </c>
      <c r="C47" s="27">
        <v>190</v>
      </c>
      <c r="D47" s="22" t="s">
        <v>222</v>
      </c>
      <c r="F47" s="12" t="s">
        <v>189</v>
      </c>
      <c r="G47" s="12" t="s">
        <v>189</v>
      </c>
      <c r="I47" s="23" t="s">
        <v>110</v>
      </c>
      <c r="K47" s="23">
        <v>50</v>
      </c>
      <c r="L47" s="12" t="s">
        <v>34</v>
      </c>
      <c r="M47" s="45" t="s">
        <v>219</v>
      </c>
      <c r="N47" s="12" t="s">
        <v>206</v>
      </c>
      <c r="O47" s="12"/>
      <c r="P47" s="12">
        <v>0</v>
      </c>
      <c r="Q47" s="12">
        <v>0</v>
      </c>
      <c r="R47" s="12">
        <v>0</v>
      </c>
      <c r="S47" s="12">
        <v>5</v>
      </c>
      <c r="T47" s="12">
        <f>SUBTOTAL(9,CityCentre7[[#This Row],[Fatal Crashes]:[Serious Crashes]])</f>
        <v>0</v>
      </c>
      <c r="U47" s="12">
        <v>0</v>
      </c>
      <c r="V47" s="12">
        <v>0</v>
      </c>
      <c r="W47" s="12">
        <v>0</v>
      </c>
      <c r="X47" s="12">
        <f>CityCentre7[[#This Row],[Fatal Injuries]]+CityCentre7[[#This Row],[Serious Injuries]]</f>
        <v>0</v>
      </c>
      <c r="Y47" s="44">
        <v>50</v>
      </c>
    </row>
    <row r="48" spans="1:25">
      <c r="A48" s="14" t="s">
        <v>269</v>
      </c>
      <c r="B48" s="14" t="s">
        <v>192</v>
      </c>
      <c r="C48" s="27">
        <v>318</v>
      </c>
      <c r="D48" s="22" t="s">
        <v>270</v>
      </c>
      <c r="F48" s="12" t="s">
        <v>189</v>
      </c>
      <c r="G48" s="12" t="s">
        <v>189</v>
      </c>
      <c r="I48" s="23" t="s">
        <v>110</v>
      </c>
      <c r="K48" s="23">
        <v>50</v>
      </c>
      <c r="L48" s="12" t="s">
        <v>34</v>
      </c>
      <c r="M48" s="45" t="s">
        <v>190</v>
      </c>
      <c r="N48" s="12" t="s">
        <v>190</v>
      </c>
      <c r="O48" s="12"/>
      <c r="P48" s="12">
        <v>0</v>
      </c>
      <c r="Q48" s="12">
        <v>0</v>
      </c>
      <c r="R48" s="12">
        <v>0</v>
      </c>
      <c r="S48" s="12">
        <v>7</v>
      </c>
      <c r="T48" s="12">
        <f>SUBTOTAL(9,CityCentre7[[#This Row],[Fatal Crashes]:[Serious Crashes]])</f>
        <v>0</v>
      </c>
      <c r="U48" s="12">
        <v>0</v>
      </c>
      <c r="V48" s="12">
        <v>0</v>
      </c>
      <c r="W48" s="12">
        <v>0</v>
      </c>
      <c r="X48" s="12">
        <f>CityCentre7[[#This Row],[Fatal Injuries]]+CityCentre7[[#This Row],[Serious Injuries]]</f>
        <v>0</v>
      </c>
      <c r="Y48" s="44">
        <v>50</v>
      </c>
    </row>
    <row r="49" spans="1:25">
      <c r="A49" s="14" t="s">
        <v>271</v>
      </c>
      <c r="B49" s="14" t="s">
        <v>192</v>
      </c>
      <c r="C49" s="27">
        <v>170</v>
      </c>
      <c r="D49" s="22" t="s">
        <v>188</v>
      </c>
      <c r="F49" s="12" t="s">
        <v>189</v>
      </c>
      <c r="G49" s="12" t="s">
        <v>189</v>
      </c>
      <c r="I49" s="23" t="s">
        <v>110</v>
      </c>
      <c r="K49" s="23">
        <v>50</v>
      </c>
      <c r="L49" s="12" t="s">
        <v>34</v>
      </c>
      <c r="M49" s="45" t="s">
        <v>219</v>
      </c>
      <c r="N49" s="12" t="s">
        <v>206</v>
      </c>
      <c r="O49" s="12"/>
      <c r="P49" s="12">
        <v>0</v>
      </c>
      <c r="Q49" s="12">
        <v>0</v>
      </c>
      <c r="R49" s="12">
        <v>1</v>
      </c>
      <c r="S49" s="12">
        <v>1</v>
      </c>
      <c r="T49" s="12">
        <f>SUBTOTAL(9,CityCentre7[[#This Row],[Fatal Crashes]:[Serious Crashes]])</f>
        <v>0</v>
      </c>
      <c r="U49" s="12">
        <v>0</v>
      </c>
      <c r="V49" s="12">
        <v>0</v>
      </c>
      <c r="W49" s="12">
        <v>2</v>
      </c>
      <c r="X49" s="12">
        <f>CityCentre7[[#This Row],[Fatal Injuries]]+CityCentre7[[#This Row],[Serious Injuries]]</f>
        <v>0</v>
      </c>
      <c r="Y49" s="44">
        <v>50</v>
      </c>
    </row>
    <row r="50" spans="1:25">
      <c r="A50" s="14" t="s">
        <v>272</v>
      </c>
      <c r="B50" s="14" t="s">
        <v>192</v>
      </c>
      <c r="C50" s="27">
        <v>220</v>
      </c>
      <c r="D50" s="22" t="s">
        <v>261</v>
      </c>
      <c r="F50" s="12" t="s">
        <v>189</v>
      </c>
      <c r="G50" s="12" t="s">
        <v>189</v>
      </c>
      <c r="I50" s="23" t="s">
        <v>110</v>
      </c>
      <c r="K50" s="23">
        <v>0</v>
      </c>
      <c r="L50" s="12" t="s">
        <v>34</v>
      </c>
      <c r="M50" s="45" t="s">
        <v>226</v>
      </c>
      <c r="N50" s="12" t="s">
        <v>226</v>
      </c>
      <c r="O50" s="12"/>
      <c r="P50" s="12">
        <v>0</v>
      </c>
      <c r="Q50" s="12">
        <v>0</v>
      </c>
      <c r="R50" s="12">
        <v>1</v>
      </c>
      <c r="S50" s="12">
        <v>3</v>
      </c>
      <c r="T50" s="12">
        <f>SUBTOTAL(9,CityCentre7[[#This Row],[Fatal Crashes]:[Serious Crashes]])</f>
        <v>0</v>
      </c>
      <c r="U50" s="12">
        <v>0</v>
      </c>
      <c r="V50" s="12">
        <v>0</v>
      </c>
      <c r="W50" s="12">
        <v>1</v>
      </c>
      <c r="X50" s="12">
        <f>CityCentre7[[#This Row],[Fatal Injuries]]+CityCentre7[[#This Row],[Serious Injuries]]</f>
        <v>0</v>
      </c>
      <c r="Y50" s="44">
        <v>50</v>
      </c>
    </row>
    <row r="51" spans="1:25">
      <c r="A51" s="14" t="s">
        <v>273</v>
      </c>
      <c r="B51" s="14" t="s">
        <v>192</v>
      </c>
      <c r="C51" s="27">
        <v>197</v>
      </c>
      <c r="D51" s="22" t="s">
        <v>210</v>
      </c>
      <c r="F51" s="12" t="s">
        <v>198</v>
      </c>
      <c r="G51" s="12" t="s">
        <v>189</v>
      </c>
      <c r="I51" s="23" t="s">
        <v>110</v>
      </c>
      <c r="K51" s="23">
        <v>40</v>
      </c>
      <c r="L51" s="12" t="s">
        <v>34</v>
      </c>
      <c r="M51" s="45" t="s">
        <v>190</v>
      </c>
      <c r="N51" s="12" t="s">
        <v>190</v>
      </c>
      <c r="O51" s="12"/>
      <c r="P51" s="12">
        <v>0</v>
      </c>
      <c r="Q51" s="12">
        <v>0</v>
      </c>
      <c r="R51" s="12">
        <v>0</v>
      </c>
      <c r="S51" s="12">
        <v>5</v>
      </c>
      <c r="T51" s="12">
        <f>SUBTOTAL(9,CityCentre7[[#This Row],[Fatal Crashes]:[Serious Crashes]])</f>
        <v>0</v>
      </c>
      <c r="U51" s="12">
        <v>0</v>
      </c>
      <c r="V51" s="12">
        <v>0</v>
      </c>
      <c r="W51" s="12">
        <v>0</v>
      </c>
      <c r="X51" s="12">
        <f>CityCentre7[[#This Row],[Fatal Injuries]]+CityCentre7[[#This Row],[Serious Injuries]]</f>
        <v>0</v>
      </c>
      <c r="Y51" s="44">
        <v>50</v>
      </c>
    </row>
    <row r="52" spans="1:25">
      <c r="A52" s="14" t="s">
        <v>274</v>
      </c>
      <c r="B52" s="14" t="s">
        <v>192</v>
      </c>
      <c r="C52" s="27">
        <v>195</v>
      </c>
      <c r="D52" s="22" t="s">
        <v>210</v>
      </c>
      <c r="F52" s="12" t="s">
        <v>198</v>
      </c>
      <c r="G52" s="12" t="s">
        <v>198</v>
      </c>
      <c r="I52" s="23" t="s">
        <v>110</v>
      </c>
      <c r="K52" s="23">
        <v>30</v>
      </c>
      <c r="L52" s="12" t="s">
        <v>34</v>
      </c>
      <c r="M52" s="45" t="s">
        <v>190</v>
      </c>
      <c r="N52" s="12" t="s">
        <v>190</v>
      </c>
      <c r="O52" s="12"/>
      <c r="P52" s="12">
        <v>0</v>
      </c>
      <c r="Q52" s="12">
        <v>0</v>
      </c>
      <c r="R52" s="12">
        <v>0</v>
      </c>
      <c r="S52" s="12"/>
      <c r="T52" s="12">
        <f>SUBTOTAL(9,CityCentre7[[#This Row],[Fatal Crashes]:[Serious Crashes]])</f>
        <v>0</v>
      </c>
      <c r="U52" s="12">
        <v>0</v>
      </c>
      <c r="V52" s="12">
        <v>0</v>
      </c>
      <c r="W52" s="12">
        <v>0</v>
      </c>
      <c r="X52" s="12">
        <f>CityCentre7[[#This Row],[Fatal Injuries]]+CityCentre7[[#This Row],[Serious Injuries]]</f>
        <v>0</v>
      </c>
      <c r="Y52" s="44">
        <v>50</v>
      </c>
    </row>
    <row r="53" spans="1:25">
      <c r="A53" s="14" t="s">
        <v>275</v>
      </c>
      <c r="B53" s="14" t="s">
        <v>192</v>
      </c>
      <c r="C53" s="27">
        <v>43</v>
      </c>
      <c r="D53" s="22" t="s">
        <v>261</v>
      </c>
      <c r="F53" s="12" t="s">
        <v>189</v>
      </c>
      <c r="G53" s="12" t="s">
        <v>189</v>
      </c>
      <c r="I53" s="23" t="s">
        <v>110</v>
      </c>
      <c r="K53" s="23">
        <v>0</v>
      </c>
      <c r="L53" s="12" t="s">
        <v>34</v>
      </c>
      <c r="M53" s="45" t="s">
        <v>226</v>
      </c>
      <c r="N53" s="12" t="s">
        <v>226</v>
      </c>
      <c r="O53" s="12"/>
      <c r="P53" s="12">
        <v>0</v>
      </c>
      <c r="Q53" s="12">
        <v>0</v>
      </c>
      <c r="R53" s="12">
        <v>0</v>
      </c>
      <c r="S53" s="12"/>
      <c r="T53" s="12">
        <f>SUBTOTAL(9,CityCentre7[[#This Row],[Fatal Crashes]:[Serious Crashes]])</f>
        <v>0</v>
      </c>
      <c r="U53" s="12">
        <v>0</v>
      </c>
      <c r="V53" s="12">
        <v>0</v>
      </c>
      <c r="W53" s="12">
        <v>0</v>
      </c>
      <c r="X53" s="12">
        <f>CityCentre7[[#This Row],[Fatal Injuries]]+CityCentre7[[#This Row],[Serious Injuries]]</f>
        <v>0</v>
      </c>
      <c r="Y53" s="44">
        <v>50</v>
      </c>
    </row>
    <row r="54" spans="1:25" ht="25.5">
      <c r="A54" s="14" t="s">
        <v>276</v>
      </c>
      <c r="B54" s="41" t="s">
        <v>192</v>
      </c>
      <c r="C54" s="27">
        <v>1167</v>
      </c>
      <c r="D54" s="22" t="s">
        <v>250</v>
      </c>
      <c r="F54" s="12" t="s">
        <v>198</v>
      </c>
      <c r="G54" s="12" t="s">
        <v>189</v>
      </c>
      <c r="I54" s="26" t="s">
        <v>208</v>
      </c>
      <c r="K54" s="23" t="s">
        <v>277</v>
      </c>
      <c r="L54" s="12" t="s">
        <v>49</v>
      </c>
      <c r="M54" s="45" t="s">
        <v>199</v>
      </c>
      <c r="N54" s="12" t="s">
        <v>219</v>
      </c>
      <c r="O54" s="12"/>
      <c r="P54" s="12">
        <v>1</v>
      </c>
      <c r="Q54" s="12">
        <v>5</v>
      </c>
      <c r="R54" s="12">
        <v>13</v>
      </c>
      <c r="S54" s="12">
        <v>63</v>
      </c>
      <c r="T54" s="12">
        <f>SUBTOTAL(9,CityCentre7[[#This Row],[Fatal Crashes]:[Serious Crashes]])</f>
        <v>6</v>
      </c>
      <c r="U54" s="12">
        <v>1</v>
      </c>
      <c r="V54" s="12">
        <v>5</v>
      </c>
      <c r="W54" s="12">
        <v>20</v>
      </c>
      <c r="X54" s="12">
        <f>CityCentre7[[#This Row],[Fatal Injuries]]+CityCentre7[[#This Row],[Serious Injuries]]</f>
        <v>6</v>
      </c>
      <c r="Y54" s="44">
        <v>50</v>
      </c>
    </row>
    <row r="55" spans="1:25">
      <c r="A55" s="15" t="s">
        <v>278</v>
      </c>
      <c r="B55" s="41" t="s">
        <v>279</v>
      </c>
      <c r="C55" s="25">
        <v>20</v>
      </c>
      <c r="D55" s="22" t="s">
        <v>244</v>
      </c>
      <c r="F55" s="12" t="s">
        <v>189</v>
      </c>
      <c r="G55" s="12" t="s">
        <v>189</v>
      </c>
      <c r="I55" s="23" t="s">
        <v>280</v>
      </c>
      <c r="K55" s="23" t="s">
        <v>189</v>
      </c>
      <c r="L55" s="12" t="s">
        <v>34</v>
      </c>
      <c r="M55" s="45" t="s">
        <v>189</v>
      </c>
      <c r="N55" s="24" t="s">
        <v>189</v>
      </c>
      <c r="O55" s="12" t="s">
        <v>189</v>
      </c>
      <c r="P55" s="12" t="s">
        <v>189</v>
      </c>
      <c r="Q55" s="12" t="s">
        <v>189</v>
      </c>
      <c r="R55" s="12" t="s">
        <v>189</v>
      </c>
      <c r="S55" s="12"/>
      <c r="T55" s="24">
        <f>SUBTOTAL(9,CityCentre7[[#This Row],[Fatal Crashes]:[Serious Crashes]])</f>
        <v>0</v>
      </c>
      <c r="U55" s="24">
        <v>0</v>
      </c>
      <c r="V55" s="24">
        <v>0</v>
      </c>
      <c r="W55" s="24">
        <v>0</v>
      </c>
      <c r="X55" s="24">
        <f>CityCentre7[[#This Row],[Fatal Injuries]]+CityCentre7[[#This Row],[Serious Injuries]]</f>
        <v>0</v>
      </c>
      <c r="Y55" s="43" t="s">
        <v>189</v>
      </c>
    </row>
    <row r="56" spans="1:25">
      <c r="A56" s="15" t="s">
        <v>281</v>
      </c>
      <c r="B56" s="41" t="s">
        <v>282</v>
      </c>
      <c r="C56" s="54">
        <v>40</v>
      </c>
      <c r="D56" s="22" t="s">
        <v>244</v>
      </c>
      <c r="F56" s="12" t="s">
        <v>189</v>
      </c>
      <c r="G56" s="12" t="s">
        <v>189</v>
      </c>
      <c r="I56" s="23" t="s">
        <v>280</v>
      </c>
      <c r="K56" s="23" t="s">
        <v>189</v>
      </c>
      <c r="L56" s="12" t="s">
        <v>34</v>
      </c>
      <c r="M56" s="45" t="s">
        <v>189</v>
      </c>
      <c r="N56" s="24" t="s">
        <v>189</v>
      </c>
      <c r="O56" s="12" t="s">
        <v>189</v>
      </c>
      <c r="P56" s="12">
        <v>0</v>
      </c>
      <c r="Q56" s="12">
        <v>0</v>
      </c>
      <c r="R56" s="12">
        <v>1</v>
      </c>
      <c r="S56" s="12">
        <v>0</v>
      </c>
      <c r="T56" s="24">
        <f>SUBTOTAL(9,CityCentre7[[#This Row],[Fatal Crashes]:[Serious Crashes]])</f>
        <v>0</v>
      </c>
      <c r="U56" s="24">
        <v>0</v>
      </c>
      <c r="V56" s="24">
        <v>0</v>
      </c>
      <c r="W56" s="24">
        <v>2</v>
      </c>
      <c r="X56" s="24">
        <f>CityCentre7[[#This Row],[Fatal Injuries]]+CityCentre7[[#This Row],[Serious Injuries]]</f>
        <v>0</v>
      </c>
      <c r="Y56" s="43" t="s">
        <v>189</v>
      </c>
    </row>
    <row r="57" spans="1:25">
      <c r="A57" s="14" t="s">
        <v>283</v>
      </c>
      <c r="B57" s="41" t="s">
        <v>192</v>
      </c>
      <c r="C57" s="20">
        <v>170</v>
      </c>
      <c r="D57" s="22" t="s">
        <v>230</v>
      </c>
      <c r="F57" s="12" t="s">
        <v>189</v>
      </c>
      <c r="G57" s="12" t="s">
        <v>189</v>
      </c>
      <c r="I57" s="23" t="s">
        <v>110</v>
      </c>
      <c r="K57" s="23">
        <v>40</v>
      </c>
      <c r="L57" s="12" t="s">
        <v>34</v>
      </c>
      <c r="M57" s="45" t="s">
        <v>219</v>
      </c>
      <c r="N57" s="24" t="s">
        <v>206</v>
      </c>
      <c r="O57" s="12"/>
      <c r="P57" s="24">
        <v>0</v>
      </c>
      <c r="Q57" s="24">
        <v>0</v>
      </c>
      <c r="R57" s="24">
        <v>1</v>
      </c>
      <c r="S57" s="24"/>
      <c r="T57" s="12">
        <f>SUBTOTAL(9,CityCentre7[[#This Row],[Fatal Crashes]:[Serious Crashes]])</f>
        <v>0</v>
      </c>
      <c r="U57" s="12">
        <v>0</v>
      </c>
      <c r="V57" s="12">
        <v>0</v>
      </c>
      <c r="W57" s="12">
        <v>1</v>
      </c>
      <c r="X57" s="12">
        <f>CityCentre7[[#This Row],[Fatal Injuries]]+CityCentre7[[#This Row],[Serious Injuries]]</f>
        <v>0</v>
      </c>
      <c r="Y57" s="44">
        <v>50</v>
      </c>
    </row>
    <row r="58" spans="1:25">
      <c r="A58" s="14" t="s">
        <v>284</v>
      </c>
      <c r="B58" s="41" t="s">
        <v>192</v>
      </c>
      <c r="C58" s="20">
        <v>573</v>
      </c>
      <c r="D58" s="22" t="s">
        <v>230</v>
      </c>
      <c r="F58" s="12" t="s">
        <v>189</v>
      </c>
      <c r="G58" s="12" t="s">
        <v>189</v>
      </c>
      <c r="I58" s="23" t="s">
        <v>110</v>
      </c>
      <c r="K58" s="23">
        <v>40</v>
      </c>
      <c r="L58" s="12" t="s">
        <v>34</v>
      </c>
      <c r="M58" s="45" t="s">
        <v>219</v>
      </c>
      <c r="N58" s="24" t="s">
        <v>200</v>
      </c>
      <c r="O58" s="12"/>
      <c r="P58" s="24">
        <v>0</v>
      </c>
      <c r="Q58" s="24">
        <v>0</v>
      </c>
      <c r="R58" s="24">
        <v>3</v>
      </c>
      <c r="S58" s="24"/>
      <c r="T58" s="12">
        <f>SUBTOTAL(9,CityCentre7[[#This Row],[Fatal Crashes]:[Serious Crashes]])</f>
        <v>0</v>
      </c>
      <c r="U58" s="12">
        <v>0</v>
      </c>
      <c r="V58" s="12">
        <v>0</v>
      </c>
      <c r="W58" s="12">
        <v>3</v>
      </c>
      <c r="X58" s="12">
        <f>CityCentre7[[#This Row],[Fatal Injuries]]+CityCentre7[[#This Row],[Serious Injuries]]</f>
        <v>0</v>
      </c>
      <c r="Y58" s="44">
        <v>50</v>
      </c>
    </row>
    <row r="59" spans="1:25">
      <c r="A59" s="14" t="s">
        <v>285</v>
      </c>
      <c r="B59" s="41" t="s">
        <v>192</v>
      </c>
      <c r="C59" s="20">
        <v>82</v>
      </c>
      <c r="D59" s="22" t="s">
        <v>210</v>
      </c>
      <c r="F59" s="12" t="s">
        <v>189</v>
      </c>
      <c r="G59" s="12" t="s">
        <v>189</v>
      </c>
      <c r="I59" s="23" t="s">
        <v>110</v>
      </c>
      <c r="K59" s="23">
        <v>40</v>
      </c>
      <c r="L59" s="12" t="s">
        <v>34</v>
      </c>
      <c r="M59" s="45" t="s">
        <v>190</v>
      </c>
      <c r="N59" s="12" t="s">
        <v>190</v>
      </c>
      <c r="O59" s="12"/>
      <c r="P59" s="12">
        <v>0</v>
      </c>
      <c r="Q59" s="12">
        <v>0</v>
      </c>
      <c r="R59" s="12">
        <v>1</v>
      </c>
      <c r="S59" s="12">
        <v>1</v>
      </c>
      <c r="T59" s="12">
        <f>SUBTOTAL(9,CityCentre7[[#This Row],[Fatal Crashes]:[Serious Crashes]])</f>
        <v>0</v>
      </c>
      <c r="U59" s="12">
        <v>0</v>
      </c>
      <c r="V59" s="12">
        <v>0</v>
      </c>
      <c r="W59" s="12">
        <v>1</v>
      </c>
      <c r="X59" s="12">
        <f>CityCentre7[[#This Row],[Fatal Injuries]]+CityCentre7[[#This Row],[Serious Injuries]]</f>
        <v>0</v>
      </c>
      <c r="Y59" s="44">
        <v>50</v>
      </c>
    </row>
    <row r="60" spans="1:25">
      <c r="A60" s="17" t="s">
        <v>286</v>
      </c>
      <c r="B60" s="41" t="s">
        <v>192</v>
      </c>
      <c r="C60" s="20">
        <v>120</v>
      </c>
      <c r="D60" s="22" t="s">
        <v>287</v>
      </c>
      <c r="F60" s="12" t="s">
        <v>189</v>
      </c>
      <c r="G60" s="12" t="s">
        <v>189</v>
      </c>
      <c r="I60" s="23" t="s">
        <v>110</v>
      </c>
      <c r="K60" s="23">
        <v>0</v>
      </c>
      <c r="L60" s="12" t="s">
        <v>34</v>
      </c>
      <c r="M60" s="45" t="s">
        <v>226</v>
      </c>
      <c r="N60" s="12" t="s">
        <v>226</v>
      </c>
      <c r="O60" s="12"/>
      <c r="P60" s="12">
        <v>0</v>
      </c>
      <c r="Q60" s="12">
        <v>0</v>
      </c>
      <c r="R60" s="12">
        <v>0</v>
      </c>
      <c r="S60" s="12">
        <v>1</v>
      </c>
      <c r="T60" s="12">
        <f>SUBTOTAL(9,CityCentre7[[#This Row],[Fatal Crashes]:[Serious Crashes]])</f>
        <v>0</v>
      </c>
      <c r="U60" s="12">
        <v>0</v>
      </c>
      <c r="V60" s="12">
        <v>0</v>
      </c>
      <c r="W60" s="12">
        <v>0</v>
      </c>
      <c r="X60" s="12">
        <f>CityCentre7[[#This Row],[Fatal Injuries]]+CityCentre7[[#This Row],[Serious Injuries]]</f>
        <v>0</v>
      </c>
      <c r="Y60" s="44">
        <v>50</v>
      </c>
    </row>
    <row r="61" spans="1:25">
      <c r="A61" s="14" t="s">
        <v>288</v>
      </c>
      <c r="B61" s="41" t="s">
        <v>192</v>
      </c>
      <c r="C61" s="20">
        <v>400</v>
      </c>
      <c r="D61" s="22" t="s">
        <v>289</v>
      </c>
      <c r="F61" s="12" t="s">
        <v>198</v>
      </c>
      <c r="G61" s="12" t="s">
        <v>189</v>
      </c>
      <c r="I61" s="23" t="s">
        <v>110</v>
      </c>
      <c r="K61" s="23">
        <v>40</v>
      </c>
      <c r="L61" s="12" t="s">
        <v>34</v>
      </c>
      <c r="M61" s="46" t="s">
        <v>219</v>
      </c>
      <c r="N61" s="12" t="s">
        <v>219</v>
      </c>
      <c r="O61" s="12"/>
      <c r="P61" s="12">
        <v>0</v>
      </c>
      <c r="Q61" s="12">
        <v>1</v>
      </c>
      <c r="R61" s="12">
        <v>2</v>
      </c>
      <c r="S61" s="12">
        <v>8</v>
      </c>
      <c r="T61" s="12">
        <f>SUBTOTAL(9,CityCentre7[[#This Row],[Fatal Crashes]:[Serious Crashes]])</f>
        <v>1</v>
      </c>
      <c r="U61" s="12">
        <v>0</v>
      </c>
      <c r="V61" s="12">
        <v>1</v>
      </c>
      <c r="W61" s="12">
        <v>2</v>
      </c>
      <c r="X61" s="12">
        <f>CityCentre7[[#This Row],[Fatal Injuries]]+CityCentre7[[#This Row],[Serious Injuries]]</f>
        <v>1</v>
      </c>
      <c r="Y61" s="44">
        <v>50</v>
      </c>
    </row>
    <row r="62" spans="1:25">
      <c r="A62" s="14" t="s">
        <v>290</v>
      </c>
      <c r="B62" s="41"/>
      <c r="C62" s="100"/>
      <c r="D62" s="101"/>
      <c r="F62" s="49"/>
      <c r="G62" s="49"/>
      <c r="K62" s="44"/>
      <c r="L62" s="23"/>
      <c r="M62" s="45"/>
      <c r="N62" s="102"/>
      <c r="O62" s="12"/>
      <c r="P62" s="49">
        <v>0</v>
      </c>
      <c r="Q62" s="49">
        <v>0</v>
      </c>
      <c r="R62" s="49">
        <v>0</v>
      </c>
      <c r="S62" s="49">
        <v>0</v>
      </c>
      <c r="T62" s="49">
        <f>SUBTOTAL(9,CityCentre7[[#This Row],[Fatal Crashes]:[Serious Crashes]])</f>
        <v>0</v>
      </c>
      <c r="U62" s="49">
        <v>0</v>
      </c>
      <c r="V62" s="49">
        <v>0</v>
      </c>
      <c r="W62" s="49">
        <v>0</v>
      </c>
      <c r="X62" s="49">
        <f>CityCentre7[[#This Row],[Fatal Injuries]]+CityCentre7[[#This Row],[Serious Injuries]]</f>
        <v>0</v>
      </c>
      <c r="Y62" s="44"/>
    </row>
    <row r="63" spans="1:25">
      <c r="A63" s="14" t="s">
        <v>291</v>
      </c>
      <c r="B63" s="41" t="s">
        <v>192</v>
      </c>
      <c r="C63" s="20">
        <v>125</v>
      </c>
      <c r="D63" s="22" t="s">
        <v>222</v>
      </c>
      <c r="F63" s="12" t="s">
        <v>189</v>
      </c>
      <c r="G63" s="12" t="s">
        <v>189</v>
      </c>
      <c r="I63" s="23" t="s">
        <v>217</v>
      </c>
      <c r="K63" s="23">
        <v>50</v>
      </c>
      <c r="L63" s="12" t="s">
        <v>34</v>
      </c>
      <c r="M63" s="45" t="s">
        <v>190</v>
      </c>
      <c r="N63" s="12" t="s">
        <v>190</v>
      </c>
      <c r="O63" s="12"/>
      <c r="P63" s="12">
        <v>0</v>
      </c>
      <c r="Q63" s="12">
        <v>0</v>
      </c>
      <c r="R63" s="12">
        <v>1</v>
      </c>
      <c r="S63" s="12">
        <v>4</v>
      </c>
      <c r="T63" s="12">
        <f>SUBTOTAL(9,CityCentre7[[#This Row],[Fatal Crashes]:[Serious Crashes]])</f>
        <v>0</v>
      </c>
      <c r="U63" s="12">
        <v>0</v>
      </c>
      <c r="V63" s="12">
        <v>0</v>
      </c>
      <c r="W63" s="12">
        <v>1</v>
      </c>
      <c r="X63" s="12">
        <f>CityCentre7[[#This Row],[Fatal Injuries]]+CityCentre7[[#This Row],[Serious Injuries]]</f>
        <v>0</v>
      </c>
      <c r="Y63" s="44">
        <v>50</v>
      </c>
    </row>
    <row r="64" spans="1:25">
      <c r="A64" s="16" t="s">
        <v>292</v>
      </c>
      <c r="B64" s="41" t="s">
        <v>192</v>
      </c>
      <c r="C64" s="20">
        <v>340</v>
      </c>
      <c r="D64" s="22" t="s">
        <v>233</v>
      </c>
      <c r="F64" s="12" t="s">
        <v>189</v>
      </c>
      <c r="G64" s="12" t="s">
        <v>189</v>
      </c>
      <c r="I64" s="23" t="s">
        <v>110</v>
      </c>
      <c r="K64" s="23">
        <v>50</v>
      </c>
      <c r="L64" s="12" t="s">
        <v>34</v>
      </c>
      <c r="M64" s="45" t="s">
        <v>190</v>
      </c>
      <c r="N64" s="12" t="s">
        <v>219</v>
      </c>
      <c r="O64" s="12"/>
      <c r="P64" s="12">
        <v>0</v>
      </c>
      <c r="Q64" s="12">
        <v>1</v>
      </c>
      <c r="R64" s="12">
        <v>1</v>
      </c>
      <c r="S64" s="12">
        <v>6</v>
      </c>
      <c r="T64" s="12">
        <f>SUBTOTAL(9,CityCentre7[[#This Row],[Fatal Crashes]:[Serious Crashes]])</f>
        <v>1</v>
      </c>
      <c r="U64" s="12">
        <v>0</v>
      </c>
      <c r="V64" s="12">
        <v>1</v>
      </c>
      <c r="W64" s="12">
        <v>1</v>
      </c>
      <c r="X64" s="12">
        <f>CityCentre7[[#This Row],[Fatal Injuries]]+CityCentre7[[#This Row],[Serious Injuries]]</f>
        <v>1</v>
      </c>
      <c r="Y64" s="44">
        <v>50</v>
      </c>
    </row>
    <row r="65" spans="1:25">
      <c r="A65" s="14" t="s">
        <v>293</v>
      </c>
      <c r="B65" s="41" t="s">
        <v>192</v>
      </c>
      <c r="C65" s="20">
        <v>319</v>
      </c>
      <c r="D65" s="22" t="s">
        <v>216</v>
      </c>
      <c r="F65" s="12" t="s">
        <v>198</v>
      </c>
      <c r="G65" s="12" t="s">
        <v>189</v>
      </c>
      <c r="I65" s="23" t="s">
        <v>110</v>
      </c>
      <c r="K65" s="23">
        <v>50</v>
      </c>
      <c r="L65" s="12" t="s">
        <v>34</v>
      </c>
      <c r="M65" s="45" t="s">
        <v>206</v>
      </c>
      <c r="N65" s="12" t="s">
        <v>200</v>
      </c>
      <c r="O65" s="12"/>
      <c r="P65" s="12">
        <v>0</v>
      </c>
      <c r="Q65" s="12">
        <v>0</v>
      </c>
      <c r="R65" s="12">
        <v>5</v>
      </c>
      <c r="S65" s="12"/>
      <c r="T65" s="12">
        <f>SUBTOTAL(9,CityCentre7[[#This Row],[Fatal Crashes]:[Serious Crashes]])</f>
        <v>0</v>
      </c>
      <c r="U65" s="12">
        <v>0</v>
      </c>
      <c r="V65" s="12">
        <v>0</v>
      </c>
      <c r="W65" s="12">
        <v>5</v>
      </c>
      <c r="X65" s="12">
        <f>CityCentre7[[#This Row],[Fatal Injuries]]+CityCentre7[[#This Row],[Serious Injuries]]</f>
        <v>0</v>
      </c>
      <c r="Y65" s="44">
        <v>30</v>
      </c>
    </row>
    <row r="66" spans="1:25">
      <c r="A66" s="14" t="s">
        <v>294</v>
      </c>
      <c r="B66" s="41" t="s">
        <v>192</v>
      </c>
      <c r="C66" s="20">
        <v>275</v>
      </c>
      <c r="D66" s="22" t="s">
        <v>247</v>
      </c>
      <c r="F66" s="12" t="s">
        <v>189</v>
      </c>
      <c r="G66" s="12" t="s">
        <v>189</v>
      </c>
      <c r="I66" s="23" t="s">
        <v>110</v>
      </c>
      <c r="K66" s="23">
        <v>40</v>
      </c>
      <c r="L66" s="12" t="s">
        <v>34</v>
      </c>
      <c r="M66" s="45" t="s">
        <v>219</v>
      </c>
      <c r="N66" s="12" t="s">
        <v>199</v>
      </c>
      <c r="O66" s="12"/>
      <c r="P66" s="12">
        <v>0</v>
      </c>
      <c r="Q66" s="12">
        <v>0</v>
      </c>
      <c r="R66" s="12">
        <v>4</v>
      </c>
      <c r="S66" s="12">
        <v>12</v>
      </c>
      <c r="T66" s="12">
        <f>SUBTOTAL(9,CityCentre7[[#This Row],[Fatal Crashes]:[Serious Crashes]])</f>
        <v>0</v>
      </c>
      <c r="U66" s="12">
        <v>0</v>
      </c>
      <c r="V66" s="12">
        <v>0</v>
      </c>
      <c r="W66" s="12">
        <v>4</v>
      </c>
      <c r="X66" s="12">
        <f>CityCentre7[[#This Row],[Fatal Injuries]]+CityCentre7[[#This Row],[Serious Injuries]]</f>
        <v>0</v>
      </c>
      <c r="Y66" s="44">
        <v>50</v>
      </c>
    </row>
    <row r="67" spans="1:25">
      <c r="A67" s="14" t="s">
        <v>295</v>
      </c>
      <c r="B67" s="41" t="s">
        <v>192</v>
      </c>
      <c r="C67" s="20">
        <v>108</v>
      </c>
      <c r="D67" s="22" t="s">
        <v>210</v>
      </c>
      <c r="F67" s="12" t="s">
        <v>189</v>
      </c>
      <c r="G67" s="12" t="s">
        <v>189</v>
      </c>
      <c r="I67" s="23" t="s">
        <v>110</v>
      </c>
      <c r="K67" s="23">
        <v>40</v>
      </c>
      <c r="L67" s="12" t="s">
        <v>34</v>
      </c>
      <c r="M67" s="45" t="s">
        <v>190</v>
      </c>
      <c r="N67" s="12" t="s">
        <v>190</v>
      </c>
      <c r="O67" s="12"/>
      <c r="P67" s="12">
        <v>0</v>
      </c>
      <c r="Q67" s="12">
        <v>0</v>
      </c>
      <c r="R67" s="12">
        <v>0</v>
      </c>
      <c r="S67" s="12"/>
      <c r="T67" s="12">
        <f>SUBTOTAL(9,CityCentre7[[#This Row],[Fatal Crashes]:[Serious Crashes]])</f>
        <v>0</v>
      </c>
      <c r="U67" s="12">
        <v>0</v>
      </c>
      <c r="V67" s="12">
        <v>0</v>
      </c>
      <c r="W67" s="12">
        <v>0</v>
      </c>
      <c r="X67" s="12">
        <f>CityCentre7[[#This Row],[Fatal Injuries]]+CityCentre7[[#This Row],[Serious Injuries]]</f>
        <v>0</v>
      </c>
      <c r="Y67" s="44">
        <v>50</v>
      </c>
    </row>
    <row r="68" spans="1:25">
      <c r="A68" s="17" t="s">
        <v>296</v>
      </c>
      <c r="B68" s="41" t="s">
        <v>192</v>
      </c>
      <c r="C68" s="20">
        <v>144</v>
      </c>
      <c r="D68" s="22" t="s">
        <v>230</v>
      </c>
      <c r="F68" s="12" t="s">
        <v>189</v>
      </c>
      <c r="G68" s="12" t="s">
        <v>189</v>
      </c>
      <c r="I68" s="23" t="s">
        <v>110</v>
      </c>
      <c r="K68" s="23">
        <v>0</v>
      </c>
      <c r="L68" s="12" t="s">
        <v>34</v>
      </c>
      <c r="M68" s="45" t="s">
        <v>226</v>
      </c>
      <c r="N68" s="12" t="s">
        <v>226</v>
      </c>
      <c r="O68" s="12"/>
      <c r="P68" s="12">
        <v>0</v>
      </c>
      <c r="Q68" s="12">
        <v>1</v>
      </c>
      <c r="R68" s="12">
        <v>0</v>
      </c>
      <c r="S68" s="12">
        <v>1</v>
      </c>
      <c r="T68" s="12">
        <f>SUBTOTAL(9,CityCentre7[[#This Row],[Fatal Crashes]:[Serious Crashes]])</f>
        <v>1</v>
      </c>
      <c r="U68" s="12">
        <v>0</v>
      </c>
      <c r="V68" s="12">
        <v>1</v>
      </c>
      <c r="W68" s="12">
        <v>0</v>
      </c>
      <c r="X68" s="12">
        <f>CityCentre7[[#This Row],[Fatal Injuries]]+CityCentre7[[#This Row],[Serious Injuries]]</f>
        <v>1</v>
      </c>
      <c r="Y68" s="44">
        <v>50</v>
      </c>
    </row>
    <row r="69" spans="1:25">
      <c r="A69" s="14" t="s">
        <v>297</v>
      </c>
      <c r="B69" s="41" t="s">
        <v>192</v>
      </c>
      <c r="C69" s="20">
        <v>85</v>
      </c>
      <c r="D69" s="22" t="s">
        <v>195</v>
      </c>
      <c r="F69" s="12" t="s">
        <v>189</v>
      </c>
      <c r="G69" s="12" t="s">
        <v>189</v>
      </c>
      <c r="I69" s="23" t="s">
        <v>110</v>
      </c>
      <c r="K69" s="23">
        <v>50</v>
      </c>
      <c r="L69" s="12" t="s">
        <v>34</v>
      </c>
      <c r="M69" s="45" t="s">
        <v>190</v>
      </c>
      <c r="N69" s="12" t="s">
        <v>190</v>
      </c>
      <c r="O69" s="12"/>
      <c r="P69" s="12">
        <v>0</v>
      </c>
      <c r="Q69" s="12">
        <v>0</v>
      </c>
      <c r="R69" s="12">
        <v>0</v>
      </c>
      <c r="S69" s="12"/>
      <c r="T69" s="12">
        <f>SUBTOTAL(9,CityCentre7[[#This Row],[Fatal Crashes]:[Serious Crashes]])</f>
        <v>0</v>
      </c>
      <c r="U69" s="12">
        <v>0</v>
      </c>
      <c r="V69" s="12">
        <v>0</v>
      </c>
      <c r="W69" s="12">
        <v>0</v>
      </c>
      <c r="X69" s="12">
        <f>CityCentre7[[#This Row],[Fatal Injuries]]+CityCentre7[[#This Row],[Serious Injuries]]</f>
        <v>0</v>
      </c>
      <c r="Y69" s="44">
        <v>50</v>
      </c>
    </row>
    <row r="70" spans="1:25">
      <c r="A70" s="14" t="s">
        <v>298</v>
      </c>
      <c r="B70" s="41" t="s">
        <v>299</v>
      </c>
      <c r="C70" s="20">
        <v>312</v>
      </c>
      <c r="D70" s="22" t="s">
        <v>204</v>
      </c>
      <c r="F70" s="12" t="s">
        <v>189</v>
      </c>
      <c r="G70" s="12" t="s">
        <v>189</v>
      </c>
      <c r="I70" s="23" t="s">
        <v>217</v>
      </c>
      <c r="K70" s="23">
        <v>30</v>
      </c>
      <c r="L70" s="12" t="s">
        <v>34</v>
      </c>
      <c r="M70" s="45" t="s">
        <v>219</v>
      </c>
      <c r="N70" s="12" t="s">
        <v>206</v>
      </c>
      <c r="O70" s="12"/>
      <c r="P70" s="12">
        <v>0</v>
      </c>
      <c r="Q70" s="12">
        <v>1</v>
      </c>
      <c r="R70" s="12">
        <v>1</v>
      </c>
      <c r="S70" s="12">
        <v>1</v>
      </c>
      <c r="T70" s="12">
        <f>SUBTOTAL(9,CityCentre7[[#This Row],[Fatal Crashes]:[Serious Crashes]])</f>
        <v>1</v>
      </c>
      <c r="U70" s="12">
        <v>0</v>
      </c>
      <c r="V70" s="12">
        <v>1</v>
      </c>
      <c r="W70" s="12">
        <v>1</v>
      </c>
      <c r="X70" s="12">
        <f>CityCentre7[[#This Row],[Fatal Injuries]]+CityCentre7[[#This Row],[Serious Injuries]]</f>
        <v>1</v>
      </c>
      <c r="Y70" s="44">
        <v>30</v>
      </c>
    </row>
    <row r="71" spans="1:25">
      <c r="A71" s="14" t="s">
        <v>300</v>
      </c>
      <c r="B71" s="41" t="s">
        <v>301</v>
      </c>
      <c r="C71" s="20">
        <v>214</v>
      </c>
      <c r="D71" s="22" t="s">
        <v>204</v>
      </c>
      <c r="F71" s="12" t="s">
        <v>198</v>
      </c>
      <c r="G71" s="12" t="s">
        <v>198</v>
      </c>
      <c r="I71" s="23" t="s">
        <v>205</v>
      </c>
      <c r="K71" s="23">
        <v>50</v>
      </c>
      <c r="L71" s="12" t="s">
        <v>34</v>
      </c>
      <c r="M71" s="45" t="s">
        <v>199</v>
      </c>
      <c r="N71" s="12" t="s">
        <v>206</v>
      </c>
      <c r="O71" s="12"/>
      <c r="P71" s="24">
        <v>0</v>
      </c>
      <c r="Q71" s="24">
        <v>2</v>
      </c>
      <c r="R71" s="24">
        <v>1</v>
      </c>
      <c r="S71" s="24"/>
      <c r="T71" s="12">
        <f>SUBTOTAL(9,CityCentre7[[#This Row],[Fatal Crashes]:[Serious Crashes]])</f>
        <v>2</v>
      </c>
      <c r="U71" s="12">
        <v>0</v>
      </c>
      <c r="V71" s="12">
        <v>2</v>
      </c>
      <c r="W71" s="12">
        <v>1</v>
      </c>
      <c r="X71" s="12">
        <f>CityCentre7[[#This Row],[Fatal Injuries]]+CityCentre7[[#This Row],[Serious Injuries]]</f>
        <v>2</v>
      </c>
      <c r="Y71" s="44">
        <v>50</v>
      </c>
    </row>
    <row r="72" spans="1:25">
      <c r="A72" s="14" t="s">
        <v>302</v>
      </c>
      <c r="B72" s="41" t="s">
        <v>192</v>
      </c>
      <c r="C72" s="20">
        <v>207</v>
      </c>
      <c r="D72" s="22" t="s">
        <v>193</v>
      </c>
      <c r="F72" s="12" t="s">
        <v>189</v>
      </c>
      <c r="G72" s="12" t="s">
        <v>189</v>
      </c>
      <c r="I72" s="23" t="s">
        <v>110</v>
      </c>
      <c r="K72" s="23">
        <v>50</v>
      </c>
      <c r="L72" s="12" t="s">
        <v>34</v>
      </c>
      <c r="M72" s="45" t="s">
        <v>190</v>
      </c>
      <c r="N72" s="12" t="s">
        <v>190</v>
      </c>
      <c r="O72" s="12"/>
      <c r="P72" s="12">
        <v>0</v>
      </c>
      <c r="Q72" s="12">
        <v>0</v>
      </c>
      <c r="R72" s="12">
        <v>0</v>
      </c>
      <c r="S72" s="12">
        <v>3</v>
      </c>
      <c r="T72" s="12">
        <f>SUBTOTAL(9,CityCentre7[[#This Row],[Fatal Crashes]:[Serious Crashes]])</f>
        <v>0</v>
      </c>
      <c r="U72" s="12">
        <v>0</v>
      </c>
      <c r="V72" s="12">
        <v>0</v>
      </c>
      <c r="W72" s="12">
        <v>0</v>
      </c>
      <c r="X72" s="12">
        <f>CityCentre7[[#This Row],[Fatal Injuries]]+CityCentre7[[#This Row],[Serious Injuries]]</f>
        <v>0</v>
      </c>
      <c r="Y72" s="44">
        <v>50</v>
      </c>
    </row>
    <row r="73" spans="1:25">
      <c r="A73" s="14" t="s">
        <v>303</v>
      </c>
      <c r="B73" s="41" t="s">
        <v>192</v>
      </c>
      <c r="C73" s="20">
        <v>457</v>
      </c>
      <c r="D73" s="22" t="s">
        <v>304</v>
      </c>
      <c r="F73" s="12" t="s">
        <v>198</v>
      </c>
      <c r="G73" s="12" t="s">
        <v>189</v>
      </c>
      <c r="I73" s="23" t="s">
        <v>110</v>
      </c>
      <c r="K73" s="23">
        <v>40</v>
      </c>
      <c r="L73" s="12" t="s">
        <v>34</v>
      </c>
      <c r="M73" s="45" t="s">
        <v>206</v>
      </c>
      <c r="N73" s="12" t="s">
        <v>200</v>
      </c>
      <c r="O73" s="12"/>
      <c r="P73" s="12">
        <v>0</v>
      </c>
      <c r="Q73" s="12">
        <v>1</v>
      </c>
      <c r="R73" s="12">
        <v>5</v>
      </c>
      <c r="S73" s="12">
        <v>7</v>
      </c>
      <c r="T73" s="12">
        <f>SUBTOTAL(9,CityCentre7[[#This Row],[Fatal Crashes]:[Serious Crashes]])</f>
        <v>1</v>
      </c>
      <c r="U73" s="12">
        <v>0</v>
      </c>
      <c r="V73" s="12">
        <v>1</v>
      </c>
      <c r="W73" s="12">
        <v>5</v>
      </c>
      <c r="X73" s="12">
        <f>CityCentre7[[#This Row],[Fatal Injuries]]+CityCentre7[[#This Row],[Serious Injuries]]</f>
        <v>1</v>
      </c>
      <c r="Y73" s="44">
        <v>50</v>
      </c>
    </row>
    <row r="74" spans="1:25">
      <c r="A74" s="14" t="s">
        <v>305</v>
      </c>
      <c r="B74" s="41" t="s">
        <v>192</v>
      </c>
      <c r="C74" s="20">
        <v>216</v>
      </c>
      <c r="D74" s="22" t="s">
        <v>188</v>
      </c>
      <c r="F74" s="12" t="s">
        <v>189</v>
      </c>
      <c r="G74" s="12" t="s">
        <v>189</v>
      </c>
      <c r="I74" s="23" t="s">
        <v>110</v>
      </c>
      <c r="K74" s="23">
        <v>50</v>
      </c>
      <c r="L74" s="12" t="s">
        <v>34</v>
      </c>
      <c r="M74" s="45" t="s">
        <v>190</v>
      </c>
      <c r="N74" s="12" t="s">
        <v>190</v>
      </c>
      <c r="O74" s="12"/>
      <c r="P74" s="12">
        <v>0</v>
      </c>
      <c r="Q74" s="12">
        <v>0</v>
      </c>
      <c r="R74" s="12">
        <v>0</v>
      </c>
      <c r="S74" s="12">
        <v>2</v>
      </c>
      <c r="T74" s="12">
        <f>SUBTOTAL(9,CityCentre7[[#This Row],[Fatal Crashes]:[Serious Crashes]])</f>
        <v>0</v>
      </c>
      <c r="U74" s="12">
        <v>0</v>
      </c>
      <c r="V74" s="12">
        <v>0</v>
      </c>
      <c r="W74" s="12">
        <v>0</v>
      </c>
      <c r="X74" s="12">
        <f>CityCentre7[[#This Row],[Fatal Injuries]]+CityCentre7[[#This Row],[Serious Injuries]]</f>
        <v>0</v>
      </c>
      <c r="Y74" s="44">
        <v>50</v>
      </c>
    </row>
    <row r="75" spans="1:25">
      <c r="A75" s="14" t="s">
        <v>306</v>
      </c>
      <c r="B75" s="41" t="s">
        <v>192</v>
      </c>
      <c r="C75" s="20">
        <v>788</v>
      </c>
      <c r="D75" s="22" t="s">
        <v>307</v>
      </c>
      <c r="F75" s="12" t="s">
        <v>189</v>
      </c>
      <c r="G75" s="12" t="s">
        <v>189</v>
      </c>
      <c r="I75" s="23" t="s">
        <v>110</v>
      </c>
      <c r="K75" s="23">
        <v>50</v>
      </c>
      <c r="L75" s="12" t="s">
        <v>308</v>
      </c>
      <c r="M75" s="46" t="s">
        <v>309</v>
      </c>
      <c r="N75" s="12" t="s">
        <v>310</v>
      </c>
      <c r="O75" s="12"/>
      <c r="P75" s="12">
        <v>0</v>
      </c>
      <c r="Q75" s="12">
        <v>1</v>
      </c>
      <c r="R75" s="12">
        <v>7</v>
      </c>
      <c r="S75" s="12">
        <v>15</v>
      </c>
      <c r="T75" s="12">
        <f>SUBTOTAL(9,CityCentre7[[#This Row],[Fatal Crashes]:[Serious Crashes]])</f>
        <v>1</v>
      </c>
      <c r="U75" s="12">
        <v>0</v>
      </c>
      <c r="V75" s="12">
        <v>1</v>
      </c>
      <c r="W75" s="12">
        <v>8</v>
      </c>
      <c r="X75" s="12">
        <f>CityCentre7[[#This Row],[Fatal Injuries]]+CityCentre7[[#This Row],[Serious Injuries]]</f>
        <v>1</v>
      </c>
      <c r="Y75" s="44" t="s">
        <v>218</v>
      </c>
    </row>
    <row r="76" spans="1:25">
      <c r="A76" s="14" t="s">
        <v>311</v>
      </c>
      <c r="B76" s="41" t="s">
        <v>192</v>
      </c>
      <c r="C76" s="20">
        <v>518</v>
      </c>
      <c r="D76" s="22" t="s">
        <v>216</v>
      </c>
      <c r="F76" s="12" t="s">
        <v>189</v>
      </c>
      <c r="G76" s="12" t="s">
        <v>189</v>
      </c>
      <c r="I76" s="23" t="s">
        <v>110</v>
      </c>
      <c r="K76" s="23">
        <v>50</v>
      </c>
      <c r="L76" s="12" t="s">
        <v>34</v>
      </c>
      <c r="M76" s="45" t="s">
        <v>190</v>
      </c>
      <c r="N76" s="12" t="s">
        <v>206</v>
      </c>
      <c r="O76" s="12"/>
      <c r="P76" s="12">
        <v>0</v>
      </c>
      <c r="Q76" s="12">
        <v>0</v>
      </c>
      <c r="R76" s="12">
        <v>0</v>
      </c>
      <c r="S76" s="12"/>
      <c r="T76" s="12">
        <f>SUBTOTAL(9,CityCentre7[[#This Row],[Fatal Crashes]:[Serious Crashes]])</f>
        <v>0</v>
      </c>
      <c r="U76" s="12">
        <v>0</v>
      </c>
      <c r="V76" s="12">
        <v>0</v>
      </c>
      <c r="W76" s="12">
        <v>0</v>
      </c>
      <c r="X76" s="12">
        <f>CityCentre7[[#This Row],[Fatal Injuries]]+CityCentre7[[#This Row],[Serious Injuries]]</f>
        <v>0</v>
      </c>
      <c r="Y76" s="44">
        <v>30</v>
      </c>
    </row>
    <row r="77" spans="1:25">
      <c r="A77" s="14" t="s">
        <v>312</v>
      </c>
      <c r="B77" s="41" t="s">
        <v>192</v>
      </c>
      <c r="C77" s="20">
        <v>180</v>
      </c>
      <c r="D77" s="22" t="s">
        <v>193</v>
      </c>
      <c r="F77" s="12" t="s">
        <v>189</v>
      </c>
      <c r="G77" s="12" t="s">
        <v>189</v>
      </c>
      <c r="I77" s="23" t="s">
        <v>110</v>
      </c>
      <c r="K77" s="23">
        <v>50</v>
      </c>
      <c r="L77" s="12" t="s">
        <v>34</v>
      </c>
      <c r="M77" s="45" t="s">
        <v>190</v>
      </c>
      <c r="N77" s="12" t="s">
        <v>190</v>
      </c>
      <c r="O77" s="12"/>
      <c r="P77" s="12">
        <v>0</v>
      </c>
      <c r="Q77" s="12">
        <v>0</v>
      </c>
      <c r="R77" s="12">
        <v>0</v>
      </c>
      <c r="S77" s="12">
        <v>4</v>
      </c>
      <c r="T77" s="12">
        <f>SUBTOTAL(9,CityCentre7[[#This Row],[Fatal Crashes]:[Serious Crashes]])</f>
        <v>0</v>
      </c>
      <c r="U77" s="12">
        <v>0</v>
      </c>
      <c r="V77" s="12">
        <v>0</v>
      </c>
      <c r="W77" s="12">
        <v>0</v>
      </c>
      <c r="X77" s="12">
        <f>CityCentre7[[#This Row],[Fatal Injuries]]+CityCentre7[[#This Row],[Serious Injuries]]</f>
        <v>0</v>
      </c>
      <c r="Y77" s="44">
        <v>50</v>
      </c>
    </row>
    <row r="78" spans="1:25">
      <c r="A78" s="14" t="s">
        <v>313</v>
      </c>
      <c r="B78" s="41" t="s">
        <v>314</v>
      </c>
      <c r="C78" s="20">
        <v>35</v>
      </c>
      <c r="D78" s="22" t="s">
        <v>188</v>
      </c>
      <c r="F78" s="12" t="s">
        <v>189</v>
      </c>
      <c r="G78" s="12" t="s">
        <v>189</v>
      </c>
      <c r="I78" s="23" t="s">
        <v>110</v>
      </c>
      <c r="K78" s="23">
        <v>50</v>
      </c>
      <c r="L78" s="12" t="s">
        <v>34</v>
      </c>
      <c r="M78" s="45" t="s">
        <v>219</v>
      </c>
      <c r="N78" s="12" t="s">
        <v>206</v>
      </c>
      <c r="O78" s="12"/>
      <c r="P78" s="12">
        <v>0</v>
      </c>
      <c r="Q78" s="12">
        <v>1</v>
      </c>
      <c r="R78" s="12">
        <v>0</v>
      </c>
      <c r="S78" s="12">
        <v>0</v>
      </c>
      <c r="T78" s="12">
        <f>SUBTOTAL(9,CityCentre7[[#This Row],[Fatal Crashes]:[Serious Crashes]])</f>
        <v>1</v>
      </c>
      <c r="U78" s="12">
        <v>0</v>
      </c>
      <c r="V78" s="12">
        <v>1</v>
      </c>
      <c r="W78" s="12">
        <v>1</v>
      </c>
      <c r="X78" s="12">
        <f>CityCentre7[[#This Row],[Fatal Injuries]]+CityCentre7[[#This Row],[Serious Injuries]]</f>
        <v>1</v>
      </c>
      <c r="Y78" s="44">
        <v>50</v>
      </c>
    </row>
    <row r="79" spans="1:25">
      <c r="A79" s="14" t="s">
        <v>315</v>
      </c>
      <c r="B79" s="41" t="s">
        <v>192</v>
      </c>
      <c r="C79" s="20">
        <v>309</v>
      </c>
      <c r="D79" s="22" t="s">
        <v>210</v>
      </c>
      <c r="F79" s="12" t="s">
        <v>189</v>
      </c>
      <c r="G79" s="12" t="s">
        <v>189</v>
      </c>
      <c r="I79" s="23" t="s">
        <v>110</v>
      </c>
      <c r="K79" s="23">
        <v>0</v>
      </c>
      <c r="L79" s="12" t="s">
        <v>34</v>
      </c>
      <c r="M79" s="45" t="s">
        <v>226</v>
      </c>
      <c r="N79" s="12" t="s">
        <v>226</v>
      </c>
      <c r="O79" s="12"/>
      <c r="P79" s="12">
        <v>0</v>
      </c>
      <c r="Q79" s="12">
        <v>0</v>
      </c>
      <c r="R79" s="12">
        <v>3</v>
      </c>
      <c r="S79" s="12">
        <v>21</v>
      </c>
      <c r="T79" s="12">
        <f>SUBTOTAL(9,CityCentre7[[#This Row],[Fatal Crashes]:[Serious Crashes]])</f>
        <v>0</v>
      </c>
      <c r="U79" s="12">
        <v>0</v>
      </c>
      <c r="V79" s="12">
        <v>0</v>
      </c>
      <c r="W79" s="12">
        <v>4</v>
      </c>
      <c r="X79" s="12">
        <f>CityCentre7[[#This Row],[Fatal Injuries]]+CityCentre7[[#This Row],[Serious Injuries]]</f>
        <v>0</v>
      </c>
      <c r="Y79" s="44">
        <v>50</v>
      </c>
    </row>
    <row r="80" spans="1:25">
      <c r="A80" s="14" t="s">
        <v>316</v>
      </c>
      <c r="B80" s="41" t="s">
        <v>192</v>
      </c>
      <c r="C80" s="20">
        <v>1160</v>
      </c>
      <c r="D80" s="22" t="s">
        <v>317</v>
      </c>
      <c r="F80" s="12" t="s">
        <v>198</v>
      </c>
      <c r="G80" s="12" t="s">
        <v>198</v>
      </c>
      <c r="I80" s="23" t="s">
        <v>110</v>
      </c>
      <c r="K80" s="23">
        <v>40</v>
      </c>
      <c r="L80" s="12" t="s">
        <v>49</v>
      </c>
      <c r="M80" s="45" t="s">
        <v>200</v>
      </c>
      <c r="N80" s="12" t="s">
        <v>206</v>
      </c>
      <c r="O80" s="12"/>
      <c r="P80" s="12">
        <v>1</v>
      </c>
      <c r="Q80" s="12">
        <v>5</v>
      </c>
      <c r="R80" s="12">
        <v>36</v>
      </c>
      <c r="S80" s="12">
        <v>158</v>
      </c>
      <c r="T80" s="12">
        <f>SUBTOTAL(9,CityCentre7[[#This Row],[Fatal Crashes]:[Serious Crashes]])</f>
        <v>6</v>
      </c>
      <c r="U80" s="12">
        <v>1</v>
      </c>
      <c r="V80" s="12">
        <v>5</v>
      </c>
      <c r="W80" s="12">
        <v>38</v>
      </c>
      <c r="X80" s="12">
        <f>CityCentre7[[#This Row],[Fatal Injuries]]+CityCentre7[[#This Row],[Serious Injuries]]</f>
        <v>6</v>
      </c>
      <c r="Y80" s="44">
        <v>50</v>
      </c>
    </row>
    <row r="81" spans="1:25">
      <c r="A81" s="14" t="s">
        <v>318</v>
      </c>
      <c r="B81" s="41" t="s">
        <v>192</v>
      </c>
      <c r="C81" s="50">
        <v>225</v>
      </c>
      <c r="D81" s="22" t="s">
        <v>319</v>
      </c>
      <c r="F81" s="12" t="s">
        <v>189</v>
      </c>
      <c r="G81" s="12" t="s">
        <v>189</v>
      </c>
      <c r="I81" s="23" t="s">
        <v>110</v>
      </c>
      <c r="K81" s="23">
        <v>40</v>
      </c>
      <c r="L81" s="12" t="s">
        <v>49</v>
      </c>
      <c r="M81" s="45" t="s">
        <v>200</v>
      </c>
      <c r="N81" s="12" t="s">
        <v>206</v>
      </c>
      <c r="O81" s="12"/>
      <c r="P81" s="12">
        <v>0</v>
      </c>
      <c r="Q81" s="12">
        <v>0</v>
      </c>
      <c r="R81" s="12">
        <v>0</v>
      </c>
      <c r="S81" s="12"/>
      <c r="T81" s="12">
        <f>SUBTOTAL(9,CityCentre7[[#This Row],[Fatal Crashes]:[Serious Crashes]])</f>
        <v>0</v>
      </c>
      <c r="U81" s="12">
        <v>0</v>
      </c>
      <c r="V81" s="12">
        <v>0</v>
      </c>
      <c r="W81" s="12">
        <v>0</v>
      </c>
      <c r="X81" s="12">
        <f>CityCentre7[[#This Row],[Fatal Injuries]]+CityCentre7[[#This Row],[Serious Injuries]]</f>
        <v>0</v>
      </c>
      <c r="Y81" s="44">
        <v>50</v>
      </c>
    </row>
    <row r="82" spans="1:25">
      <c r="A82" s="15" t="s">
        <v>320</v>
      </c>
      <c r="B82" s="41" t="s">
        <v>321</v>
      </c>
      <c r="C82" s="25">
        <v>50</v>
      </c>
      <c r="D82" s="22" t="s">
        <v>322</v>
      </c>
      <c r="F82" s="12" t="s">
        <v>189</v>
      </c>
      <c r="G82" s="12" t="s">
        <v>189</v>
      </c>
      <c r="I82" s="23" t="s">
        <v>280</v>
      </c>
      <c r="K82" s="23" t="s">
        <v>189</v>
      </c>
      <c r="L82" s="12" t="s">
        <v>34</v>
      </c>
      <c r="M82" s="45" t="s">
        <v>189</v>
      </c>
      <c r="N82" s="24" t="s">
        <v>189</v>
      </c>
      <c r="O82" s="12" t="s">
        <v>189</v>
      </c>
      <c r="P82" s="12" t="s">
        <v>189</v>
      </c>
      <c r="Q82" s="12" t="s">
        <v>189</v>
      </c>
      <c r="R82" s="12" t="s">
        <v>189</v>
      </c>
      <c r="S82" s="12"/>
      <c r="T82" s="12">
        <f>SUBTOTAL(9,CityCentre7[[#This Row],[Fatal Crashes]:[Serious Crashes]])</f>
        <v>0</v>
      </c>
      <c r="U82" s="12">
        <v>0</v>
      </c>
      <c r="V82" s="12">
        <v>0</v>
      </c>
      <c r="W82" s="12">
        <v>0</v>
      </c>
      <c r="X82" s="12">
        <f>CityCentre7[[#This Row],[Fatal Injuries]]+CityCentre7[[#This Row],[Serious Injuries]]</f>
        <v>0</v>
      </c>
      <c r="Y82" s="44" t="s">
        <v>189</v>
      </c>
    </row>
    <row r="83" spans="1:25">
      <c r="A83" s="15" t="s">
        <v>323</v>
      </c>
      <c r="B83" s="41" t="s">
        <v>321</v>
      </c>
      <c r="C83" s="25">
        <v>50</v>
      </c>
      <c r="D83" s="22" t="s">
        <v>322</v>
      </c>
      <c r="F83" s="12" t="s">
        <v>189</v>
      </c>
      <c r="G83" s="12" t="s">
        <v>189</v>
      </c>
      <c r="I83" s="23" t="s">
        <v>280</v>
      </c>
      <c r="K83" s="23" t="s">
        <v>189</v>
      </c>
      <c r="L83" s="12" t="s">
        <v>34</v>
      </c>
      <c r="M83" s="45" t="s">
        <v>189</v>
      </c>
      <c r="N83" s="24" t="s">
        <v>189</v>
      </c>
      <c r="O83" s="12" t="s">
        <v>189</v>
      </c>
      <c r="P83" s="12" t="s">
        <v>189</v>
      </c>
      <c r="Q83" s="12" t="s">
        <v>189</v>
      </c>
      <c r="R83" s="12" t="s">
        <v>189</v>
      </c>
      <c r="S83" s="12"/>
      <c r="T83" s="12">
        <f>SUBTOTAL(9,CityCentre7[[#This Row],[Fatal Crashes]:[Serious Crashes]])</f>
        <v>0</v>
      </c>
      <c r="U83" s="12">
        <v>0</v>
      </c>
      <c r="V83" s="12">
        <v>0</v>
      </c>
      <c r="W83" s="12">
        <v>0</v>
      </c>
      <c r="X83" s="12">
        <f>CityCentre7[[#This Row],[Fatal Injuries]]+CityCentre7[[#This Row],[Serious Injuries]]</f>
        <v>0</v>
      </c>
      <c r="Y83" s="44" t="s">
        <v>189</v>
      </c>
    </row>
    <row r="84" spans="1:25">
      <c r="A84" s="14" t="s">
        <v>324</v>
      </c>
      <c r="B84" s="41" t="s">
        <v>325</v>
      </c>
      <c r="C84" s="27">
        <v>30</v>
      </c>
      <c r="D84" s="22" t="s">
        <v>326</v>
      </c>
      <c r="F84" s="12" t="s">
        <v>198</v>
      </c>
      <c r="G84" s="12" t="s">
        <v>189</v>
      </c>
      <c r="I84" s="23" t="s">
        <v>245</v>
      </c>
      <c r="K84" s="23">
        <v>50</v>
      </c>
      <c r="L84" s="12" t="s">
        <v>34</v>
      </c>
      <c r="M84" s="45" t="s">
        <v>190</v>
      </c>
      <c r="N84" s="12" t="s">
        <v>190</v>
      </c>
      <c r="O84" s="12"/>
      <c r="P84" s="12">
        <v>0</v>
      </c>
      <c r="Q84" s="12">
        <v>0</v>
      </c>
      <c r="R84" s="12">
        <v>2</v>
      </c>
      <c r="S84" s="12">
        <v>3</v>
      </c>
      <c r="T84" s="12">
        <f>SUBTOTAL(9,CityCentre7[[#This Row],[Fatal Crashes]:[Serious Crashes]])</f>
        <v>0</v>
      </c>
      <c r="U84" s="12">
        <v>0</v>
      </c>
      <c r="V84" s="12">
        <v>0</v>
      </c>
      <c r="W84" s="12">
        <v>5</v>
      </c>
      <c r="X84" s="12">
        <f>CityCentre7[[#This Row],[Fatal Injuries]]+CityCentre7[[#This Row],[Serious Injuries]]</f>
        <v>0</v>
      </c>
      <c r="Y84" s="44">
        <v>50</v>
      </c>
    </row>
    <row r="85" spans="1:25">
      <c r="A85" s="14" t="s">
        <v>327</v>
      </c>
      <c r="B85" s="41" t="s">
        <v>328</v>
      </c>
      <c r="C85" s="27">
        <v>32</v>
      </c>
      <c r="D85" s="22" t="s">
        <v>188</v>
      </c>
      <c r="F85" s="12" t="s">
        <v>189</v>
      </c>
      <c r="G85" s="12" t="s">
        <v>189</v>
      </c>
      <c r="I85" s="23" t="s">
        <v>217</v>
      </c>
      <c r="K85" s="23">
        <v>50</v>
      </c>
      <c r="L85" s="12" t="s">
        <v>34</v>
      </c>
      <c r="M85" s="45" t="s">
        <v>219</v>
      </c>
      <c r="N85" s="12" t="s">
        <v>219</v>
      </c>
      <c r="O85" s="12"/>
      <c r="P85" s="12">
        <v>0</v>
      </c>
      <c r="Q85" s="12">
        <v>0</v>
      </c>
      <c r="R85" s="12">
        <v>0</v>
      </c>
      <c r="S85" s="12">
        <v>1</v>
      </c>
      <c r="T85" s="12">
        <f>SUBTOTAL(9,CityCentre7[[#This Row],[Fatal Crashes]:[Serious Crashes]])</f>
        <v>0</v>
      </c>
      <c r="U85" s="12">
        <v>0</v>
      </c>
      <c r="V85" s="12">
        <v>0</v>
      </c>
      <c r="W85" s="12">
        <v>0</v>
      </c>
      <c r="X85" s="12">
        <f>CityCentre7[[#This Row],[Fatal Injuries]]+CityCentre7[[#This Row],[Serious Injuries]]</f>
        <v>0</v>
      </c>
      <c r="Y85" s="44">
        <v>50</v>
      </c>
    </row>
    <row r="86" spans="1:25">
      <c r="A86" s="14" t="s">
        <v>329</v>
      </c>
      <c r="B86" s="41" t="s">
        <v>192</v>
      </c>
      <c r="C86" s="27">
        <v>63</v>
      </c>
      <c r="D86" s="22" t="s">
        <v>210</v>
      </c>
      <c r="F86" s="12" t="s">
        <v>189</v>
      </c>
      <c r="G86" s="12" t="s">
        <v>189</v>
      </c>
      <c r="I86" s="23" t="s">
        <v>110</v>
      </c>
      <c r="K86" s="23">
        <v>60</v>
      </c>
      <c r="L86" s="12" t="s">
        <v>34</v>
      </c>
      <c r="M86" s="45" t="s">
        <v>190</v>
      </c>
      <c r="N86" s="12" t="s">
        <v>190</v>
      </c>
      <c r="O86" s="12"/>
      <c r="P86" s="12">
        <v>0</v>
      </c>
      <c r="Q86" s="12">
        <v>0</v>
      </c>
      <c r="R86" s="12">
        <v>0</v>
      </c>
      <c r="S86" s="12">
        <v>4</v>
      </c>
      <c r="T86" s="12">
        <f>SUBTOTAL(9,CityCentre7[[#This Row],[Fatal Crashes]:[Serious Crashes]])</f>
        <v>0</v>
      </c>
      <c r="U86" s="12">
        <v>0</v>
      </c>
      <c r="V86" s="12">
        <v>0</v>
      </c>
      <c r="W86" s="12">
        <v>0</v>
      </c>
      <c r="X86" s="12">
        <f>CityCentre7[[#This Row],[Fatal Injuries]]+CityCentre7[[#This Row],[Serious Injuries]]</f>
        <v>0</v>
      </c>
      <c r="Y86" s="44">
        <v>50</v>
      </c>
    </row>
    <row r="87" spans="1:25">
      <c r="A87" s="14" t="s">
        <v>330</v>
      </c>
      <c r="B87" s="41" t="s">
        <v>192</v>
      </c>
      <c r="C87" s="27">
        <v>440</v>
      </c>
      <c r="D87" s="22" t="s">
        <v>216</v>
      </c>
      <c r="F87" s="12" t="s">
        <v>189</v>
      </c>
      <c r="G87" s="12" t="s">
        <v>189</v>
      </c>
      <c r="I87" s="23" t="s">
        <v>110</v>
      </c>
      <c r="K87" s="23">
        <v>50</v>
      </c>
      <c r="L87" s="12" t="s">
        <v>34</v>
      </c>
      <c r="M87" s="45" t="s">
        <v>190</v>
      </c>
      <c r="N87" s="12" t="s">
        <v>206</v>
      </c>
      <c r="O87" s="12"/>
      <c r="P87" s="12">
        <v>0</v>
      </c>
      <c r="Q87" s="12">
        <v>0</v>
      </c>
      <c r="R87" s="12">
        <v>1</v>
      </c>
      <c r="S87" s="12"/>
      <c r="T87" s="12">
        <f>SUBTOTAL(9,CityCentre7[[#This Row],[Fatal Crashes]:[Serious Crashes]])</f>
        <v>0</v>
      </c>
      <c r="U87" s="12">
        <v>0</v>
      </c>
      <c r="V87" s="12">
        <v>0</v>
      </c>
      <c r="W87" s="12">
        <v>1</v>
      </c>
      <c r="X87" s="12">
        <f>CityCentre7[[#This Row],[Fatal Injuries]]+CityCentre7[[#This Row],[Serious Injuries]]</f>
        <v>0</v>
      </c>
      <c r="Y87" s="44">
        <v>30</v>
      </c>
    </row>
    <row r="88" spans="1:25">
      <c r="A88" s="14" t="s">
        <v>331</v>
      </c>
      <c r="B88" s="41" t="s">
        <v>332</v>
      </c>
      <c r="C88" s="27">
        <v>1015</v>
      </c>
      <c r="D88" s="22" t="s">
        <v>333</v>
      </c>
      <c r="F88" s="12" t="s">
        <v>198</v>
      </c>
      <c r="G88" s="12" t="s">
        <v>198</v>
      </c>
      <c r="I88" s="23" t="s">
        <v>110</v>
      </c>
      <c r="K88" s="23">
        <v>50</v>
      </c>
      <c r="L88" s="12" t="s">
        <v>49</v>
      </c>
      <c r="M88" s="45" t="s">
        <v>200</v>
      </c>
      <c r="N88" s="12" t="s">
        <v>200</v>
      </c>
      <c r="O88" s="12"/>
      <c r="P88" s="12">
        <v>0</v>
      </c>
      <c r="Q88" s="12">
        <v>8</v>
      </c>
      <c r="R88" s="12">
        <v>43</v>
      </c>
      <c r="S88" s="12">
        <v>146</v>
      </c>
      <c r="T88" s="12">
        <f>SUBTOTAL(9,CityCentre7[[#This Row],[Fatal Crashes]:[Serious Crashes]])</f>
        <v>8</v>
      </c>
      <c r="U88" s="12">
        <v>0</v>
      </c>
      <c r="V88" s="12">
        <v>8</v>
      </c>
      <c r="W88" s="12">
        <v>47</v>
      </c>
      <c r="X88" s="12">
        <f>CityCentre7[[#This Row],[Fatal Injuries]]+CityCentre7[[#This Row],[Serious Injuries]]</f>
        <v>8</v>
      </c>
      <c r="Y88" s="44">
        <v>50</v>
      </c>
    </row>
    <row r="89" spans="1:25">
      <c r="A89" s="14" t="s">
        <v>334</v>
      </c>
      <c r="B89" s="41" t="s">
        <v>192</v>
      </c>
      <c r="C89" s="27">
        <v>170</v>
      </c>
      <c r="D89" s="22" t="s">
        <v>230</v>
      </c>
      <c r="F89" s="12" t="s">
        <v>198</v>
      </c>
      <c r="G89" s="12" t="s">
        <v>189</v>
      </c>
      <c r="I89" s="23" t="s">
        <v>110</v>
      </c>
      <c r="K89" s="23">
        <v>50</v>
      </c>
      <c r="L89" s="12" t="s">
        <v>34</v>
      </c>
      <c r="M89" s="45" t="s">
        <v>190</v>
      </c>
      <c r="N89" s="12" t="s">
        <v>190</v>
      </c>
      <c r="O89" s="12"/>
      <c r="P89" s="12">
        <v>0</v>
      </c>
      <c r="Q89" s="12">
        <v>0</v>
      </c>
      <c r="R89" s="12">
        <v>0</v>
      </c>
      <c r="S89" s="12">
        <v>5</v>
      </c>
      <c r="T89" s="12">
        <f>SUBTOTAL(9,CityCentre7[[#This Row],[Fatal Crashes]:[Serious Crashes]])</f>
        <v>0</v>
      </c>
      <c r="U89" s="12">
        <v>0</v>
      </c>
      <c r="V89" s="12">
        <v>0</v>
      </c>
      <c r="W89" s="12">
        <v>0</v>
      </c>
      <c r="X89" s="12">
        <f>CityCentre7[[#This Row],[Fatal Injuries]]+CityCentre7[[#This Row],[Serious Injuries]]</f>
        <v>0</v>
      </c>
      <c r="Y89" s="44">
        <v>50</v>
      </c>
    </row>
    <row r="90" spans="1:25">
      <c r="A90" s="14" t="s">
        <v>335</v>
      </c>
      <c r="B90" s="41" t="s">
        <v>192</v>
      </c>
      <c r="C90" s="27">
        <v>601</v>
      </c>
      <c r="D90" s="22" t="s">
        <v>270</v>
      </c>
      <c r="F90" s="12" t="s">
        <v>189</v>
      </c>
      <c r="G90" s="12" t="s">
        <v>189</v>
      </c>
      <c r="I90" s="23" t="s">
        <v>110</v>
      </c>
      <c r="K90" s="23">
        <v>50</v>
      </c>
      <c r="L90" s="12" t="s">
        <v>34</v>
      </c>
      <c r="M90" s="45" t="s">
        <v>190</v>
      </c>
      <c r="N90" s="12" t="s">
        <v>190</v>
      </c>
      <c r="O90" s="12"/>
      <c r="P90" s="12">
        <v>0</v>
      </c>
      <c r="Q90" s="12">
        <v>1</v>
      </c>
      <c r="R90" s="12">
        <v>1</v>
      </c>
      <c r="S90" s="12">
        <v>28</v>
      </c>
      <c r="T90" s="12">
        <f>SUBTOTAL(9,CityCentre7[[#This Row],[Fatal Crashes]:[Serious Crashes]])</f>
        <v>1</v>
      </c>
      <c r="U90" s="12">
        <v>0</v>
      </c>
      <c r="V90" s="12">
        <v>1</v>
      </c>
      <c r="W90" s="12">
        <v>1</v>
      </c>
      <c r="X90" s="12">
        <f>CityCentre7[[#This Row],[Fatal Injuries]]+CityCentre7[[#This Row],[Serious Injuries]]</f>
        <v>1</v>
      </c>
      <c r="Y90" s="44">
        <v>50</v>
      </c>
    </row>
    <row r="91" spans="1:25">
      <c r="A91" s="14" t="s">
        <v>336</v>
      </c>
      <c r="B91" s="14" t="s">
        <v>192</v>
      </c>
      <c r="C91" s="27">
        <v>380</v>
      </c>
      <c r="D91" s="22" t="s">
        <v>222</v>
      </c>
      <c r="F91" s="12" t="s">
        <v>189</v>
      </c>
      <c r="G91" s="12" t="s">
        <v>189</v>
      </c>
      <c r="I91" s="23" t="s">
        <v>110</v>
      </c>
      <c r="K91" s="23" t="s">
        <v>212</v>
      </c>
      <c r="L91" s="12" t="s">
        <v>34</v>
      </c>
      <c r="M91" s="45" t="s">
        <v>190</v>
      </c>
      <c r="N91" s="12" t="s">
        <v>190</v>
      </c>
      <c r="O91" s="12"/>
      <c r="P91" s="12">
        <v>0</v>
      </c>
      <c r="Q91" s="12">
        <v>0</v>
      </c>
      <c r="R91" s="12">
        <v>0</v>
      </c>
      <c r="S91" s="12">
        <v>7</v>
      </c>
      <c r="T91" s="12">
        <f>SUBTOTAL(9,CityCentre7[[#This Row],[Fatal Crashes]:[Serious Crashes]])</f>
        <v>0</v>
      </c>
      <c r="U91" s="12">
        <v>0</v>
      </c>
      <c r="V91" s="12">
        <v>0</v>
      </c>
      <c r="W91" s="12">
        <v>0</v>
      </c>
      <c r="X91" s="12">
        <f>CityCentre7[[#This Row],[Fatal Injuries]]+CityCentre7[[#This Row],[Serious Injuries]]</f>
        <v>0</v>
      </c>
      <c r="Y91" s="44">
        <v>50</v>
      </c>
    </row>
    <row r="92" spans="1:25">
      <c r="A92" s="16" t="s">
        <v>337</v>
      </c>
      <c r="B92" s="14" t="s">
        <v>192</v>
      </c>
      <c r="C92" s="27">
        <v>430</v>
      </c>
      <c r="D92" s="22" t="s">
        <v>195</v>
      </c>
      <c r="F92" s="12" t="s">
        <v>189</v>
      </c>
      <c r="G92" s="12" t="s">
        <v>189</v>
      </c>
      <c r="I92" s="23" t="s">
        <v>110</v>
      </c>
      <c r="K92" s="23">
        <v>40</v>
      </c>
      <c r="L92" s="12" t="s">
        <v>34</v>
      </c>
      <c r="M92" s="45" t="s">
        <v>190</v>
      </c>
      <c r="N92" s="12" t="s">
        <v>190</v>
      </c>
      <c r="O92" s="12"/>
      <c r="P92" s="12">
        <v>0</v>
      </c>
      <c r="Q92" s="12">
        <v>0</v>
      </c>
      <c r="R92" s="12">
        <v>0</v>
      </c>
      <c r="S92" s="12">
        <v>14</v>
      </c>
      <c r="T92" s="12">
        <f>SUBTOTAL(9,CityCentre7[[#This Row],[Fatal Crashes]:[Serious Crashes]])</f>
        <v>0</v>
      </c>
      <c r="U92" s="12">
        <v>0</v>
      </c>
      <c r="V92" s="12">
        <v>0</v>
      </c>
      <c r="W92" s="12">
        <v>0</v>
      </c>
      <c r="X92" s="12">
        <f>CityCentre7[[#This Row],[Fatal Injuries]]+CityCentre7[[#This Row],[Serious Injuries]]</f>
        <v>0</v>
      </c>
      <c r="Y92" s="44">
        <v>50</v>
      </c>
    </row>
    <row r="93" spans="1:25">
      <c r="A93" s="18" t="s">
        <v>338</v>
      </c>
      <c r="B93" s="14" t="s">
        <v>192</v>
      </c>
      <c r="C93" s="27">
        <v>158</v>
      </c>
      <c r="D93" s="22" t="s">
        <v>225</v>
      </c>
      <c r="F93" s="12" t="s">
        <v>198</v>
      </c>
      <c r="G93" s="12" t="s">
        <v>198</v>
      </c>
      <c r="I93" s="23" t="s">
        <v>110</v>
      </c>
      <c r="K93" s="23">
        <v>40</v>
      </c>
      <c r="L93" s="12" t="s">
        <v>34</v>
      </c>
      <c r="M93" s="45" t="s">
        <v>199</v>
      </c>
      <c r="N93" s="12" t="s">
        <v>200</v>
      </c>
      <c r="O93" s="12"/>
      <c r="P93" s="12">
        <v>0</v>
      </c>
      <c r="Q93" s="12">
        <v>0</v>
      </c>
      <c r="R93" s="12">
        <v>4</v>
      </c>
      <c r="S93" s="12">
        <v>7</v>
      </c>
      <c r="T93" s="12">
        <f>SUBTOTAL(9,CityCentre7[[#This Row],[Fatal Crashes]:[Serious Crashes]])</f>
        <v>0</v>
      </c>
      <c r="U93" s="12">
        <v>0</v>
      </c>
      <c r="V93" s="12">
        <v>0</v>
      </c>
      <c r="W93" s="12">
        <v>4</v>
      </c>
      <c r="X93" s="12">
        <f>CityCentre7[[#This Row],[Fatal Injuries]]+CityCentre7[[#This Row],[Serious Injuries]]</f>
        <v>0</v>
      </c>
      <c r="Y93" s="44">
        <v>50</v>
      </c>
    </row>
    <row r="94" spans="1:25">
      <c r="A94" s="18" t="s">
        <v>339</v>
      </c>
      <c r="B94" s="14" t="s">
        <v>192</v>
      </c>
      <c r="C94" s="27">
        <v>183</v>
      </c>
      <c r="D94" s="22" t="s">
        <v>225</v>
      </c>
      <c r="F94" s="12" t="s">
        <v>189</v>
      </c>
      <c r="G94" s="12" t="s">
        <v>189</v>
      </c>
      <c r="I94" s="23" t="s">
        <v>110</v>
      </c>
      <c r="K94" s="23">
        <v>40</v>
      </c>
      <c r="L94" s="12" t="s">
        <v>49</v>
      </c>
      <c r="M94" s="45" t="s">
        <v>190</v>
      </c>
      <c r="N94" s="12" t="s">
        <v>190</v>
      </c>
      <c r="O94" s="12"/>
      <c r="P94" s="12">
        <v>0</v>
      </c>
      <c r="Q94" s="12">
        <v>1</v>
      </c>
      <c r="R94" s="12">
        <v>1</v>
      </c>
      <c r="S94" s="12">
        <v>11</v>
      </c>
      <c r="T94" s="12">
        <f>SUBTOTAL(9,CityCentre7[[#This Row],[Fatal Crashes]:[Serious Crashes]])</f>
        <v>1</v>
      </c>
      <c r="U94" s="12">
        <v>0</v>
      </c>
      <c r="V94" s="12">
        <v>1</v>
      </c>
      <c r="W94" s="12">
        <v>1</v>
      </c>
      <c r="X94" s="12">
        <f>CityCentre7[[#This Row],[Fatal Injuries]]+CityCentre7[[#This Row],[Serious Injuries]]</f>
        <v>1</v>
      </c>
      <c r="Y94" s="44">
        <v>50</v>
      </c>
    </row>
    <row r="95" spans="1:25">
      <c r="A95" s="14" t="s">
        <v>340</v>
      </c>
      <c r="B95" s="14" t="s">
        <v>192</v>
      </c>
      <c r="C95" s="27">
        <v>107</v>
      </c>
      <c r="D95" s="22" t="s">
        <v>225</v>
      </c>
      <c r="F95" s="12" t="s">
        <v>189</v>
      </c>
      <c r="G95" s="12" t="s">
        <v>189</v>
      </c>
      <c r="I95" s="23" t="s">
        <v>110</v>
      </c>
      <c r="K95" s="23">
        <v>0</v>
      </c>
      <c r="L95" s="12" t="s">
        <v>34</v>
      </c>
      <c r="M95" s="45" t="s">
        <v>226</v>
      </c>
      <c r="N95" s="12" t="s">
        <v>226</v>
      </c>
      <c r="O95" s="12"/>
      <c r="P95" s="12">
        <v>0</v>
      </c>
      <c r="Q95" s="12">
        <v>0</v>
      </c>
      <c r="R95" s="12">
        <v>0</v>
      </c>
      <c r="S95" s="12"/>
      <c r="T95" s="12">
        <f>SUBTOTAL(9,CityCentre7[[#This Row],[Fatal Crashes]:[Serious Crashes]])</f>
        <v>0</v>
      </c>
      <c r="U95" s="12">
        <v>0</v>
      </c>
      <c r="V95" s="12">
        <v>0</v>
      </c>
      <c r="W95" s="12">
        <v>0</v>
      </c>
      <c r="X95" s="12">
        <f>CityCentre7[[#This Row],[Fatal Injuries]]+CityCentre7[[#This Row],[Serious Injuries]]</f>
        <v>0</v>
      </c>
      <c r="Y95" s="44">
        <v>30</v>
      </c>
    </row>
    <row r="96" spans="1:25">
      <c r="A96" s="14" t="s">
        <v>341</v>
      </c>
      <c r="B96" s="14" t="s">
        <v>192</v>
      </c>
      <c r="C96" s="27">
        <v>67</v>
      </c>
      <c r="D96" s="22" t="s">
        <v>195</v>
      </c>
      <c r="F96" s="12" t="s">
        <v>189</v>
      </c>
      <c r="G96" s="12" t="s">
        <v>189</v>
      </c>
      <c r="I96" s="23" t="s">
        <v>110</v>
      </c>
      <c r="K96" s="23">
        <v>50</v>
      </c>
      <c r="L96" s="12" t="s">
        <v>34</v>
      </c>
      <c r="M96" s="45" t="s">
        <v>190</v>
      </c>
      <c r="N96" s="12" t="s">
        <v>190</v>
      </c>
      <c r="O96" s="12"/>
      <c r="P96" s="12">
        <v>0</v>
      </c>
      <c r="Q96" s="12">
        <v>0</v>
      </c>
      <c r="R96" s="12">
        <v>0</v>
      </c>
      <c r="S96" s="12">
        <v>6</v>
      </c>
      <c r="T96" s="12">
        <f>SUBTOTAL(9,CityCentre7[[#This Row],[Fatal Crashes]:[Serious Crashes]])</f>
        <v>0</v>
      </c>
      <c r="U96" s="12">
        <v>0</v>
      </c>
      <c r="V96" s="12">
        <v>0</v>
      </c>
      <c r="W96" s="12">
        <v>0</v>
      </c>
      <c r="X96" s="12">
        <f>CityCentre7[[#This Row],[Fatal Injuries]]+CityCentre7[[#This Row],[Serious Injuries]]</f>
        <v>0</v>
      </c>
      <c r="Y96" s="44">
        <v>50</v>
      </c>
    </row>
    <row r="97" spans="1:25">
      <c r="A97" s="14" t="s">
        <v>342</v>
      </c>
      <c r="B97" s="14" t="s">
        <v>192</v>
      </c>
      <c r="C97" s="27">
        <v>317</v>
      </c>
      <c r="D97" s="22" t="s">
        <v>216</v>
      </c>
      <c r="F97" s="12" t="s">
        <v>189</v>
      </c>
      <c r="G97" s="12" t="s">
        <v>189</v>
      </c>
      <c r="I97" s="23" t="s">
        <v>110</v>
      </c>
      <c r="K97" s="23">
        <v>50</v>
      </c>
      <c r="L97" s="12" t="s">
        <v>34</v>
      </c>
      <c r="M97" s="45" t="s">
        <v>190</v>
      </c>
      <c r="N97" s="12" t="s">
        <v>190</v>
      </c>
      <c r="O97" s="12"/>
      <c r="P97" s="12">
        <v>0</v>
      </c>
      <c r="Q97" s="12">
        <v>0</v>
      </c>
      <c r="R97" s="12">
        <v>0</v>
      </c>
      <c r="S97" s="12"/>
      <c r="T97" s="12">
        <f>SUBTOTAL(9,CityCentre7[[#This Row],[Fatal Crashes]:[Serious Crashes]])</f>
        <v>0</v>
      </c>
      <c r="U97" s="12">
        <v>0</v>
      </c>
      <c r="V97" s="12">
        <v>0</v>
      </c>
      <c r="W97" s="12">
        <v>0</v>
      </c>
      <c r="X97" s="12">
        <f>CityCentre7[[#This Row],[Fatal Injuries]]+CityCentre7[[#This Row],[Serious Injuries]]</f>
        <v>0</v>
      </c>
      <c r="Y97" s="44">
        <v>30</v>
      </c>
    </row>
    <row r="98" spans="1:25">
      <c r="A98" s="14" t="s">
        <v>343</v>
      </c>
      <c r="B98" s="14" t="s">
        <v>192</v>
      </c>
      <c r="C98" s="27">
        <v>344</v>
      </c>
      <c r="D98" s="22" t="s">
        <v>344</v>
      </c>
      <c r="F98" s="12" t="s">
        <v>189</v>
      </c>
      <c r="G98" s="12" t="s">
        <v>189</v>
      </c>
      <c r="I98" s="23" t="s">
        <v>110</v>
      </c>
      <c r="K98" s="23">
        <v>50</v>
      </c>
      <c r="L98" s="12" t="s">
        <v>34</v>
      </c>
      <c r="M98" s="45" t="s">
        <v>190</v>
      </c>
      <c r="N98" s="12" t="s">
        <v>190</v>
      </c>
      <c r="O98" s="12"/>
      <c r="P98" s="12">
        <v>0</v>
      </c>
      <c r="Q98" s="12">
        <v>0</v>
      </c>
      <c r="R98" s="12">
        <v>0</v>
      </c>
      <c r="S98" s="12">
        <v>5</v>
      </c>
      <c r="T98" s="12">
        <f>SUBTOTAL(9,CityCentre7[[#This Row],[Fatal Crashes]:[Serious Crashes]])</f>
        <v>0</v>
      </c>
      <c r="U98" s="12">
        <v>0</v>
      </c>
      <c r="V98" s="12">
        <v>0</v>
      </c>
      <c r="W98" s="12">
        <v>0</v>
      </c>
      <c r="X98" s="12">
        <f>CityCentre7[[#This Row],[Fatal Injuries]]+CityCentre7[[#This Row],[Serious Injuries]]</f>
        <v>0</v>
      </c>
      <c r="Y98" s="44">
        <v>50</v>
      </c>
    </row>
    <row r="99" spans="1:25">
      <c r="A99" s="14" t="s">
        <v>345</v>
      </c>
      <c r="B99" s="14"/>
      <c r="C99" s="100"/>
      <c r="D99" s="101"/>
      <c r="F99" s="49"/>
      <c r="G99" s="49"/>
      <c r="K99" s="44"/>
      <c r="L99" s="23"/>
      <c r="M99" s="45"/>
      <c r="N99" s="49"/>
      <c r="O99" s="12"/>
      <c r="P99" s="49">
        <v>0</v>
      </c>
      <c r="Q99" s="49">
        <v>0</v>
      </c>
      <c r="R99" s="49">
        <v>0</v>
      </c>
      <c r="S99" s="12">
        <v>0</v>
      </c>
      <c r="T99" s="49">
        <f>SUBTOTAL(9,CityCentre7[[#This Row],[Fatal Crashes]:[Serious Crashes]])</f>
        <v>0</v>
      </c>
      <c r="U99" s="12">
        <v>0</v>
      </c>
      <c r="V99" s="12">
        <v>0</v>
      </c>
      <c r="W99" s="12">
        <v>0</v>
      </c>
      <c r="X99" s="49">
        <f>CityCentre7[[#This Row],[Fatal Injuries]]+CityCentre7[[#This Row],[Serious Injuries]]</f>
        <v>0</v>
      </c>
      <c r="Y99" s="44"/>
    </row>
    <row r="100" spans="1:25">
      <c r="A100" s="17" t="s">
        <v>346</v>
      </c>
      <c r="B100" s="14" t="s">
        <v>192</v>
      </c>
      <c r="C100" s="27">
        <v>226</v>
      </c>
      <c r="D100" s="22" t="s">
        <v>225</v>
      </c>
      <c r="F100" s="12" t="s">
        <v>189</v>
      </c>
      <c r="G100" s="12" t="s">
        <v>189</v>
      </c>
      <c r="I100" s="23" t="s">
        <v>110</v>
      </c>
      <c r="K100" s="23">
        <v>50</v>
      </c>
      <c r="L100" s="12" t="s">
        <v>34</v>
      </c>
      <c r="M100" s="45" t="s">
        <v>190</v>
      </c>
      <c r="N100" s="12" t="s">
        <v>190</v>
      </c>
      <c r="O100" s="12"/>
      <c r="P100" s="12">
        <v>0</v>
      </c>
      <c r="Q100" s="12">
        <v>0</v>
      </c>
      <c r="R100" s="12">
        <v>0</v>
      </c>
      <c r="S100" s="12"/>
      <c r="T100" s="12">
        <f>SUBTOTAL(9,CityCentre7[[#This Row],[Fatal Crashes]:[Serious Crashes]])</f>
        <v>0</v>
      </c>
      <c r="U100" s="12">
        <v>0</v>
      </c>
      <c r="V100" s="12">
        <v>0</v>
      </c>
      <c r="W100" s="12">
        <v>0</v>
      </c>
      <c r="X100" s="12">
        <f>CityCentre7[[#This Row],[Fatal Injuries]]+CityCentre7[[#This Row],[Serious Injuries]]</f>
        <v>0</v>
      </c>
      <c r="Y100" s="44">
        <v>30</v>
      </c>
    </row>
    <row r="101" spans="1:25">
      <c r="A101" s="14" t="s">
        <v>347</v>
      </c>
      <c r="B101" s="14" t="s">
        <v>192</v>
      </c>
      <c r="C101" s="27">
        <v>250</v>
      </c>
      <c r="D101" s="22" t="s">
        <v>225</v>
      </c>
      <c r="F101" s="12" t="s">
        <v>198</v>
      </c>
      <c r="G101" s="12" t="s">
        <v>189</v>
      </c>
      <c r="I101" s="23" t="s">
        <v>110</v>
      </c>
      <c r="K101" s="23">
        <v>50</v>
      </c>
      <c r="L101" s="12" t="s">
        <v>34</v>
      </c>
      <c r="M101" s="45" t="s">
        <v>190</v>
      </c>
      <c r="N101" s="12" t="s">
        <v>190</v>
      </c>
      <c r="O101" s="12"/>
      <c r="P101" s="12">
        <v>0</v>
      </c>
      <c r="Q101" s="12">
        <v>0</v>
      </c>
      <c r="R101" s="12">
        <v>0</v>
      </c>
      <c r="S101" s="12">
        <v>2</v>
      </c>
      <c r="T101" s="12">
        <f>SUBTOTAL(9,CityCentre7[[#This Row],[Fatal Crashes]:[Serious Crashes]])</f>
        <v>0</v>
      </c>
      <c r="U101" s="12">
        <v>0</v>
      </c>
      <c r="V101" s="12">
        <v>0</v>
      </c>
      <c r="W101" s="12">
        <v>0</v>
      </c>
      <c r="X101" s="12">
        <f>CityCentre7[[#This Row],[Fatal Injuries]]+CityCentre7[[#This Row],[Serious Injuries]]</f>
        <v>0</v>
      </c>
      <c r="Y101" s="44">
        <v>30</v>
      </c>
    </row>
    <row r="102" spans="1:25">
      <c r="A102" s="14" t="s">
        <v>348</v>
      </c>
      <c r="B102" s="14" t="s">
        <v>192</v>
      </c>
      <c r="C102" s="27">
        <v>98</v>
      </c>
      <c r="D102" s="22" t="s">
        <v>222</v>
      </c>
      <c r="F102" s="12" t="s">
        <v>189</v>
      </c>
      <c r="G102" s="12" t="s">
        <v>189</v>
      </c>
      <c r="I102" s="23" t="s">
        <v>110</v>
      </c>
      <c r="K102" s="23">
        <v>50</v>
      </c>
      <c r="L102" s="12" t="s">
        <v>34</v>
      </c>
      <c r="M102" s="45" t="s">
        <v>190</v>
      </c>
      <c r="N102" s="12" t="s">
        <v>206</v>
      </c>
      <c r="O102" s="12"/>
      <c r="P102" s="12">
        <v>0</v>
      </c>
      <c r="Q102" s="12">
        <v>0</v>
      </c>
      <c r="R102" s="12">
        <v>0</v>
      </c>
      <c r="S102" s="12">
        <v>1</v>
      </c>
      <c r="T102" s="12">
        <f>SUBTOTAL(9,CityCentre7[[#This Row],[Fatal Crashes]:[Serious Crashes]])</f>
        <v>0</v>
      </c>
      <c r="U102" s="12">
        <v>0</v>
      </c>
      <c r="V102" s="12">
        <v>0</v>
      </c>
      <c r="W102" s="12">
        <v>0</v>
      </c>
      <c r="X102" s="12">
        <f>CityCentre7[[#This Row],[Fatal Injuries]]+CityCentre7[[#This Row],[Serious Injuries]]</f>
        <v>0</v>
      </c>
      <c r="Y102" s="44">
        <v>50</v>
      </c>
    </row>
    <row r="103" spans="1:25">
      <c r="A103" s="16" t="s">
        <v>349</v>
      </c>
      <c r="B103" s="14" t="s">
        <v>192</v>
      </c>
      <c r="C103" s="27">
        <v>991</v>
      </c>
      <c r="D103" s="22" t="s">
        <v>195</v>
      </c>
      <c r="F103" s="12" t="s">
        <v>189</v>
      </c>
      <c r="G103" s="12" t="s">
        <v>189</v>
      </c>
      <c r="I103" s="23" t="s">
        <v>110</v>
      </c>
      <c r="K103" s="23">
        <v>50</v>
      </c>
      <c r="L103" s="12" t="s">
        <v>49</v>
      </c>
      <c r="M103" s="45" t="s">
        <v>200</v>
      </c>
      <c r="N103" s="12" t="s">
        <v>199</v>
      </c>
      <c r="O103" s="12"/>
      <c r="P103" s="12">
        <v>0</v>
      </c>
      <c r="Q103" s="12">
        <v>6</v>
      </c>
      <c r="R103" s="12">
        <v>15</v>
      </c>
      <c r="S103" s="12">
        <v>45</v>
      </c>
      <c r="T103" s="12">
        <f>SUBTOTAL(9,CityCentre7[[#This Row],[Fatal Crashes]:[Serious Crashes]])</f>
        <v>6</v>
      </c>
      <c r="U103" s="12">
        <v>0</v>
      </c>
      <c r="V103" s="12">
        <v>6</v>
      </c>
      <c r="W103" s="12">
        <v>16</v>
      </c>
      <c r="X103" s="12">
        <f>CityCentre7[[#This Row],[Fatal Injuries]]+CityCentre7[[#This Row],[Serious Injuries]]</f>
        <v>6</v>
      </c>
      <c r="Y103" s="44">
        <v>50</v>
      </c>
    </row>
    <row r="104" spans="1:25">
      <c r="A104" s="16" t="s">
        <v>350</v>
      </c>
      <c r="B104" s="14" t="s">
        <v>192</v>
      </c>
      <c r="C104" s="27">
        <v>195</v>
      </c>
      <c r="D104" s="22" t="s">
        <v>222</v>
      </c>
      <c r="F104" s="12" t="s">
        <v>189</v>
      </c>
      <c r="G104" s="12" t="s">
        <v>189</v>
      </c>
      <c r="I104" s="23" t="s">
        <v>110</v>
      </c>
      <c r="K104" s="23">
        <v>50</v>
      </c>
      <c r="L104" s="12" t="s">
        <v>34</v>
      </c>
      <c r="M104" s="45" t="s">
        <v>219</v>
      </c>
      <c r="N104" s="12" t="s">
        <v>199</v>
      </c>
      <c r="O104" s="12"/>
      <c r="P104" s="12">
        <v>0</v>
      </c>
      <c r="Q104" s="12">
        <v>0</v>
      </c>
      <c r="R104" s="12">
        <v>2</v>
      </c>
      <c r="S104" s="12">
        <v>8</v>
      </c>
      <c r="T104" s="12">
        <f>SUBTOTAL(9,CityCentre7[[#This Row],[Fatal Crashes]:[Serious Crashes]])</f>
        <v>0</v>
      </c>
      <c r="U104" s="12">
        <v>0</v>
      </c>
      <c r="V104" s="12">
        <v>0</v>
      </c>
      <c r="W104" s="12">
        <v>2</v>
      </c>
      <c r="X104" s="12">
        <f>CityCentre7[[#This Row],[Fatal Injuries]]+CityCentre7[[#This Row],[Serious Injuries]]</f>
        <v>0</v>
      </c>
      <c r="Y104" s="44">
        <v>50</v>
      </c>
    </row>
    <row r="105" spans="1:25">
      <c r="A105" s="14" t="s">
        <v>351</v>
      </c>
      <c r="B105" s="14" t="s">
        <v>192</v>
      </c>
      <c r="C105" s="27">
        <v>245</v>
      </c>
      <c r="D105" s="22" t="s">
        <v>261</v>
      </c>
      <c r="F105" s="12" t="s">
        <v>189</v>
      </c>
      <c r="G105" s="12" t="s">
        <v>189</v>
      </c>
      <c r="I105" s="23" t="s">
        <v>110</v>
      </c>
      <c r="K105" s="23">
        <v>40</v>
      </c>
      <c r="L105" s="12" t="s">
        <v>34</v>
      </c>
      <c r="M105" s="45" t="s">
        <v>190</v>
      </c>
      <c r="N105" s="12" t="s">
        <v>190</v>
      </c>
      <c r="O105" s="12"/>
      <c r="P105" s="12">
        <v>0</v>
      </c>
      <c r="Q105" s="12">
        <v>0</v>
      </c>
      <c r="R105" s="12">
        <v>0</v>
      </c>
      <c r="S105" s="12"/>
      <c r="T105" s="12">
        <f>SUBTOTAL(9,CityCentre7[[#This Row],[Fatal Crashes]:[Serious Crashes]])</f>
        <v>0</v>
      </c>
      <c r="U105" s="12">
        <v>0</v>
      </c>
      <c r="V105" s="12">
        <v>0</v>
      </c>
      <c r="W105" s="12">
        <v>0</v>
      </c>
      <c r="X105" s="12">
        <f>CityCentre7[[#This Row],[Fatal Injuries]]+CityCentre7[[#This Row],[Serious Injuries]]</f>
        <v>0</v>
      </c>
      <c r="Y105" s="44">
        <v>50</v>
      </c>
    </row>
    <row r="106" spans="1:25">
      <c r="A106" s="14" t="s">
        <v>352</v>
      </c>
      <c r="B106" s="14" t="s">
        <v>192</v>
      </c>
      <c r="C106" s="27">
        <v>131</v>
      </c>
      <c r="D106" s="22" t="s">
        <v>193</v>
      </c>
      <c r="F106" s="12" t="s">
        <v>189</v>
      </c>
      <c r="G106" s="12" t="s">
        <v>189</v>
      </c>
      <c r="I106" s="23" t="s">
        <v>110</v>
      </c>
      <c r="K106" s="23">
        <v>50</v>
      </c>
      <c r="L106" s="12" t="s">
        <v>34</v>
      </c>
      <c r="M106" s="45" t="s">
        <v>190</v>
      </c>
      <c r="N106" s="12" t="s">
        <v>190</v>
      </c>
      <c r="O106" s="12"/>
      <c r="P106" s="12">
        <v>0</v>
      </c>
      <c r="Q106" s="12">
        <v>0</v>
      </c>
      <c r="R106" s="12">
        <v>0</v>
      </c>
      <c r="S106" s="12">
        <v>1</v>
      </c>
      <c r="T106" s="12">
        <f>SUBTOTAL(9,CityCentre7[[#This Row],[Fatal Crashes]:[Serious Crashes]])</f>
        <v>0</v>
      </c>
      <c r="U106" s="12">
        <v>0</v>
      </c>
      <c r="V106" s="12">
        <v>0</v>
      </c>
      <c r="W106" s="12">
        <v>0</v>
      </c>
      <c r="X106" s="12">
        <f>CityCentre7[[#This Row],[Fatal Injuries]]+CityCentre7[[#This Row],[Serious Injuries]]</f>
        <v>0</v>
      </c>
      <c r="Y106" s="44">
        <v>50</v>
      </c>
    </row>
    <row r="107" spans="1:25">
      <c r="A107" s="14" t="s">
        <v>353</v>
      </c>
      <c r="B107" s="14" t="s">
        <v>192</v>
      </c>
      <c r="C107" s="27">
        <v>174</v>
      </c>
      <c r="D107" s="22" t="s">
        <v>195</v>
      </c>
      <c r="F107" s="12" t="s">
        <v>189</v>
      </c>
      <c r="G107" s="12" t="s">
        <v>189</v>
      </c>
      <c r="I107" s="23" t="s">
        <v>110</v>
      </c>
      <c r="K107" s="23">
        <v>50</v>
      </c>
      <c r="L107" s="12" t="s">
        <v>34</v>
      </c>
      <c r="M107" s="45" t="s">
        <v>190</v>
      </c>
      <c r="N107" s="12" t="s">
        <v>190</v>
      </c>
      <c r="O107" s="12"/>
      <c r="P107" s="12">
        <v>0</v>
      </c>
      <c r="Q107" s="12">
        <v>1</v>
      </c>
      <c r="R107" s="12">
        <v>0</v>
      </c>
      <c r="S107" s="12">
        <v>10</v>
      </c>
      <c r="T107" s="12">
        <f>SUBTOTAL(9,CityCentre7[[#This Row],[Fatal Crashes]:[Serious Crashes]])</f>
        <v>1</v>
      </c>
      <c r="U107" s="12">
        <v>0</v>
      </c>
      <c r="V107" s="12">
        <v>1</v>
      </c>
      <c r="W107" s="12">
        <v>0</v>
      </c>
      <c r="X107" s="12">
        <f>CityCentre7[[#This Row],[Fatal Injuries]]+CityCentre7[[#This Row],[Serious Injuries]]</f>
        <v>1</v>
      </c>
      <c r="Y107" s="44">
        <v>50</v>
      </c>
    </row>
    <row r="108" spans="1:25" ht="15">
      <c r="A108" s="56" t="s">
        <v>354</v>
      </c>
      <c r="B108" s="14"/>
      <c r="C108" s="52"/>
      <c r="D108" s="101"/>
      <c r="F108" s="49"/>
      <c r="G108" s="49"/>
      <c r="K108" s="44"/>
      <c r="L108" s="23"/>
      <c r="M108" s="45"/>
      <c r="N108" s="49"/>
      <c r="O108" s="12"/>
      <c r="P108" s="12">
        <v>0</v>
      </c>
      <c r="Q108" s="12">
        <v>0</v>
      </c>
      <c r="R108" s="12">
        <v>0</v>
      </c>
      <c r="S108" s="12">
        <v>0</v>
      </c>
      <c r="T108" s="49">
        <f>SUBTOTAL(9,CityCentre7[[#This Row],[Fatal Crashes]:[Serious Crashes]])</f>
        <v>0</v>
      </c>
      <c r="U108" s="12">
        <v>0</v>
      </c>
      <c r="V108" s="12">
        <v>0</v>
      </c>
      <c r="W108" s="12">
        <v>0</v>
      </c>
      <c r="X108" s="49">
        <f>CityCentre7[[#This Row],[Fatal Injuries]]+CityCentre7[[#This Row],[Serious Injuries]]</f>
        <v>0</v>
      </c>
      <c r="Y108" s="44"/>
    </row>
    <row r="109" spans="1:25">
      <c r="A109" s="14" t="s">
        <v>355</v>
      </c>
      <c r="B109" s="41" t="s">
        <v>192</v>
      </c>
      <c r="C109" s="27">
        <v>960</v>
      </c>
      <c r="D109" s="22" t="s">
        <v>317</v>
      </c>
      <c r="F109" s="12" t="s">
        <v>198</v>
      </c>
      <c r="G109" s="12" t="s">
        <v>198</v>
      </c>
      <c r="I109" s="23" t="s">
        <v>110</v>
      </c>
      <c r="K109" s="23">
        <v>40</v>
      </c>
      <c r="L109" s="12" t="s">
        <v>49</v>
      </c>
      <c r="M109" s="45" t="s">
        <v>199</v>
      </c>
      <c r="N109" s="12" t="s">
        <v>206</v>
      </c>
      <c r="O109" s="12"/>
      <c r="P109" s="12">
        <v>0</v>
      </c>
      <c r="Q109" s="12">
        <v>4</v>
      </c>
      <c r="R109" s="12">
        <v>10</v>
      </c>
      <c r="S109" s="12">
        <v>63</v>
      </c>
      <c r="T109" s="12">
        <f>SUBTOTAL(9,CityCentre7[[#This Row],[Fatal Crashes]:[Serious Crashes]])</f>
        <v>4</v>
      </c>
      <c r="U109" s="12">
        <v>0</v>
      </c>
      <c r="V109" s="12">
        <v>4</v>
      </c>
      <c r="W109" s="12">
        <v>11</v>
      </c>
      <c r="X109" s="12">
        <f>CityCentre7[[#This Row],[Fatal Injuries]]+CityCentre7[[#This Row],[Serious Injuries]]</f>
        <v>4</v>
      </c>
      <c r="Y109" s="44">
        <v>50</v>
      </c>
    </row>
    <row r="110" spans="1:25">
      <c r="A110" s="14" t="s">
        <v>356</v>
      </c>
      <c r="B110" s="41" t="s">
        <v>192</v>
      </c>
      <c r="C110" s="27">
        <v>234</v>
      </c>
      <c r="D110" s="22" t="s">
        <v>322</v>
      </c>
      <c r="F110" s="12" t="s">
        <v>189</v>
      </c>
      <c r="G110" s="12" t="s">
        <v>189</v>
      </c>
      <c r="I110" s="23" t="s">
        <v>110</v>
      </c>
      <c r="K110" s="23" t="s">
        <v>189</v>
      </c>
      <c r="L110" s="12" t="s">
        <v>49</v>
      </c>
      <c r="M110" s="45" t="s">
        <v>189</v>
      </c>
      <c r="N110" s="24" t="s">
        <v>189</v>
      </c>
      <c r="O110" s="24"/>
      <c r="P110" s="24">
        <v>0</v>
      </c>
      <c r="Q110" s="24">
        <v>0</v>
      </c>
      <c r="R110" s="24">
        <v>0</v>
      </c>
      <c r="S110" s="24"/>
      <c r="T110" s="24">
        <f>SUBTOTAL(9,CityCentre7[[#This Row],[Fatal Crashes]:[Serious Crashes]])</f>
        <v>0</v>
      </c>
      <c r="U110" s="24">
        <v>0</v>
      </c>
      <c r="V110" s="24">
        <v>0</v>
      </c>
      <c r="W110" s="24">
        <v>0</v>
      </c>
      <c r="X110" s="24">
        <f>CityCentre7[[#This Row],[Fatal Injuries]]+CityCentre7[[#This Row],[Serious Injuries]]</f>
        <v>0</v>
      </c>
      <c r="Y110" s="43">
        <v>50</v>
      </c>
    </row>
    <row r="111" spans="1:25">
      <c r="A111" s="15" t="s">
        <v>357</v>
      </c>
      <c r="B111" s="41" t="s">
        <v>358</v>
      </c>
      <c r="C111" s="25">
        <v>40</v>
      </c>
      <c r="D111" s="22" t="s">
        <v>322</v>
      </c>
      <c r="F111" s="12" t="s">
        <v>189</v>
      </c>
      <c r="G111" s="12" t="s">
        <v>189</v>
      </c>
      <c r="I111" s="23" t="s">
        <v>359</v>
      </c>
      <c r="K111" s="23" t="s">
        <v>189</v>
      </c>
      <c r="L111" s="12" t="s">
        <v>49</v>
      </c>
      <c r="M111" s="45" t="s">
        <v>189</v>
      </c>
      <c r="N111" s="24" t="s">
        <v>189</v>
      </c>
      <c r="O111" s="24"/>
      <c r="P111" s="12" t="s">
        <v>189</v>
      </c>
      <c r="Q111" s="12" t="s">
        <v>189</v>
      </c>
      <c r="R111" s="12" t="s">
        <v>189</v>
      </c>
      <c r="S111" s="12"/>
      <c r="T111" s="24">
        <f>SUBTOTAL(9,CityCentre7[[#This Row],[Fatal Crashes]:[Serious Crashes]])</f>
        <v>0</v>
      </c>
      <c r="U111" s="24">
        <v>0</v>
      </c>
      <c r="V111" s="24">
        <v>0</v>
      </c>
      <c r="W111" s="24">
        <v>0</v>
      </c>
      <c r="X111" s="24">
        <f>CityCentre7[[#This Row],[Fatal Injuries]]+CityCentre7[[#This Row],[Serious Injuries]]</f>
        <v>0</v>
      </c>
      <c r="Y111" s="43" t="s">
        <v>189</v>
      </c>
    </row>
    <row r="112" spans="1:25">
      <c r="A112" s="15" t="s">
        <v>360</v>
      </c>
      <c r="B112" s="41" t="s">
        <v>361</v>
      </c>
      <c r="C112" s="25">
        <v>55</v>
      </c>
      <c r="D112" s="22" t="s">
        <v>322</v>
      </c>
      <c r="F112" s="12" t="s">
        <v>189</v>
      </c>
      <c r="G112" s="12" t="s">
        <v>189</v>
      </c>
      <c r="I112" s="23" t="s">
        <v>362</v>
      </c>
      <c r="K112" s="23" t="s">
        <v>189</v>
      </c>
      <c r="L112" s="12" t="s">
        <v>49</v>
      </c>
      <c r="M112" s="45" t="s">
        <v>189</v>
      </c>
      <c r="N112" s="24" t="s">
        <v>189</v>
      </c>
      <c r="O112" s="24"/>
      <c r="P112" s="12" t="s">
        <v>189</v>
      </c>
      <c r="Q112" s="12" t="s">
        <v>189</v>
      </c>
      <c r="R112" s="12" t="s">
        <v>189</v>
      </c>
      <c r="S112" s="12"/>
      <c r="T112" s="24">
        <f>SUBTOTAL(9,CityCentre7[[#This Row],[Fatal Crashes]:[Serious Crashes]])</f>
        <v>0</v>
      </c>
      <c r="U112" s="24">
        <v>0</v>
      </c>
      <c r="V112" s="24">
        <v>0</v>
      </c>
      <c r="W112" s="24">
        <v>0</v>
      </c>
      <c r="X112" s="24">
        <f>CityCentre7[[#This Row],[Fatal Injuries]]+CityCentre7[[#This Row],[Serious Injuries]]</f>
        <v>0</v>
      </c>
      <c r="Y112" s="43" t="s">
        <v>189</v>
      </c>
    </row>
    <row r="113" spans="1:25" ht="15">
      <c r="A113" s="56" t="s">
        <v>363</v>
      </c>
      <c r="B113" s="41"/>
      <c r="C113" s="52"/>
      <c r="D113" s="101"/>
      <c r="F113" s="49"/>
      <c r="G113" s="49"/>
      <c r="K113" s="44"/>
      <c r="L113" s="23"/>
      <c r="M113" s="45"/>
      <c r="N113" s="102"/>
      <c r="O113" s="24"/>
      <c r="P113" s="12">
        <v>0</v>
      </c>
      <c r="Q113" s="12">
        <v>0</v>
      </c>
      <c r="R113" s="12">
        <v>1</v>
      </c>
      <c r="S113" s="12">
        <v>0</v>
      </c>
      <c r="T113" s="102">
        <f>SUBTOTAL(9,CityCentre7[[#This Row],[Fatal Crashes]:[Serious Crashes]])</f>
        <v>0</v>
      </c>
      <c r="U113" s="12">
        <v>0</v>
      </c>
      <c r="V113" s="12">
        <v>0</v>
      </c>
      <c r="W113" s="12">
        <v>1</v>
      </c>
      <c r="X113" s="102">
        <f>CityCentre7[[#This Row],[Fatal Injuries]]+CityCentre7[[#This Row],[Serious Injuries]]</f>
        <v>0</v>
      </c>
      <c r="Y113" s="43"/>
    </row>
    <row r="114" spans="1:25">
      <c r="A114" s="41" t="s">
        <v>364</v>
      </c>
      <c r="B114" s="41"/>
      <c r="C114" s="52"/>
      <c r="D114" s="101"/>
      <c r="F114" s="49"/>
      <c r="G114" s="49"/>
      <c r="K114" s="44"/>
      <c r="L114" s="23"/>
      <c r="M114" s="45"/>
      <c r="N114" s="102"/>
      <c r="O114" s="24"/>
      <c r="P114" s="12">
        <v>0</v>
      </c>
      <c r="Q114" s="12">
        <v>0</v>
      </c>
      <c r="R114" s="12">
        <v>0</v>
      </c>
      <c r="S114" s="12">
        <v>0</v>
      </c>
      <c r="T114" s="102">
        <f>SUBTOTAL(9,CityCentre7[[#This Row],[Fatal Crashes]:[Serious Crashes]])</f>
        <v>0</v>
      </c>
      <c r="U114" s="12">
        <v>0</v>
      </c>
      <c r="V114" s="12">
        <v>0</v>
      </c>
      <c r="W114" s="12">
        <v>0</v>
      </c>
      <c r="X114" s="102">
        <f>CityCentre7[[#This Row],[Fatal Injuries]]+CityCentre7[[#This Row],[Serious Injuries]]</f>
        <v>0</v>
      </c>
      <c r="Y114" s="43"/>
    </row>
    <row r="115" spans="1:25">
      <c r="A115" s="14" t="s">
        <v>365</v>
      </c>
      <c r="B115" s="41" t="s">
        <v>192</v>
      </c>
      <c r="C115" s="27">
        <v>165</v>
      </c>
      <c r="D115" s="22" t="s">
        <v>366</v>
      </c>
      <c r="F115" s="12" t="s">
        <v>189</v>
      </c>
      <c r="G115" s="12" t="s">
        <v>189</v>
      </c>
      <c r="I115" s="23" t="s">
        <v>110</v>
      </c>
      <c r="K115" s="23">
        <v>40</v>
      </c>
      <c r="L115" s="12" t="s">
        <v>34</v>
      </c>
      <c r="M115" s="45" t="s">
        <v>190</v>
      </c>
      <c r="N115" s="12" t="s">
        <v>190</v>
      </c>
      <c r="O115" s="12"/>
      <c r="P115" s="12">
        <v>0</v>
      </c>
      <c r="Q115" s="12">
        <v>0</v>
      </c>
      <c r="R115" s="12">
        <v>0</v>
      </c>
      <c r="S115" s="12">
        <v>1</v>
      </c>
      <c r="T115" s="12">
        <f>SUBTOTAL(9,CityCentre7[[#This Row],[Fatal Crashes]:[Serious Crashes]])</f>
        <v>0</v>
      </c>
      <c r="U115" s="12">
        <v>0</v>
      </c>
      <c r="V115" s="12">
        <v>0</v>
      </c>
      <c r="W115" s="12">
        <v>0</v>
      </c>
      <c r="X115" s="12">
        <f>CityCentre7[[#This Row],[Fatal Injuries]]+CityCentre7[[#This Row],[Serious Injuries]]</f>
        <v>0</v>
      </c>
      <c r="Y115" s="44">
        <v>50</v>
      </c>
    </row>
    <row r="116" spans="1:25">
      <c r="A116" s="14" t="s">
        <v>367</v>
      </c>
      <c r="B116" s="41" t="s">
        <v>192</v>
      </c>
      <c r="C116" s="27">
        <v>116</v>
      </c>
      <c r="D116" s="22" t="s">
        <v>210</v>
      </c>
      <c r="F116" s="12" t="s">
        <v>189</v>
      </c>
      <c r="G116" s="12" t="s">
        <v>189</v>
      </c>
      <c r="I116" s="23" t="s">
        <v>110</v>
      </c>
      <c r="K116" s="23">
        <v>50</v>
      </c>
      <c r="L116" s="12" t="s">
        <v>34</v>
      </c>
      <c r="M116" s="45" t="s">
        <v>190</v>
      </c>
      <c r="N116" s="12" t="s">
        <v>190</v>
      </c>
      <c r="O116" s="12"/>
      <c r="P116" s="12">
        <v>0</v>
      </c>
      <c r="Q116" s="12">
        <v>0</v>
      </c>
      <c r="R116" s="12">
        <v>0</v>
      </c>
      <c r="S116" s="12"/>
      <c r="T116" s="12">
        <f>SUBTOTAL(9,CityCentre7[[#This Row],[Fatal Crashes]:[Serious Crashes]])</f>
        <v>0</v>
      </c>
      <c r="U116" s="12">
        <v>0</v>
      </c>
      <c r="V116" s="12">
        <v>0</v>
      </c>
      <c r="W116" s="12">
        <v>0</v>
      </c>
      <c r="X116" s="12">
        <f>CityCentre7[[#This Row],[Fatal Injuries]]+CityCentre7[[#This Row],[Serious Injuries]]</f>
        <v>0</v>
      </c>
      <c r="Y116" s="44">
        <v>50</v>
      </c>
    </row>
    <row r="117" spans="1:25">
      <c r="A117" s="14" t="s">
        <v>368</v>
      </c>
      <c r="B117" s="41" t="s">
        <v>369</v>
      </c>
      <c r="C117" s="27">
        <v>175</v>
      </c>
      <c r="D117" s="22" t="s">
        <v>188</v>
      </c>
      <c r="F117" s="12" t="s">
        <v>189</v>
      </c>
      <c r="G117" s="12" t="s">
        <v>189</v>
      </c>
      <c r="I117" s="23" t="s">
        <v>110</v>
      </c>
      <c r="K117" s="23">
        <v>40</v>
      </c>
      <c r="L117" s="12" t="s">
        <v>34</v>
      </c>
      <c r="M117" s="45" t="s">
        <v>206</v>
      </c>
      <c r="N117" s="12" t="s">
        <v>206</v>
      </c>
      <c r="O117" s="12"/>
      <c r="P117" s="12">
        <v>0</v>
      </c>
      <c r="Q117" s="12">
        <v>0</v>
      </c>
      <c r="R117" s="12">
        <v>1</v>
      </c>
      <c r="S117" s="12">
        <v>1</v>
      </c>
      <c r="T117" s="12">
        <f>SUBTOTAL(9,CityCentre7[[#This Row],[Fatal Crashes]:[Serious Crashes]])</f>
        <v>0</v>
      </c>
      <c r="U117" s="12">
        <v>0</v>
      </c>
      <c r="V117" s="12">
        <v>0</v>
      </c>
      <c r="W117" s="12">
        <v>1</v>
      </c>
      <c r="X117" s="12">
        <f>CityCentre7[[#This Row],[Fatal Injuries]]+CityCentre7[[#This Row],[Serious Injuries]]</f>
        <v>0</v>
      </c>
      <c r="Y117" s="44">
        <v>50</v>
      </c>
    </row>
    <row r="118" spans="1:25">
      <c r="A118" s="14" t="s">
        <v>370</v>
      </c>
      <c r="B118" s="41"/>
      <c r="C118" s="100"/>
      <c r="D118" s="101"/>
      <c r="F118" s="49"/>
      <c r="G118" s="49"/>
      <c r="K118" s="44"/>
      <c r="L118" s="23"/>
      <c r="M118" s="45"/>
      <c r="N118" s="49"/>
      <c r="O118" s="12"/>
      <c r="P118" s="49">
        <v>0</v>
      </c>
      <c r="Q118" s="49">
        <v>0</v>
      </c>
      <c r="R118" s="49">
        <v>0</v>
      </c>
      <c r="S118" s="12">
        <v>0</v>
      </c>
      <c r="T118" s="49">
        <f>SUBTOTAL(9,CityCentre7[[#This Row],[Fatal Crashes]:[Serious Crashes]])</f>
        <v>0</v>
      </c>
      <c r="U118" s="12">
        <v>0</v>
      </c>
      <c r="V118" s="12">
        <v>0</v>
      </c>
      <c r="W118" s="12">
        <v>0</v>
      </c>
      <c r="X118" s="49">
        <f>CityCentre7[[#This Row],[Fatal Injuries]]+CityCentre7[[#This Row],[Serious Injuries]]</f>
        <v>0</v>
      </c>
      <c r="Y118" s="44"/>
    </row>
    <row r="119" spans="1:25">
      <c r="A119" s="14" t="s">
        <v>371</v>
      </c>
      <c r="B119" s="41" t="s">
        <v>192</v>
      </c>
      <c r="C119" s="27">
        <v>248</v>
      </c>
      <c r="D119" s="22" t="s">
        <v>225</v>
      </c>
      <c r="F119" s="12" t="s">
        <v>189</v>
      </c>
      <c r="G119" s="12" t="s">
        <v>189</v>
      </c>
      <c r="I119" s="23" t="s">
        <v>110</v>
      </c>
      <c r="K119" s="23">
        <v>50</v>
      </c>
      <c r="L119" s="12" t="s">
        <v>34</v>
      </c>
      <c r="M119" s="45" t="s">
        <v>190</v>
      </c>
      <c r="N119" s="12" t="s">
        <v>190</v>
      </c>
      <c r="O119" s="12"/>
      <c r="P119" s="12">
        <v>0</v>
      </c>
      <c r="Q119" s="12">
        <v>0</v>
      </c>
      <c r="R119" s="12">
        <v>1</v>
      </c>
      <c r="S119" s="12"/>
      <c r="T119" s="12">
        <f>SUBTOTAL(9,CityCentre7[[#This Row],[Fatal Crashes]:[Serious Crashes]])</f>
        <v>0</v>
      </c>
      <c r="U119" s="12">
        <v>0</v>
      </c>
      <c r="V119" s="12">
        <v>0</v>
      </c>
      <c r="W119" s="12">
        <v>1</v>
      </c>
      <c r="X119" s="12">
        <f>CityCentre7[[#This Row],[Fatal Injuries]]+CityCentre7[[#This Row],[Serious Injuries]]</f>
        <v>0</v>
      </c>
      <c r="Y119" s="44">
        <v>30</v>
      </c>
    </row>
    <row r="120" spans="1:25">
      <c r="A120" s="14" t="s">
        <v>372</v>
      </c>
      <c r="B120" s="41" t="s">
        <v>192</v>
      </c>
      <c r="C120" s="27">
        <v>318</v>
      </c>
      <c r="D120" s="22" t="s">
        <v>216</v>
      </c>
      <c r="F120" s="12" t="s">
        <v>189</v>
      </c>
      <c r="G120" s="12" t="s">
        <v>189</v>
      </c>
      <c r="I120" s="23" t="s">
        <v>110</v>
      </c>
      <c r="K120" s="23">
        <v>50</v>
      </c>
      <c r="L120" s="12" t="s">
        <v>34</v>
      </c>
      <c r="M120" s="45" t="s">
        <v>190</v>
      </c>
      <c r="N120" s="12" t="s">
        <v>190</v>
      </c>
      <c r="O120" s="12"/>
      <c r="P120" s="12">
        <v>0</v>
      </c>
      <c r="Q120" s="12">
        <v>0</v>
      </c>
      <c r="R120" s="12">
        <v>0</v>
      </c>
      <c r="S120" s="12"/>
      <c r="T120" s="12">
        <f>SUBTOTAL(9,CityCentre7[[#This Row],[Fatal Crashes]:[Serious Crashes]])</f>
        <v>0</v>
      </c>
      <c r="U120" s="12">
        <v>0</v>
      </c>
      <c r="V120" s="12">
        <v>0</v>
      </c>
      <c r="W120" s="12">
        <v>0</v>
      </c>
      <c r="X120" s="12">
        <f>CityCentre7[[#This Row],[Fatal Injuries]]+CityCentre7[[#This Row],[Serious Injuries]]</f>
        <v>0</v>
      </c>
      <c r="Y120" s="44">
        <v>30</v>
      </c>
    </row>
    <row r="121" spans="1:25">
      <c r="A121" s="14" t="s">
        <v>373</v>
      </c>
      <c r="B121" s="41" t="s">
        <v>192</v>
      </c>
      <c r="C121" s="52">
        <v>187</v>
      </c>
      <c r="D121" s="53" t="s">
        <v>374</v>
      </c>
      <c r="F121" s="12" t="s">
        <v>189</v>
      </c>
      <c r="G121" s="12" t="s">
        <v>189</v>
      </c>
      <c r="I121" s="23" t="s">
        <v>110</v>
      </c>
      <c r="K121" s="23">
        <v>50</v>
      </c>
      <c r="L121" s="12" t="s">
        <v>34</v>
      </c>
      <c r="M121" s="45" t="s">
        <v>190</v>
      </c>
      <c r="N121" s="12" t="s">
        <v>190</v>
      </c>
      <c r="O121" s="12"/>
      <c r="P121" s="12">
        <v>0</v>
      </c>
      <c r="Q121" s="12">
        <v>0</v>
      </c>
      <c r="R121" s="12">
        <v>0</v>
      </c>
      <c r="S121" s="12">
        <v>4</v>
      </c>
      <c r="T121" s="12">
        <f>SUBTOTAL(9,CityCentre7[[#This Row],[Fatal Crashes]:[Serious Crashes]])</f>
        <v>0</v>
      </c>
      <c r="U121" s="12">
        <v>0</v>
      </c>
      <c r="V121" s="12">
        <v>0</v>
      </c>
      <c r="W121" s="12">
        <v>0</v>
      </c>
      <c r="X121" s="12">
        <f>CityCentre7[[#This Row],[Fatal Injuries]]+CityCentre7[[#This Row],[Serious Injuries]]</f>
        <v>0</v>
      </c>
      <c r="Y121" s="44">
        <v>50</v>
      </c>
    </row>
    <row r="122" spans="1:25">
      <c r="A122" s="42" t="s">
        <v>375</v>
      </c>
      <c r="B122" s="41" t="s">
        <v>376</v>
      </c>
      <c r="C122" s="27">
        <v>15</v>
      </c>
      <c r="D122" s="103" t="s">
        <v>344</v>
      </c>
      <c r="F122" s="12" t="s">
        <v>189</v>
      </c>
      <c r="G122" s="12" t="s">
        <v>189</v>
      </c>
      <c r="K122" s="44">
        <v>40</v>
      </c>
      <c r="L122" s="12" t="s">
        <v>34</v>
      </c>
      <c r="M122" s="48" t="s">
        <v>200</v>
      </c>
      <c r="N122" s="49" t="s">
        <v>199</v>
      </c>
      <c r="O122" s="12"/>
      <c r="P122" s="49">
        <v>0</v>
      </c>
      <c r="Q122" s="49">
        <v>0</v>
      </c>
      <c r="R122" s="49">
        <v>1</v>
      </c>
      <c r="S122" s="49"/>
      <c r="T122" s="12">
        <f>SUBTOTAL(9,CityCentre7[[#This Row],[Fatal Crashes]:[Serious Crashes]])</f>
        <v>0</v>
      </c>
      <c r="U122" s="12">
        <v>0</v>
      </c>
      <c r="V122" s="12">
        <v>0</v>
      </c>
      <c r="W122" s="12">
        <v>1</v>
      </c>
      <c r="X122" s="12">
        <f>CityCentre7[[#This Row],[Fatal Injuries]]+CityCentre7[[#This Row],[Serious Injuries]]</f>
        <v>0</v>
      </c>
      <c r="Y122" s="44">
        <v>50</v>
      </c>
    </row>
    <row r="123" spans="1:25">
      <c r="A123" s="41" t="s">
        <v>377</v>
      </c>
      <c r="B123" s="41"/>
      <c r="C123" s="52"/>
      <c r="D123" s="101"/>
      <c r="F123" s="49"/>
      <c r="G123" s="49"/>
      <c r="K123" s="44"/>
      <c r="L123" s="23"/>
      <c r="M123" s="48"/>
      <c r="N123" s="49"/>
      <c r="O123" s="12"/>
      <c r="P123" s="49">
        <v>0</v>
      </c>
      <c r="Q123" s="49">
        <v>0</v>
      </c>
      <c r="R123" s="49">
        <v>0</v>
      </c>
      <c r="S123" s="49">
        <v>0</v>
      </c>
      <c r="T123" s="49">
        <f>SUBTOTAL(9,CityCentre7[[#This Row],[Fatal Crashes]:[Serious Crashes]])</f>
        <v>0</v>
      </c>
      <c r="U123" s="12">
        <v>0</v>
      </c>
      <c r="V123" s="12">
        <v>0</v>
      </c>
      <c r="W123" s="12">
        <v>0</v>
      </c>
      <c r="X123" s="49">
        <f>CityCentre7[[#This Row],[Fatal Injuries]]+CityCentre7[[#This Row],[Serious Injuries]]</f>
        <v>0</v>
      </c>
      <c r="Y123" s="44"/>
    </row>
    <row r="124" spans="1:25">
      <c r="A124" s="14" t="s">
        <v>378</v>
      </c>
      <c r="B124" s="41" t="s">
        <v>192</v>
      </c>
      <c r="C124" s="27">
        <v>422</v>
      </c>
      <c r="D124" s="22" t="s">
        <v>379</v>
      </c>
      <c r="F124" s="12" t="s">
        <v>189</v>
      </c>
      <c r="G124" s="12" t="s">
        <v>189</v>
      </c>
      <c r="I124" s="23" t="s">
        <v>110</v>
      </c>
      <c r="K124" s="23">
        <v>50</v>
      </c>
      <c r="L124" s="12" t="s">
        <v>49</v>
      </c>
      <c r="M124" s="45" t="s">
        <v>199</v>
      </c>
      <c r="N124" s="12" t="s">
        <v>206</v>
      </c>
      <c r="O124" s="12"/>
      <c r="P124" s="12">
        <v>0</v>
      </c>
      <c r="Q124" s="12">
        <v>0</v>
      </c>
      <c r="R124" s="12">
        <v>7</v>
      </c>
      <c r="S124" s="12">
        <v>44</v>
      </c>
      <c r="T124" s="12">
        <f>SUBTOTAL(9,CityCentre7[[#This Row],[Fatal Crashes]:[Serious Crashes]])</f>
        <v>0</v>
      </c>
      <c r="U124" s="12">
        <v>0</v>
      </c>
      <c r="V124" s="12">
        <v>0</v>
      </c>
      <c r="W124" s="12">
        <v>9</v>
      </c>
      <c r="X124" s="12">
        <f>CityCentre7[[#This Row],[Fatal Injuries]]+CityCentre7[[#This Row],[Serious Injuries]]</f>
        <v>0</v>
      </c>
      <c r="Y124" s="44">
        <v>50</v>
      </c>
    </row>
    <row r="125" spans="1:25" ht="15.75" customHeight="1">
      <c r="A125" s="14" t="s">
        <v>380</v>
      </c>
      <c r="B125" s="41" t="s">
        <v>192</v>
      </c>
      <c r="C125" s="27">
        <v>131</v>
      </c>
      <c r="D125" s="22" t="s">
        <v>344</v>
      </c>
      <c r="F125" s="12" t="s">
        <v>189</v>
      </c>
      <c r="G125" s="12" t="s">
        <v>189</v>
      </c>
      <c r="I125" s="23" t="s">
        <v>110</v>
      </c>
      <c r="K125" s="23">
        <v>50</v>
      </c>
      <c r="L125" s="12" t="s">
        <v>34</v>
      </c>
      <c r="M125" s="45" t="s">
        <v>190</v>
      </c>
      <c r="N125" s="12" t="s">
        <v>190</v>
      </c>
      <c r="O125" s="12"/>
      <c r="P125" s="12">
        <v>0</v>
      </c>
      <c r="Q125" s="12">
        <v>0</v>
      </c>
      <c r="R125" s="12">
        <v>0</v>
      </c>
      <c r="S125" s="12"/>
      <c r="T125" s="12">
        <f>SUBTOTAL(9,CityCentre7[[#This Row],[Fatal Crashes]:[Serious Crashes]])</f>
        <v>0</v>
      </c>
      <c r="U125" s="12">
        <v>0</v>
      </c>
      <c r="V125" s="12">
        <v>0</v>
      </c>
      <c r="W125" s="12">
        <v>0</v>
      </c>
      <c r="X125" s="12">
        <f>CityCentre7[[#This Row],[Fatal Injuries]]+CityCentre7[[#This Row],[Serious Injuries]]</f>
        <v>0</v>
      </c>
      <c r="Y125" s="44">
        <v>50</v>
      </c>
    </row>
    <row r="126" spans="1:25">
      <c r="A126" s="14" t="s">
        <v>381</v>
      </c>
      <c r="B126" s="41" t="s">
        <v>192</v>
      </c>
      <c r="C126" s="27">
        <v>199</v>
      </c>
      <c r="D126" s="22" t="s">
        <v>222</v>
      </c>
      <c r="F126" s="12" t="s">
        <v>189</v>
      </c>
      <c r="G126" s="12" t="s">
        <v>189</v>
      </c>
      <c r="I126" s="23" t="s">
        <v>110</v>
      </c>
      <c r="K126" s="23">
        <v>40</v>
      </c>
      <c r="L126" s="12" t="s">
        <v>34</v>
      </c>
      <c r="M126" s="45" t="s">
        <v>190</v>
      </c>
      <c r="N126" s="12" t="s">
        <v>190</v>
      </c>
      <c r="O126" s="12"/>
      <c r="P126" s="12">
        <v>0</v>
      </c>
      <c r="Q126" s="12">
        <v>0</v>
      </c>
      <c r="R126" s="12">
        <v>0</v>
      </c>
      <c r="S126" s="12"/>
      <c r="T126" s="12">
        <f>SUBTOTAL(9,CityCentre7[[#This Row],[Fatal Crashes]:[Serious Crashes]])</f>
        <v>0</v>
      </c>
      <c r="U126" s="12">
        <v>0</v>
      </c>
      <c r="V126" s="12">
        <v>0</v>
      </c>
      <c r="W126" s="12">
        <v>0</v>
      </c>
      <c r="X126" s="12">
        <f>CityCentre7[[#This Row],[Fatal Injuries]]+CityCentre7[[#This Row],[Serious Injuries]]</f>
        <v>0</v>
      </c>
      <c r="Y126" s="44">
        <v>50</v>
      </c>
    </row>
    <row r="127" spans="1:25" ht="25.5">
      <c r="A127" s="14" t="s">
        <v>382</v>
      </c>
      <c r="B127" s="41" t="s">
        <v>192</v>
      </c>
      <c r="C127" s="27">
        <v>694</v>
      </c>
      <c r="D127" s="22" t="s">
        <v>270</v>
      </c>
      <c r="F127" s="12" t="s">
        <v>198</v>
      </c>
      <c r="G127" s="12" t="s">
        <v>198</v>
      </c>
      <c r="I127" s="26" t="s">
        <v>383</v>
      </c>
      <c r="K127" s="23">
        <v>50</v>
      </c>
      <c r="L127" s="12" t="s">
        <v>34</v>
      </c>
      <c r="M127" s="45" t="s">
        <v>219</v>
      </c>
      <c r="N127" s="12" t="s">
        <v>206</v>
      </c>
      <c r="O127" s="12"/>
      <c r="P127" s="12">
        <v>0</v>
      </c>
      <c r="Q127" s="12">
        <v>0</v>
      </c>
      <c r="R127" s="12">
        <v>4</v>
      </c>
      <c r="S127" s="12">
        <v>23</v>
      </c>
      <c r="T127" s="12">
        <f>SUBTOTAL(9,CityCentre7[[#This Row],[Fatal Crashes]:[Serious Crashes]])</f>
        <v>0</v>
      </c>
      <c r="U127" s="12">
        <v>0</v>
      </c>
      <c r="V127" s="12">
        <v>0</v>
      </c>
      <c r="W127" s="12">
        <v>7</v>
      </c>
      <c r="X127" s="12">
        <f>CityCentre7[[#This Row],[Fatal Injuries]]+CityCentre7[[#This Row],[Serious Injuries]]</f>
        <v>0</v>
      </c>
      <c r="Y127" s="44">
        <v>50</v>
      </c>
    </row>
    <row r="128" spans="1:25" ht="25.5">
      <c r="A128" s="14" t="s">
        <v>384</v>
      </c>
      <c r="B128" s="41" t="s">
        <v>385</v>
      </c>
      <c r="C128" s="27">
        <v>1120</v>
      </c>
      <c r="D128" s="22" t="s">
        <v>386</v>
      </c>
      <c r="F128" s="12" t="s">
        <v>198</v>
      </c>
      <c r="G128" s="12" t="s">
        <v>198</v>
      </c>
      <c r="I128" s="26" t="s">
        <v>387</v>
      </c>
      <c r="K128" s="23" t="s">
        <v>212</v>
      </c>
      <c r="L128" s="12" t="s">
        <v>49</v>
      </c>
      <c r="M128" s="47" t="s">
        <v>388</v>
      </c>
      <c r="N128" s="35" t="s">
        <v>206</v>
      </c>
      <c r="O128" s="12"/>
      <c r="P128" s="12">
        <v>0</v>
      </c>
      <c r="Q128" s="12">
        <v>4</v>
      </c>
      <c r="R128" s="12">
        <v>25</v>
      </c>
      <c r="S128" s="12">
        <v>86</v>
      </c>
      <c r="T128" s="12">
        <f>SUBTOTAL(9,CityCentre7[[#This Row],[Fatal Crashes]:[Serious Crashes]])</f>
        <v>4</v>
      </c>
      <c r="U128" s="12">
        <v>0</v>
      </c>
      <c r="V128" s="12">
        <v>4</v>
      </c>
      <c r="W128" s="12">
        <v>36</v>
      </c>
      <c r="X128" s="12">
        <f>CityCentre7[[#This Row],[Fatal Injuries]]+CityCentre7[[#This Row],[Serious Injuries]]</f>
        <v>4</v>
      </c>
      <c r="Y128" s="44">
        <v>50</v>
      </c>
    </row>
    <row r="129" spans="1:25">
      <c r="A129" s="14" t="s">
        <v>389</v>
      </c>
      <c r="B129" s="41" t="s">
        <v>192</v>
      </c>
      <c r="C129" s="27">
        <v>1548</v>
      </c>
      <c r="D129" s="22" t="s">
        <v>390</v>
      </c>
      <c r="F129" s="12" t="s">
        <v>198</v>
      </c>
      <c r="G129" s="12" t="s">
        <v>198</v>
      </c>
      <c r="I129" s="23" t="s">
        <v>110</v>
      </c>
      <c r="K129" s="23" t="s">
        <v>391</v>
      </c>
      <c r="L129" s="12" t="s">
        <v>392</v>
      </c>
      <c r="M129" s="47" t="s">
        <v>200</v>
      </c>
      <c r="N129" s="35" t="s">
        <v>200</v>
      </c>
      <c r="O129" s="12"/>
      <c r="P129" s="12">
        <v>0</v>
      </c>
      <c r="Q129" s="12">
        <v>9</v>
      </c>
      <c r="R129" s="12">
        <v>36</v>
      </c>
      <c r="S129" s="12">
        <v>175</v>
      </c>
      <c r="T129" s="12">
        <f>SUBTOTAL(9,CityCentre7[[#This Row],[Fatal Crashes]:[Serious Crashes]])</f>
        <v>9</v>
      </c>
      <c r="U129" s="12">
        <v>0</v>
      </c>
      <c r="V129" s="12">
        <v>9</v>
      </c>
      <c r="W129" s="12">
        <v>42</v>
      </c>
      <c r="X129" s="12">
        <f>CityCentre7[[#This Row],[Fatal Injuries]]+CityCentre7[[#This Row],[Serious Injuries]]</f>
        <v>9</v>
      </c>
      <c r="Y129" s="44" t="s">
        <v>218</v>
      </c>
    </row>
    <row r="130" spans="1:25">
      <c r="A130" s="14" t="s">
        <v>393</v>
      </c>
      <c r="B130" s="41" t="s">
        <v>394</v>
      </c>
      <c r="C130" s="27">
        <v>167</v>
      </c>
      <c r="D130" s="22" t="s">
        <v>344</v>
      </c>
      <c r="F130" s="12" t="s">
        <v>198</v>
      </c>
      <c r="G130" s="12" t="s">
        <v>189</v>
      </c>
      <c r="I130" s="23" t="s">
        <v>110</v>
      </c>
      <c r="K130" s="23">
        <v>50</v>
      </c>
      <c r="L130" s="12" t="s">
        <v>34</v>
      </c>
      <c r="M130" s="45" t="s">
        <v>190</v>
      </c>
      <c r="N130" s="12" t="s">
        <v>190</v>
      </c>
      <c r="O130" s="12"/>
      <c r="P130" s="12">
        <v>0</v>
      </c>
      <c r="Q130" s="12">
        <v>0</v>
      </c>
      <c r="R130" s="12">
        <v>0</v>
      </c>
      <c r="S130" s="12"/>
      <c r="T130" s="12">
        <f>SUBTOTAL(9,CityCentre7[[#This Row],[Fatal Crashes]:[Serious Crashes]])</f>
        <v>0</v>
      </c>
      <c r="U130" s="12">
        <v>0</v>
      </c>
      <c r="V130" s="12">
        <v>0</v>
      </c>
      <c r="W130" s="12">
        <v>0</v>
      </c>
      <c r="X130" s="12">
        <f>CityCentre7[[#This Row],[Fatal Injuries]]+CityCentre7[[#This Row],[Serious Injuries]]</f>
        <v>0</v>
      </c>
      <c r="Y130" s="44">
        <v>50</v>
      </c>
    </row>
    <row r="131" spans="1:25">
      <c r="A131" s="14" t="s">
        <v>395</v>
      </c>
      <c r="B131" s="41" t="s">
        <v>192</v>
      </c>
      <c r="C131" s="27">
        <v>142</v>
      </c>
      <c r="D131" s="22" t="s">
        <v>195</v>
      </c>
      <c r="F131" s="12" t="s">
        <v>189</v>
      </c>
      <c r="G131" s="12" t="s">
        <v>189</v>
      </c>
      <c r="I131" s="23" t="s">
        <v>110</v>
      </c>
      <c r="K131" s="23">
        <v>40</v>
      </c>
      <c r="L131" s="12" t="s">
        <v>34</v>
      </c>
      <c r="M131" s="45" t="s">
        <v>190</v>
      </c>
      <c r="N131" s="12" t="s">
        <v>190</v>
      </c>
      <c r="O131" s="12"/>
      <c r="P131" s="12">
        <v>0</v>
      </c>
      <c r="Q131" s="12">
        <v>0</v>
      </c>
      <c r="R131" s="12">
        <v>0</v>
      </c>
      <c r="S131" s="12">
        <v>1</v>
      </c>
      <c r="T131" s="12">
        <f>SUBTOTAL(9,CityCentre7[[#This Row],[Fatal Crashes]:[Serious Crashes]])</f>
        <v>0</v>
      </c>
      <c r="U131" s="12">
        <v>0</v>
      </c>
      <c r="V131" s="12">
        <v>0</v>
      </c>
      <c r="W131" s="12">
        <v>0</v>
      </c>
      <c r="X131" s="12">
        <f>CityCentre7[[#This Row],[Fatal Injuries]]+CityCentre7[[#This Row],[Serious Injuries]]</f>
        <v>0</v>
      </c>
      <c r="Y131" s="44">
        <v>50</v>
      </c>
    </row>
    <row r="132" spans="1:25">
      <c r="A132" s="14" t="s">
        <v>396</v>
      </c>
      <c r="B132" s="41" t="s">
        <v>192</v>
      </c>
      <c r="C132" s="27">
        <v>369</v>
      </c>
      <c r="D132" s="22" t="s">
        <v>193</v>
      </c>
      <c r="F132" s="12" t="s">
        <v>189</v>
      </c>
      <c r="G132" s="12" t="s">
        <v>189</v>
      </c>
      <c r="I132" s="23" t="s">
        <v>110</v>
      </c>
      <c r="K132" s="23">
        <v>50</v>
      </c>
      <c r="L132" s="12" t="s">
        <v>34</v>
      </c>
      <c r="M132" s="45" t="s">
        <v>190</v>
      </c>
      <c r="N132" s="12" t="s">
        <v>190</v>
      </c>
      <c r="O132" s="12"/>
      <c r="P132" s="12">
        <v>0</v>
      </c>
      <c r="Q132" s="12">
        <v>0</v>
      </c>
      <c r="R132" s="12">
        <v>0</v>
      </c>
      <c r="S132" s="12">
        <v>5</v>
      </c>
      <c r="T132" s="12">
        <f>SUBTOTAL(9,CityCentre7[[#This Row],[Fatal Crashes]:[Serious Crashes]])</f>
        <v>0</v>
      </c>
      <c r="U132" s="12">
        <v>0</v>
      </c>
      <c r="V132" s="12">
        <v>0</v>
      </c>
      <c r="W132" s="12">
        <v>0</v>
      </c>
      <c r="X132" s="12">
        <f>CityCentre7[[#This Row],[Fatal Injuries]]+CityCentre7[[#This Row],[Serious Injuries]]</f>
        <v>0</v>
      </c>
      <c r="Y132" s="44">
        <v>50</v>
      </c>
    </row>
    <row r="133" spans="1:25">
      <c r="A133" s="14" t="s">
        <v>397</v>
      </c>
      <c r="B133" s="41" t="s">
        <v>192</v>
      </c>
      <c r="C133" s="27">
        <v>134</v>
      </c>
      <c r="D133" s="22" t="s">
        <v>366</v>
      </c>
      <c r="F133" s="12" t="s">
        <v>189</v>
      </c>
      <c r="G133" s="12" t="s">
        <v>189</v>
      </c>
      <c r="I133" s="23" t="s">
        <v>110</v>
      </c>
      <c r="K133" s="23">
        <v>50</v>
      </c>
      <c r="L133" s="12" t="s">
        <v>34</v>
      </c>
      <c r="M133" s="45" t="s">
        <v>219</v>
      </c>
      <c r="N133" s="12" t="s">
        <v>206</v>
      </c>
      <c r="O133" s="12"/>
      <c r="P133" s="12">
        <v>0</v>
      </c>
      <c r="Q133" s="12">
        <v>0</v>
      </c>
      <c r="R133" s="12">
        <v>1</v>
      </c>
      <c r="S133" s="12">
        <v>4</v>
      </c>
      <c r="T133" s="12">
        <f>SUBTOTAL(9,CityCentre7[[#This Row],[Fatal Crashes]:[Serious Crashes]])</f>
        <v>0</v>
      </c>
      <c r="U133" s="12">
        <v>0</v>
      </c>
      <c r="V133" s="12">
        <v>0</v>
      </c>
      <c r="W133" s="12">
        <v>2</v>
      </c>
      <c r="X133" s="12">
        <f>CityCentre7[[#This Row],[Fatal Injuries]]+CityCentre7[[#This Row],[Serious Injuries]]</f>
        <v>0</v>
      </c>
      <c r="Y133" s="44">
        <v>50</v>
      </c>
    </row>
    <row r="134" spans="1:25">
      <c r="A134" s="14" t="s">
        <v>398</v>
      </c>
      <c r="B134" s="41" t="s">
        <v>192</v>
      </c>
      <c r="C134" s="27">
        <v>82</v>
      </c>
      <c r="D134" s="22" t="s">
        <v>222</v>
      </c>
      <c r="F134" s="12" t="s">
        <v>189</v>
      </c>
      <c r="G134" s="12" t="s">
        <v>189</v>
      </c>
      <c r="I134" s="23" t="s">
        <v>110</v>
      </c>
      <c r="K134" s="23">
        <v>0</v>
      </c>
      <c r="L134" s="12" t="s">
        <v>34</v>
      </c>
      <c r="M134" s="45" t="s">
        <v>226</v>
      </c>
      <c r="N134" s="12" t="s">
        <v>226</v>
      </c>
      <c r="O134" s="12"/>
      <c r="P134" s="12">
        <v>0</v>
      </c>
      <c r="Q134" s="12">
        <v>0</v>
      </c>
      <c r="R134" s="12">
        <v>0</v>
      </c>
      <c r="S134" s="12"/>
      <c r="T134" s="12">
        <f>SUBTOTAL(9,CityCentre7[[#This Row],[Fatal Crashes]:[Serious Crashes]])</f>
        <v>0</v>
      </c>
      <c r="U134" s="12">
        <v>0</v>
      </c>
      <c r="V134" s="12">
        <v>0</v>
      </c>
      <c r="W134" s="12">
        <v>0</v>
      </c>
      <c r="X134" s="12">
        <f>CityCentre7[[#This Row],[Fatal Injuries]]+CityCentre7[[#This Row],[Serious Injuries]]</f>
        <v>0</v>
      </c>
      <c r="Y134" s="44">
        <v>50</v>
      </c>
    </row>
    <row r="135" spans="1:25">
      <c r="A135" s="14" t="s">
        <v>399</v>
      </c>
      <c r="B135" s="14" t="s">
        <v>192</v>
      </c>
      <c r="C135" s="27">
        <v>291</v>
      </c>
      <c r="D135" s="22" t="s">
        <v>400</v>
      </c>
      <c r="F135" s="12" t="s">
        <v>189</v>
      </c>
      <c r="G135" s="12" t="s">
        <v>189</v>
      </c>
      <c r="I135" s="23" t="s">
        <v>110</v>
      </c>
      <c r="K135" s="23">
        <v>0</v>
      </c>
      <c r="L135" s="12" t="s">
        <v>34</v>
      </c>
      <c r="M135" s="45" t="s">
        <v>226</v>
      </c>
      <c r="N135" s="12" t="s">
        <v>226</v>
      </c>
      <c r="O135" s="12"/>
      <c r="P135" s="12">
        <v>0</v>
      </c>
      <c r="Q135" s="12">
        <v>0</v>
      </c>
      <c r="R135" s="12">
        <v>0</v>
      </c>
      <c r="S135" s="12"/>
      <c r="T135" s="12">
        <f>SUBTOTAL(9,CityCentre7[[#This Row],[Fatal Crashes]:[Serious Crashes]])</f>
        <v>0</v>
      </c>
      <c r="U135" s="12">
        <v>0</v>
      </c>
      <c r="V135" s="12">
        <v>0</v>
      </c>
      <c r="W135" s="12">
        <v>0</v>
      </c>
      <c r="X135" s="12">
        <f>CityCentre7[[#This Row],[Fatal Injuries]]+CityCentre7[[#This Row],[Serious Injuries]]</f>
        <v>0</v>
      </c>
      <c r="Y135" s="44">
        <v>50</v>
      </c>
    </row>
    <row r="136" spans="1:25">
      <c r="A136" s="14" t="s">
        <v>401</v>
      </c>
      <c r="B136" s="14" t="s">
        <v>192</v>
      </c>
      <c r="C136" s="27">
        <v>76</v>
      </c>
      <c r="D136" s="22" t="s">
        <v>222</v>
      </c>
      <c r="F136" s="12" t="s">
        <v>189</v>
      </c>
      <c r="G136" s="12" t="s">
        <v>189</v>
      </c>
      <c r="I136" s="23" t="s">
        <v>110</v>
      </c>
      <c r="K136" s="23">
        <v>50</v>
      </c>
      <c r="L136" s="12" t="s">
        <v>34</v>
      </c>
      <c r="M136" s="45" t="s">
        <v>190</v>
      </c>
      <c r="N136" s="12" t="s">
        <v>190</v>
      </c>
      <c r="O136" s="12"/>
      <c r="P136" s="12">
        <v>0</v>
      </c>
      <c r="Q136" s="12">
        <v>0</v>
      </c>
      <c r="R136" s="12">
        <v>0</v>
      </c>
      <c r="S136" s="12">
        <v>2</v>
      </c>
      <c r="T136" s="12">
        <f>SUBTOTAL(9,CityCentre7[[#This Row],[Fatal Crashes]:[Serious Crashes]])</f>
        <v>0</v>
      </c>
      <c r="U136" s="12">
        <v>0</v>
      </c>
      <c r="V136" s="12">
        <v>0</v>
      </c>
      <c r="W136" s="12">
        <v>0</v>
      </c>
      <c r="X136" s="12">
        <f>CityCentre7[[#This Row],[Fatal Injuries]]+CityCentre7[[#This Row],[Serious Injuries]]</f>
        <v>0</v>
      </c>
      <c r="Y136" s="44">
        <v>50</v>
      </c>
    </row>
    <row r="137" spans="1:25">
      <c r="A137" s="14" t="s">
        <v>402</v>
      </c>
      <c r="B137" s="14" t="s">
        <v>192</v>
      </c>
      <c r="C137" s="27">
        <v>91</v>
      </c>
      <c r="D137" s="22" t="s">
        <v>204</v>
      </c>
      <c r="F137" s="12" t="s">
        <v>189</v>
      </c>
      <c r="G137" s="12" t="s">
        <v>189</v>
      </c>
      <c r="I137" s="23" t="s">
        <v>110</v>
      </c>
      <c r="K137" s="23">
        <v>50</v>
      </c>
      <c r="L137" s="12" t="s">
        <v>34</v>
      </c>
      <c r="M137" s="45" t="s">
        <v>190</v>
      </c>
      <c r="N137" s="12" t="s">
        <v>190</v>
      </c>
      <c r="O137" s="12"/>
      <c r="P137" s="12">
        <v>0</v>
      </c>
      <c r="Q137" s="12">
        <v>0</v>
      </c>
      <c r="R137" s="12">
        <v>0</v>
      </c>
      <c r="S137" s="12">
        <v>3</v>
      </c>
      <c r="T137" s="12">
        <f>SUBTOTAL(9,CityCentre7[[#This Row],[Fatal Crashes]:[Serious Crashes]])</f>
        <v>0</v>
      </c>
      <c r="U137" s="12">
        <v>0</v>
      </c>
      <c r="V137" s="12">
        <v>0</v>
      </c>
      <c r="W137" s="12">
        <v>0</v>
      </c>
      <c r="X137" s="12">
        <f>CityCentre7[[#This Row],[Fatal Injuries]]+CityCentre7[[#This Row],[Serious Injuries]]</f>
        <v>0</v>
      </c>
      <c r="Y137" s="44">
        <v>50</v>
      </c>
    </row>
    <row r="138" spans="1:25">
      <c r="A138" s="14" t="s">
        <v>403</v>
      </c>
      <c r="B138" s="14" t="s">
        <v>192</v>
      </c>
      <c r="C138" s="27">
        <v>405</v>
      </c>
      <c r="D138" s="22" t="s">
        <v>404</v>
      </c>
      <c r="F138" s="12" t="s">
        <v>189</v>
      </c>
      <c r="G138" s="12" t="s">
        <v>189</v>
      </c>
      <c r="I138" s="23" t="s">
        <v>110</v>
      </c>
      <c r="K138" s="23">
        <v>50</v>
      </c>
      <c r="L138" s="12" t="s">
        <v>49</v>
      </c>
      <c r="M138" s="45" t="s">
        <v>199</v>
      </c>
      <c r="N138" s="12" t="s">
        <v>200</v>
      </c>
      <c r="O138" s="12"/>
      <c r="P138" s="12">
        <v>0</v>
      </c>
      <c r="Q138" s="12">
        <v>0</v>
      </c>
      <c r="R138" s="12">
        <v>8</v>
      </c>
      <c r="S138" s="12">
        <v>15</v>
      </c>
      <c r="T138" s="12">
        <f>SUBTOTAL(9,CityCentre7[[#This Row],[Fatal Crashes]:[Serious Crashes]])</f>
        <v>0</v>
      </c>
      <c r="U138" s="12">
        <v>0</v>
      </c>
      <c r="V138" s="12">
        <v>0</v>
      </c>
      <c r="W138" s="12">
        <v>10</v>
      </c>
      <c r="X138" s="12">
        <f>CityCentre7[[#This Row],[Fatal Injuries]]+CityCentre7[[#This Row],[Serious Injuries]]</f>
        <v>0</v>
      </c>
      <c r="Y138" s="44">
        <v>50</v>
      </c>
    </row>
    <row r="139" spans="1:25">
      <c r="A139" s="14" t="s">
        <v>405</v>
      </c>
      <c r="B139" s="14" t="s">
        <v>192</v>
      </c>
      <c r="C139" s="27">
        <v>84</v>
      </c>
      <c r="D139" s="22" t="s">
        <v>222</v>
      </c>
      <c r="F139" s="12" t="s">
        <v>189</v>
      </c>
      <c r="G139" s="12" t="s">
        <v>189</v>
      </c>
      <c r="I139" s="23" t="s">
        <v>205</v>
      </c>
      <c r="K139" s="23">
        <v>50</v>
      </c>
      <c r="L139" s="12" t="s">
        <v>34</v>
      </c>
      <c r="M139" s="45" t="s">
        <v>190</v>
      </c>
      <c r="N139" s="12" t="s">
        <v>190</v>
      </c>
      <c r="O139" s="12"/>
      <c r="P139" s="12">
        <v>0</v>
      </c>
      <c r="Q139" s="12">
        <v>0</v>
      </c>
      <c r="R139" s="12">
        <v>0</v>
      </c>
      <c r="S139" s="12"/>
      <c r="T139" s="12">
        <f>SUBTOTAL(9,CityCentre7[[#This Row],[Fatal Crashes]:[Serious Crashes]])</f>
        <v>0</v>
      </c>
      <c r="U139" s="12">
        <v>0</v>
      </c>
      <c r="V139" s="12">
        <v>0</v>
      </c>
      <c r="W139" s="12">
        <v>0</v>
      </c>
      <c r="X139" s="12">
        <f>CityCentre7[[#This Row],[Fatal Injuries]]+CityCentre7[[#This Row],[Serious Injuries]]</f>
        <v>0</v>
      </c>
      <c r="Y139" s="44">
        <v>50</v>
      </c>
    </row>
    <row r="140" spans="1:25" ht="15">
      <c r="A140" s="56" t="s">
        <v>406</v>
      </c>
      <c r="B140" s="14"/>
      <c r="C140" s="52"/>
      <c r="D140" s="101"/>
      <c r="F140" s="49"/>
      <c r="G140" s="49"/>
      <c r="K140" s="44"/>
      <c r="L140" s="23"/>
      <c r="M140" s="45"/>
      <c r="N140" s="49"/>
      <c r="O140" s="12"/>
      <c r="P140" s="12">
        <v>0</v>
      </c>
      <c r="Q140" s="12">
        <v>0</v>
      </c>
      <c r="R140" s="12">
        <v>0</v>
      </c>
      <c r="S140" s="12">
        <v>0</v>
      </c>
      <c r="T140" s="49">
        <f>SUBTOTAL(9,CityCentre7[[#This Row],[Fatal Crashes]:[Serious Crashes]])</f>
        <v>0</v>
      </c>
      <c r="U140" s="12">
        <v>0</v>
      </c>
      <c r="V140" s="12">
        <v>0</v>
      </c>
      <c r="W140" s="12">
        <v>0</v>
      </c>
      <c r="X140" s="49">
        <f>CityCentre7[[#This Row],[Fatal Injuries]]+CityCentre7[[#This Row],[Serious Injuries]]</f>
        <v>0</v>
      </c>
      <c r="Y140" s="44"/>
    </row>
    <row r="141" spans="1:25">
      <c r="A141" s="14" t="s">
        <v>407</v>
      </c>
      <c r="B141" s="14" t="s">
        <v>192</v>
      </c>
      <c r="C141" s="27">
        <v>100</v>
      </c>
      <c r="D141" s="22" t="s">
        <v>204</v>
      </c>
      <c r="F141" s="12" t="s">
        <v>189</v>
      </c>
      <c r="G141" s="12" t="s">
        <v>189</v>
      </c>
      <c r="I141" s="23" t="s">
        <v>110</v>
      </c>
      <c r="K141" s="23">
        <v>50</v>
      </c>
      <c r="L141" s="12" t="s">
        <v>34</v>
      </c>
      <c r="M141" s="45" t="s">
        <v>190</v>
      </c>
      <c r="N141" s="12" t="s">
        <v>190</v>
      </c>
      <c r="O141" s="12"/>
      <c r="P141" s="12">
        <v>0</v>
      </c>
      <c r="Q141" s="12">
        <v>0</v>
      </c>
      <c r="R141" s="12">
        <v>0</v>
      </c>
      <c r="S141" s="12">
        <v>1</v>
      </c>
      <c r="T141" s="12">
        <f>SUBTOTAL(9,CityCentre7[[#This Row],[Fatal Crashes]:[Serious Crashes]])</f>
        <v>0</v>
      </c>
      <c r="U141" s="12">
        <v>0</v>
      </c>
      <c r="V141" s="12">
        <v>0</v>
      </c>
      <c r="W141" s="12">
        <v>0</v>
      </c>
      <c r="X141" s="12">
        <f>CityCentre7[[#This Row],[Fatal Injuries]]+CityCentre7[[#This Row],[Serious Injuries]]</f>
        <v>0</v>
      </c>
      <c r="Y141" s="44">
        <v>50</v>
      </c>
    </row>
    <row r="142" spans="1:25">
      <c r="A142" s="14" t="s">
        <v>408</v>
      </c>
      <c r="B142" s="14" t="s">
        <v>192</v>
      </c>
      <c r="C142" s="27">
        <v>121</v>
      </c>
      <c r="D142" s="22" t="s">
        <v>204</v>
      </c>
      <c r="F142" s="12" t="s">
        <v>189</v>
      </c>
      <c r="G142" s="12" t="s">
        <v>189</v>
      </c>
      <c r="I142" s="23" t="s">
        <v>110</v>
      </c>
      <c r="K142" s="23">
        <v>50</v>
      </c>
      <c r="L142" s="12" t="s">
        <v>34</v>
      </c>
      <c r="M142" s="45" t="s">
        <v>190</v>
      </c>
      <c r="N142" s="12" t="s">
        <v>190</v>
      </c>
      <c r="O142" s="12"/>
      <c r="P142" s="12">
        <v>0</v>
      </c>
      <c r="Q142" s="12">
        <v>0</v>
      </c>
      <c r="R142" s="12">
        <v>0</v>
      </c>
      <c r="S142" s="12"/>
      <c r="T142" s="12">
        <f>SUBTOTAL(9,CityCentre7[[#This Row],[Fatal Crashes]:[Serious Crashes]])</f>
        <v>0</v>
      </c>
      <c r="U142" s="12">
        <v>0</v>
      </c>
      <c r="V142" s="12">
        <v>0</v>
      </c>
      <c r="W142" s="12">
        <v>0</v>
      </c>
      <c r="X142" s="12">
        <f>CityCentre7[[#This Row],[Fatal Injuries]]+CityCentre7[[#This Row],[Serious Injuries]]</f>
        <v>0</v>
      </c>
      <c r="Y142" s="44">
        <v>50</v>
      </c>
    </row>
    <row r="143" spans="1:25">
      <c r="A143" s="14" t="s">
        <v>409</v>
      </c>
      <c r="B143" s="41" t="s">
        <v>192</v>
      </c>
      <c r="C143" s="27">
        <v>335</v>
      </c>
      <c r="D143" s="22" t="s">
        <v>195</v>
      </c>
      <c r="F143" s="12" t="s">
        <v>189</v>
      </c>
      <c r="G143" s="12" t="s">
        <v>189</v>
      </c>
      <c r="I143" s="23" t="s">
        <v>110</v>
      </c>
      <c r="K143" s="23">
        <v>50</v>
      </c>
      <c r="L143" s="12" t="s">
        <v>34</v>
      </c>
      <c r="M143" s="45" t="s">
        <v>190</v>
      </c>
      <c r="N143" s="12" t="s">
        <v>190</v>
      </c>
      <c r="O143" s="12"/>
      <c r="P143" s="12">
        <v>0</v>
      </c>
      <c r="Q143" s="12">
        <v>0</v>
      </c>
      <c r="R143" s="12">
        <v>0</v>
      </c>
      <c r="S143" s="12">
        <v>4</v>
      </c>
      <c r="T143" s="12">
        <f>SUBTOTAL(9,CityCentre7[[#This Row],[Fatal Crashes]:[Serious Crashes]])</f>
        <v>0</v>
      </c>
      <c r="U143" s="12">
        <v>0</v>
      </c>
      <c r="V143" s="12">
        <v>0</v>
      </c>
      <c r="W143" s="12">
        <v>0</v>
      </c>
      <c r="X143" s="12">
        <f>CityCentre7[[#This Row],[Fatal Injuries]]+CityCentre7[[#This Row],[Serious Injuries]]</f>
        <v>0</v>
      </c>
      <c r="Y143" s="44">
        <v>50</v>
      </c>
    </row>
    <row r="144" spans="1:25">
      <c r="A144" s="14" t="s">
        <v>410</v>
      </c>
      <c r="B144" s="41" t="s">
        <v>192</v>
      </c>
      <c r="C144" s="27">
        <v>308</v>
      </c>
      <c r="D144" s="22" t="s">
        <v>225</v>
      </c>
      <c r="F144" s="12" t="s">
        <v>198</v>
      </c>
      <c r="G144" s="12" t="s">
        <v>198</v>
      </c>
      <c r="I144" s="23" t="s">
        <v>110</v>
      </c>
      <c r="K144" s="23">
        <v>40</v>
      </c>
      <c r="L144" s="12" t="s">
        <v>34</v>
      </c>
      <c r="M144" s="45" t="s">
        <v>219</v>
      </c>
      <c r="N144" s="12" t="s">
        <v>219</v>
      </c>
      <c r="O144" s="12"/>
      <c r="P144" s="12">
        <v>0</v>
      </c>
      <c r="Q144" s="12">
        <v>0</v>
      </c>
      <c r="R144" s="12">
        <v>1</v>
      </c>
      <c r="S144" s="12">
        <v>4</v>
      </c>
      <c r="T144" s="12">
        <f>SUBTOTAL(9,CityCentre7[[#This Row],[Fatal Crashes]:[Serious Crashes]])</f>
        <v>0</v>
      </c>
      <c r="U144" s="12">
        <v>0</v>
      </c>
      <c r="V144" s="12">
        <v>0</v>
      </c>
      <c r="W144" s="12">
        <v>1</v>
      </c>
      <c r="X144" s="12">
        <f>CityCentre7[[#This Row],[Fatal Injuries]]+CityCentre7[[#This Row],[Serious Injuries]]</f>
        <v>0</v>
      </c>
      <c r="Y144" s="44">
        <v>50</v>
      </c>
    </row>
    <row r="145" spans="1:25">
      <c r="A145" s="14" t="s">
        <v>411</v>
      </c>
      <c r="B145" s="41" t="s">
        <v>192</v>
      </c>
      <c r="C145" s="27">
        <v>245</v>
      </c>
      <c r="D145" s="22" t="s">
        <v>197</v>
      </c>
      <c r="F145" s="12" t="s">
        <v>189</v>
      </c>
      <c r="G145" s="12" t="s">
        <v>189</v>
      </c>
      <c r="I145" s="23" t="s">
        <v>110</v>
      </c>
      <c r="K145" s="23">
        <v>50</v>
      </c>
      <c r="L145" s="12" t="s">
        <v>34</v>
      </c>
      <c r="M145" s="45" t="s">
        <v>190</v>
      </c>
      <c r="N145" s="12" t="s">
        <v>190</v>
      </c>
      <c r="O145" s="12"/>
      <c r="P145" s="12">
        <v>0</v>
      </c>
      <c r="Q145" s="12">
        <v>0</v>
      </c>
      <c r="R145" s="12">
        <v>0</v>
      </c>
      <c r="S145" s="12">
        <v>1</v>
      </c>
      <c r="T145" s="12">
        <f>SUBTOTAL(9,CityCentre7[[#This Row],[Fatal Crashes]:[Serious Crashes]])</f>
        <v>0</v>
      </c>
      <c r="U145" s="12">
        <v>0</v>
      </c>
      <c r="V145" s="12">
        <v>0</v>
      </c>
      <c r="W145" s="12">
        <v>0</v>
      </c>
      <c r="X145" s="12">
        <f>CityCentre7[[#This Row],[Fatal Injuries]]+CityCentre7[[#This Row],[Serious Injuries]]</f>
        <v>0</v>
      </c>
      <c r="Y145" s="44">
        <v>50</v>
      </c>
    </row>
    <row r="146" spans="1:25" ht="25.5">
      <c r="A146" s="14" t="s">
        <v>412</v>
      </c>
      <c r="B146" s="41" t="s">
        <v>413</v>
      </c>
      <c r="C146" s="27">
        <v>1240</v>
      </c>
      <c r="D146" s="22" t="s">
        <v>204</v>
      </c>
      <c r="F146" s="12" t="s">
        <v>198</v>
      </c>
      <c r="G146" s="12" t="s">
        <v>198</v>
      </c>
      <c r="I146" s="26" t="s">
        <v>208</v>
      </c>
      <c r="K146" s="23">
        <v>50</v>
      </c>
      <c r="L146" s="12" t="s">
        <v>414</v>
      </c>
      <c r="M146" s="46" t="s">
        <v>200</v>
      </c>
      <c r="N146" s="35" t="s">
        <v>200</v>
      </c>
      <c r="O146" s="12"/>
      <c r="P146" s="12">
        <v>0</v>
      </c>
      <c r="Q146" s="12">
        <v>4</v>
      </c>
      <c r="R146" s="12">
        <v>35</v>
      </c>
      <c r="S146" s="12">
        <v>93</v>
      </c>
      <c r="T146" s="12">
        <f>SUBTOTAL(9,CityCentre7[[#This Row],[Fatal Crashes]:[Serious Crashes]])</f>
        <v>4</v>
      </c>
      <c r="U146" s="12">
        <v>0</v>
      </c>
      <c r="V146" s="12">
        <v>4</v>
      </c>
      <c r="W146" s="12">
        <v>41</v>
      </c>
      <c r="X146" s="12">
        <f>CityCentre7[[#This Row],[Fatal Injuries]]+CityCentre7[[#This Row],[Serious Injuries]]</f>
        <v>4</v>
      </c>
      <c r="Y146" s="44">
        <v>50</v>
      </c>
    </row>
    <row r="147" spans="1:25">
      <c r="A147" s="15" t="s">
        <v>415</v>
      </c>
      <c r="B147" s="41" t="s">
        <v>416</v>
      </c>
      <c r="C147" s="25">
        <v>30</v>
      </c>
      <c r="D147" s="22" t="s">
        <v>204</v>
      </c>
      <c r="F147" s="12" t="s">
        <v>189</v>
      </c>
      <c r="G147" s="12" t="s">
        <v>189</v>
      </c>
      <c r="I147" s="23" t="s">
        <v>110</v>
      </c>
      <c r="K147" s="23">
        <v>0</v>
      </c>
      <c r="L147" s="12" t="s">
        <v>34</v>
      </c>
      <c r="M147" s="45" t="s">
        <v>226</v>
      </c>
      <c r="N147" s="24" t="s">
        <v>226</v>
      </c>
      <c r="O147" s="12"/>
      <c r="P147" s="12" t="s">
        <v>189</v>
      </c>
      <c r="Q147" s="12" t="s">
        <v>189</v>
      </c>
      <c r="R147" s="12" t="s">
        <v>189</v>
      </c>
      <c r="S147" s="12"/>
      <c r="T147" s="12">
        <f>SUBTOTAL(9,CityCentre7[[#This Row],[Fatal Crashes]:[Serious Crashes]])</f>
        <v>0</v>
      </c>
      <c r="U147" s="12">
        <v>0</v>
      </c>
      <c r="V147" s="12">
        <v>0</v>
      </c>
      <c r="W147" s="12">
        <v>0</v>
      </c>
      <c r="X147" s="12">
        <f>CityCentre7[[#This Row],[Fatal Injuries]]+CityCentre7[[#This Row],[Serious Injuries]]</f>
        <v>0</v>
      </c>
      <c r="Y147" s="44">
        <v>50</v>
      </c>
    </row>
    <row r="148" spans="1:25">
      <c r="A148" s="14" t="s">
        <v>417</v>
      </c>
      <c r="B148" s="41" t="s">
        <v>192</v>
      </c>
      <c r="C148" s="27">
        <v>188</v>
      </c>
      <c r="D148" s="22" t="s">
        <v>344</v>
      </c>
      <c r="F148" s="12" t="s">
        <v>189</v>
      </c>
      <c r="G148" s="12" t="s">
        <v>189</v>
      </c>
      <c r="I148" s="23" t="s">
        <v>110</v>
      </c>
      <c r="K148" s="23">
        <v>50</v>
      </c>
      <c r="L148" s="12" t="s">
        <v>34</v>
      </c>
      <c r="M148" s="45" t="s">
        <v>219</v>
      </c>
      <c r="N148" s="12" t="s">
        <v>206</v>
      </c>
      <c r="O148" s="12"/>
      <c r="P148" s="12">
        <v>0</v>
      </c>
      <c r="Q148" s="12">
        <v>0</v>
      </c>
      <c r="R148" s="12">
        <v>3</v>
      </c>
      <c r="S148" s="12">
        <v>2</v>
      </c>
      <c r="T148" s="12">
        <f>SUBTOTAL(9,CityCentre7[[#This Row],[Fatal Crashes]:[Serious Crashes]])</f>
        <v>0</v>
      </c>
      <c r="U148" s="12">
        <v>0</v>
      </c>
      <c r="V148" s="12">
        <v>0</v>
      </c>
      <c r="W148" s="12">
        <v>3</v>
      </c>
      <c r="X148" s="12">
        <f>CityCentre7[[#This Row],[Fatal Injuries]]+CityCentre7[[#This Row],[Serious Injuries]]</f>
        <v>0</v>
      </c>
      <c r="Y148" s="44">
        <v>50</v>
      </c>
    </row>
    <row r="149" spans="1:25">
      <c r="A149" s="14" t="s">
        <v>418</v>
      </c>
      <c r="B149" s="41" t="s">
        <v>192</v>
      </c>
      <c r="C149" s="27">
        <v>95</v>
      </c>
      <c r="D149" s="22" t="s">
        <v>344</v>
      </c>
      <c r="F149" s="12" t="s">
        <v>189</v>
      </c>
      <c r="G149" s="12" t="s">
        <v>189</v>
      </c>
      <c r="I149" s="23" t="s">
        <v>110</v>
      </c>
      <c r="K149" s="23">
        <v>50</v>
      </c>
      <c r="L149" s="12" t="s">
        <v>34</v>
      </c>
      <c r="M149" s="45" t="s">
        <v>190</v>
      </c>
      <c r="N149" s="12" t="s">
        <v>190</v>
      </c>
      <c r="O149" s="12"/>
      <c r="P149" s="12">
        <v>0</v>
      </c>
      <c r="Q149" s="12">
        <v>0</v>
      </c>
      <c r="R149" s="12">
        <v>0</v>
      </c>
      <c r="S149" s="12"/>
      <c r="T149" s="12">
        <f>SUBTOTAL(9,CityCentre7[[#This Row],[Fatal Crashes]:[Serious Crashes]])</f>
        <v>0</v>
      </c>
      <c r="U149" s="12">
        <v>0</v>
      </c>
      <c r="V149" s="12">
        <v>0</v>
      </c>
      <c r="W149" s="12">
        <v>0</v>
      </c>
      <c r="X149" s="12">
        <f>CityCentre7[[#This Row],[Fatal Injuries]]+CityCentre7[[#This Row],[Serious Injuries]]</f>
        <v>0</v>
      </c>
      <c r="Y149" s="44">
        <v>50</v>
      </c>
    </row>
    <row r="150" spans="1:25">
      <c r="A150" s="14" t="s">
        <v>419</v>
      </c>
      <c r="B150" s="41" t="s">
        <v>192</v>
      </c>
      <c r="C150" s="27">
        <v>382</v>
      </c>
      <c r="D150" s="22" t="s">
        <v>344</v>
      </c>
      <c r="F150" s="12" t="s">
        <v>189</v>
      </c>
      <c r="G150" s="12" t="s">
        <v>189</v>
      </c>
      <c r="I150" s="23" t="s">
        <v>110</v>
      </c>
      <c r="K150" s="23">
        <v>50</v>
      </c>
      <c r="L150" s="12" t="s">
        <v>34</v>
      </c>
      <c r="M150" s="45" t="s">
        <v>219</v>
      </c>
      <c r="N150" s="12" t="s">
        <v>206</v>
      </c>
      <c r="O150" s="12"/>
      <c r="P150" s="12">
        <v>0</v>
      </c>
      <c r="Q150" s="12">
        <v>0</v>
      </c>
      <c r="R150" s="12">
        <v>2</v>
      </c>
      <c r="S150" s="12">
        <v>2</v>
      </c>
      <c r="T150" s="12">
        <f>SUBTOTAL(9,CityCentre7[[#This Row],[Fatal Crashes]:[Serious Crashes]])</f>
        <v>0</v>
      </c>
      <c r="U150" s="12">
        <v>0</v>
      </c>
      <c r="V150" s="12">
        <v>0</v>
      </c>
      <c r="W150" s="12">
        <v>2</v>
      </c>
      <c r="X150" s="12">
        <f>CityCentre7[[#This Row],[Fatal Injuries]]+CityCentre7[[#This Row],[Serious Injuries]]</f>
        <v>0</v>
      </c>
      <c r="Y150" s="44">
        <v>50</v>
      </c>
    </row>
    <row r="151" spans="1:25" ht="15">
      <c r="A151" s="56" t="s">
        <v>420</v>
      </c>
      <c r="B151" s="41"/>
      <c r="C151" s="52"/>
      <c r="D151" s="101"/>
      <c r="F151" s="49"/>
      <c r="G151" s="49"/>
      <c r="K151" s="44"/>
      <c r="L151" s="23"/>
      <c r="M151" s="45"/>
      <c r="N151" s="49"/>
      <c r="O151" s="12"/>
      <c r="P151" s="12">
        <v>0</v>
      </c>
      <c r="Q151" s="12">
        <v>0</v>
      </c>
      <c r="R151" s="12">
        <v>0</v>
      </c>
      <c r="S151" s="12">
        <v>0</v>
      </c>
      <c r="T151" s="49">
        <f>SUBTOTAL(9,CityCentre7[[#This Row],[Fatal Crashes]:[Serious Crashes]])</f>
        <v>0</v>
      </c>
      <c r="U151" s="12">
        <v>0</v>
      </c>
      <c r="V151" s="12">
        <v>0</v>
      </c>
      <c r="W151" s="12">
        <v>0</v>
      </c>
      <c r="X151" s="49">
        <f>CityCentre7[[#This Row],[Fatal Injuries]]+CityCentre7[[#This Row],[Serious Injuries]]</f>
        <v>0</v>
      </c>
      <c r="Y151" s="44"/>
    </row>
    <row r="152" spans="1:25">
      <c r="A152" s="14" t="s">
        <v>421</v>
      </c>
      <c r="B152" s="41" t="s">
        <v>192</v>
      </c>
      <c r="C152" s="27">
        <v>132</v>
      </c>
      <c r="D152" s="22" t="s">
        <v>344</v>
      </c>
      <c r="F152" s="12" t="s">
        <v>189</v>
      </c>
      <c r="G152" s="12" t="s">
        <v>189</v>
      </c>
      <c r="I152" s="23" t="s">
        <v>110</v>
      </c>
      <c r="K152" s="23">
        <v>50</v>
      </c>
      <c r="L152" s="12" t="s">
        <v>34</v>
      </c>
      <c r="M152" s="45" t="s">
        <v>190</v>
      </c>
      <c r="N152" s="12" t="s">
        <v>190</v>
      </c>
      <c r="O152" s="12"/>
      <c r="P152" s="12">
        <v>0</v>
      </c>
      <c r="Q152" s="12">
        <v>0</v>
      </c>
      <c r="R152" s="12">
        <v>0</v>
      </c>
      <c r="S152" s="12">
        <v>2</v>
      </c>
      <c r="T152" s="12">
        <f>SUBTOTAL(9,CityCentre7[[#This Row],[Fatal Crashes]:[Serious Crashes]])</f>
        <v>0</v>
      </c>
      <c r="U152" s="12">
        <v>0</v>
      </c>
      <c r="V152" s="12">
        <v>0</v>
      </c>
      <c r="W152" s="12">
        <v>0</v>
      </c>
      <c r="X152" s="12">
        <f>CityCentre7[[#This Row],[Fatal Injuries]]+CityCentre7[[#This Row],[Serious Injuries]]</f>
        <v>0</v>
      </c>
      <c r="Y152" s="44">
        <v>50</v>
      </c>
    </row>
    <row r="153" spans="1:25">
      <c r="A153" s="14" t="s">
        <v>422</v>
      </c>
      <c r="B153" s="41" t="s">
        <v>192</v>
      </c>
      <c r="C153" s="27">
        <v>84</v>
      </c>
      <c r="D153" s="22" t="s">
        <v>344</v>
      </c>
      <c r="F153" s="12" t="s">
        <v>189</v>
      </c>
      <c r="G153" s="12" t="s">
        <v>189</v>
      </c>
      <c r="I153" s="23" t="s">
        <v>110</v>
      </c>
      <c r="K153" s="23" t="s">
        <v>423</v>
      </c>
      <c r="L153" s="12" t="s">
        <v>34</v>
      </c>
      <c r="M153" s="45" t="s">
        <v>190</v>
      </c>
      <c r="N153" s="12" t="s">
        <v>190</v>
      </c>
      <c r="O153" s="12"/>
      <c r="P153" s="12">
        <v>0</v>
      </c>
      <c r="Q153" s="12">
        <v>0</v>
      </c>
      <c r="R153" s="12">
        <v>0</v>
      </c>
      <c r="S153" s="12"/>
      <c r="T153" s="12">
        <f>SUBTOTAL(9,CityCentre7[[#This Row],[Fatal Crashes]:[Serious Crashes]])</f>
        <v>0</v>
      </c>
      <c r="U153" s="12">
        <v>0</v>
      </c>
      <c r="V153" s="12">
        <v>0</v>
      </c>
      <c r="W153" s="12">
        <v>0</v>
      </c>
      <c r="X153" s="12">
        <f>CityCentre7[[#This Row],[Fatal Injuries]]+CityCentre7[[#This Row],[Serious Injuries]]</f>
        <v>0</v>
      </c>
      <c r="Y153" s="44">
        <v>50</v>
      </c>
    </row>
    <row r="154" spans="1:25">
      <c r="A154" s="14" t="s">
        <v>424</v>
      </c>
      <c r="B154" s="41" t="s">
        <v>192</v>
      </c>
      <c r="C154" s="27">
        <v>151</v>
      </c>
      <c r="D154" s="22" t="s">
        <v>222</v>
      </c>
      <c r="F154" s="12" t="s">
        <v>189</v>
      </c>
      <c r="G154" s="12" t="s">
        <v>189</v>
      </c>
      <c r="I154" s="23" t="s">
        <v>110</v>
      </c>
      <c r="K154" s="23">
        <v>50</v>
      </c>
      <c r="L154" s="12" t="s">
        <v>34</v>
      </c>
      <c r="M154" s="45" t="s">
        <v>190</v>
      </c>
      <c r="N154" s="12" t="s">
        <v>190</v>
      </c>
      <c r="O154" s="12"/>
      <c r="P154" s="12">
        <v>0</v>
      </c>
      <c r="Q154" s="12">
        <v>0</v>
      </c>
      <c r="R154" s="12">
        <v>0</v>
      </c>
      <c r="S154" s="12">
        <v>6</v>
      </c>
      <c r="T154" s="12">
        <f>SUBTOTAL(9,CityCentre7[[#This Row],[Fatal Crashes]:[Serious Crashes]])</f>
        <v>0</v>
      </c>
      <c r="U154" s="12">
        <v>0</v>
      </c>
      <c r="V154" s="12">
        <v>0</v>
      </c>
      <c r="W154" s="12">
        <v>0</v>
      </c>
      <c r="X154" s="12">
        <f>CityCentre7[[#This Row],[Fatal Injuries]]+CityCentre7[[#This Row],[Serious Injuries]]</f>
        <v>0</v>
      </c>
      <c r="Y154" s="44">
        <v>50</v>
      </c>
    </row>
    <row r="155" spans="1:25">
      <c r="A155" s="16" t="s">
        <v>425</v>
      </c>
      <c r="B155" s="41" t="s">
        <v>192</v>
      </c>
      <c r="C155" s="27">
        <v>347</v>
      </c>
      <c r="D155" s="22" t="s">
        <v>233</v>
      </c>
      <c r="F155" s="12" t="s">
        <v>189</v>
      </c>
      <c r="G155" s="12" t="s">
        <v>189</v>
      </c>
      <c r="I155" s="23" t="s">
        <v>110</v>
      </c>
      <c r="K155" s="23">
        <v>50</v>
      </c>
      <c r="L155" s="12" t="s">
        <v>34</v>
      </c>
      <c r="M155" s="46" t="s">
        <v>426</v>
      </c>
      <c r="N155" s="12" t="s">
        <v>309</v>
      </c>
      <c r="O155" s="12"/>
      <c r="P155" s="12">
        <v>0</v>
      </c>
      <c r="Q155" s="12">
        <v>0</v>
      </c>
      <c r="R155" s="12">
        <v>0</v>
      </c>
      <c r="S155" s="12">
        <v>6</v>
      </c>
      <c r="T155" s="12">
        <f>SUBTOTAL(9,CityCentre7[[#This Row],[Fatal Crashes]:[Serious Crashes]])</f>
        <v>0</v>
      </c>
      <c r="U155" s="12">
        <v>0</v>
      </c>
      <c r="V155" s="12">
        <v>0</v>
      </c>
      <c r="W155" s="12">
        <v>0</v>
      </c>
      <c r="X155" s="12">
        <f>CityCentre7[[#This Row],[Fatal Injuries]]+CityCentre7[[#This Row],[Serious Injuries]]</f>
        <v>0</v>
      </c>
      <c r="Y155" s="44">
        <v>50</v>
      </c>
    </row>
    <row r="156" spans="1:25">
      <c r="A156" s="14" t="s">
        <v>427</v>
      </c>
      <c r="B156" s="41" t="s">
        <v>192</v>
      </c>
      <c r="C156" s="27">
        <v>174</v>
      </c>
      <c r="D156" s="22" t="s">
        <v>244</v>
      </c>
      <c r="F156" s="12" t="s">
        <v>189</v>
      </c>
      <c r="G156" s="12" t="s">
        <v>198</v>
      </c>
      <c r="I156" s="23" t="s">
        <v>362</v>
      </c>
      <c r="K156" s="23" t="s">
        <v>212</v>
      </c>
      <c r="L156" s="12" t="s">
        <v>34</v>
      </c>
      <c r="M156" s="46" t="s">
        <v>190</v>
      </c>
      <c r="N156" s="34" t="s">
        <v>190</v>
      </c>
      <c r="O156" s="12"/>
      <c r="P156" s="24">
        <v>0</v>
      </c>
      <c r="Q156" s="24">
        <v>0</v>
      </c>
      <c r="R156" s="24">
        <v>0</v>
      </c>
      <c r="S156" s="24"/>
      <c r="T156" s="12">
        <f>SUBTOTAL(9,CityCentre7[[#This Row],[Fatal Crashes]:[Serious Crashes]])</f>
        <v>0</v>
      </c>
      <c r="U156" s="12">
        <v>0</v>
      </c>
      <c r="V156" s="12">
        <v>0</v>
      </c>
      <c r="W156" s="12">
        <v>0</v>
      </c>
      <c r="X156" s="12">
        <f>CityCentre7[[#This Row],[Fatal Injuries]]+CityCentre7[[#This Row],[Serious Injuries]]</f>
        <v>0</v>
      </c>
      <c r="Y156" s="44">
        <v>50</v>
      </c>
    </row>
    <row r="157" spans="1:25">
      <c r="A157" s="14" t="s">
        <v>428</v>
      </c>
      <c r="B157" s="41" t="s">
        <v>192</v>
      </c>
      <c r="C157" s="27">
        <v>587</v>
      </c>
      <c r="D157" s="22" t="s">
        <v>322</v>
      </c>
      <c r="F157" s="12" t="s">
        <v>189</v>
      </c>
      <c r="G157" s="12" t="s">
        <v>189</v>
      </c>
      <c r="I157" s="23" t="s">
        <v>110</v>
      </c>
      <c r="K157" s="23">
        <v>50</v>
      </c>
      <c r="L157" s="12" t="s">
        <v>34</v>
      </c>
      <c r="M157" s="45" t="s">
        <v>219</v>
      </c>
      <c r="N157" s="24" t="s">
        <v>219</v>
      </c>
      <c r="O157" s="12"/>
      <c r="P157" s="24">
        <v>0</v>
      </c>
      <c r="Q157" s="24">
        <v>0</v>
      </c>
      <c r="R157" s="24">
        <v>2</v>
      </c>
      <c r="S157" s="24"/>
      <c r="T157" s="12">
        <f>SUBTOTAL(9,CityCentre7[[#This Row],[Fatal Crashes]:[Serious Crashes]])</f>
        <v>0</v>
      </c>
      <c r="U157" s="12">
        <v>0</v>
      </c>
      <c r="V157" s="12">
        <v>0</v>
      </c>
      <c r="W157" s="12">
        <v>2</v>
      </c>
      <c r="X157" s="12">
        <f>CityCentre7[[#This Row],[Fatal Injuries]]+CityCentre7[[#This Row],[Serious Injuries]]</f>
        <v>0</v>
      </c>
      <c r="Y157" s="44">
        <v>50</v>
      </c>
    </row>
    <row r="158" spans="1:25">
      <c r="A158" s="14" t="s">
        <v>429</v>
      </c>
      <c r="B158" s="41" t="s">
        <v>430</v>
      </c>
      <c r="C158" s="27">
        <v>218</v>
      </c>
      <c r="D158" s="22" t="s">
        <v>222</v>
      </c>
      <c r="F158" s="12" t="s">
        <v>198</v>
      </c>
      <c r="G158" s="12" t="s">
        <v>198</v>
      </c>
      <c r="I158" s="23" t="s">
        <v>245</v>
      </c>
      <c r="K158" s="23">
        <v>50</v>
      </c>
      <c r="L158" s="12" t="s">
        <v>34</v>
      </c>
      <c r="M158" s="45" t="s">
        <v>199</v>
      </c>
      <c r="N158" s="12" t="s">
        <v>199</v>
      </c>
      <c r="O158" s="12"/>
      <c r="P158" s="12">
        <v>0</v>
      </c>
      <c r="Q158" s="12">
        <v>0</v>
      </c>
      <c r="R158" s="12">
        <v>9</v>
      </c>
      <c r="S158" s="12">
        <v>25</v>
      </c>
      <c r="T158" s="12">
        <f>SUBTOTAL(9,CityCentre7[[#This Row],[Fatal Crashes]:[Serious Crashes]])</f>
        <v>0</v>
      </c>
      <c r="U158" s="12">
        <v>0</v>
      </c>
      <c r="V158" s="12">
        <v>0</v>
      </c>
      <c r="W158" s="12">
        <v>14</v>
      </c>
      <c r="X158" s="12">
        <f>CityCentre7[[#This Row],[Fatal Injuries]]+CityCentre7[[#This Row],[Serious Injuries]]</f>
        <v>0</v>
      </c>
      <c r="Y158" s="44">
        <v>50</v>
      </c>
    </row>
    <row r="159" spans="1:25">
      <c r="A159" s="14" t="s">
        <v>431</v>
      </c>
      <c r="B159" s="41" t="s">
        <v>192</v>
      </c>
      <c r="C159" s="27">
        <v>112</v>
      </c>
      <c r="D159" s="22" t="s">
        <v>193</v>
      </c>
      <c r="F159" s="12" t="s">
        <v>189</v>
      </c>
      <c r="G159" s="12" t="s">
        <v>189</v>
      </c>
      <c r="I159" s="23" t="s">
        <v>110</v>
      </c>
      <c r="K159" s="23">
        <v>50</v>
      </c>
      <c r="L159" s="12" t="s">
        <v>34</v>
      </c>
      <c r="M159" s="45" t="s">
        <v>190</v>
      </c>
      <c r="N159" s="12" t="s">
        <v>190</v>
      </c>
      <c r="O159" s="12"/>
      <c r="P159" s="12">
        <v>0</v>
      </c>
      <c r="Q159" s="12">
        <v>0</v>
      </c>
      <c r="R159" s="12">
        <v>0</v>
      </c>
      <c r="S159" s="12">
        <v>1</v>
      </c>
      <c r="T159" s="12">
        <f>SUBTOTAL(9,CityCentre7[[#This Row],[Fatal Crashes]:[Serious Crashes]])</f>
        <v>0</v>
      </c>
      <c r="U159" s="12">
        <v>0</v>
      </c>
      <c r="V159" s="12">
        <v>0</v>
      </c>
      <c r="W159" s="12">
        <v>0</v>
      </c>
      <c r="X159" s="12">
        <f>CityCentre7[[#This Row],[Fatal Injuries]]+CityCentre7[[#This Row],[Serious Injuries]]</f>
        <v>0</v>
      </c>
      <c r="Y159" s="44">
        <v>50</v>
      </c>
    </row>
    <row r="160" spans="1:25">
      <c r="A160" s="14" t="s">
        <v>432</v>
      </c>
      <c r="B160" s="41" t="s">
        <v>192</v>
      </c>
      <c r="C160" s="27">
        <v>319</v>
      </c>
      <c r="D160" s="22" t="s">
        <v>225</v>
      </c>
      <c r="F160" s="12" t="s">
        <v>198</v>
      </c>
      <c r="G160" s="12" t="s">
        <v>189</v>
      </c>
      <c r="I160" s="23" t="s">
        <v>110</v>
      </c>
      <c r="K160" s="23">
        <v>40</v>
      </c>
      <c r="L160" s="12" t="s">
        <v>34</v>
      </c>
      <c r="M160" s="45" t="s">
        <v>190</v>
      </c>
      <c r="N160" s="12" t="s">
        <v>190</v>
      </c>
      <c r="O160" s="12"/>
      <c r="P160" s="12">
        <v>0</v>
      </c>
      <c r="Q160" s="12">
        <v>0</v>
      </c>
      <c r="R160" s="12">
        <v>0</v>
      </c>
      <c r="S160" s="12"/>
      <c r="T160" s="12">
        <f>SUBTOTAL(9,CityCentre7[[#This Row],[Fatal Crashes]:[Serious Crashes]])</f>
        <v>0</v>
      </c>
      <c r="U160" s="12">
        <v>0</v>
      </c>
      <c r="V160" s="12">
        <v>0</v>
      </c>
      <c r="W160" s="12">
        <v>0</v>
      </c>
      <c r="X160" s="12">
        <f>CityCentre7[[#This Row],[Fatal Injuries]]+CityCentre7[[#This Row],[Serious Injuries]]</f>
        <v>0</v>
      </c>
      <c r="Y160" s="44">
        <v>30</v>
      </c>
    </row>
    <row r="161" spans="1:25">
      <c r="A161" s="14" t="s">
        <v>433</v>
      </c>
      <c r="B161" s="41" t="s">
        <v>192</v>
      </c>
      <c r="C161" s="27">
        <v>137</v>
      </c>
      <c r="D161" s="22" t="s">
        <v>404</v>
      </c>
      <c r="F161" s="12" t="s">
        <v>198</v>
      </c>
      <c r="G161" s="12" t="s">
        <v>198</v>
      </c>
      <c r="I161" s="23" t="s">
        <v>110</v>
      </c>
      <c r="K161" s="23">
        <v>50</v>
      </c>
      <c r="L161" s="12" t="s">
        <v>49</v>
      </c>
      <c r="M161" s="45" t="s">
        <v>200</v>
      </c>
      <c r="N161" s="12" t="s">
        <v>206</v>
      </c>
      <c r="O161" s="12"/>
      <c r="P161" s="12">
        <v>0</v>
      </c>
      <c r="Q161" s="12">
        <v>1</v>
      </c>
      <c r="R161" s="12">
        <v>3</v>
      </c>
      <c r="S161" s="12">
        <v>34</v>
      </c>
      <c r="T161" s="12">
        <f>SUBTOTAL(9,CityCentre7[[#This Row],[Fatal Crashes]:[Serious Crashes]])</f>
        <v>1</v>
      </c>
      <c r="U161" s="12">
        <v>0</v>
      </c>
      <c r="V161" s="12">
        <v>1</v>
      </c>
      <c r="W161" s="12">
        <v>4</v>
      </c>
      <c r="X161" s="12">
        <f>CityCentre7[[#This Row],[Fatal Injuries]]+CityCentre7[[#This Row],[Serious Injuries]]</f>
        <v>1</v>
      </c>
      <c r="Y161" s="44">
        <v>50</v>
      </c>
    </row>
    <row r="162" spans="1:25">
      <c r="A162" s="14" t="s">
        <v>434</v>
      </c>
      <c r="B162" s="41" t="s">
        <v>192</v>
      </c>
      <c r="C162" s="27">
        <v>1289</v>
      </c>
      <c r="D162" s="22" t="s">
        <v>435</v>
      </c>
      <c r="F162" s="12" t="s">
        <v>189</v>
      </c>
      <c r="G162" s="12" t="s">
        <v>189</v>
      </c>
      <c r="I162" s="23" t="s">
        <v>110</v>
      </c>
      <c r="K162" s="23">
        <v>50</v>
      </c>
      <c r="L162" s="12" t="s">
        <v>49</v>
      </c>
      <c r="M162" s="45" t="s">
        <v>200</v>
      </c>
      <c r="N162" s="12" t="s">
        <v>206</v>
      </c>
      <c r="O162" s="12"/>
      <c r="P162" s="12">
        <v>0</v>
      </c>
      <c r="Q162" s="12">
        <v>1</v>
      </c>
      <c r="R162" s="12">
        <v>26</v>
      </c>
      <c r="S162" s="12">
        <v>98</v>
      </c>
      <c r="T162" s="12">
        <f>SUBTOTAL(9,CityCentre7[[#This Row],[Fatal Crashes]:[Serious Crashes]])</f>
        <v>1</v>
      </c>
      <c r="U162" s="12">
        <v>0</v>
      </c>
      <c r="V162" s="12">
        <v>1</v>
      </c>
      <c r="W162" s="12">
        <v>29</v>
      </c>
      <c r="X162" s="12">
        <f>CityCentre7[[#This Row],[Fatal Injuries]]+CityCentre7[[#This Row],[Serious Injuries]]</f>
        <v>1</v>
      </c>
      <c r="Y162" s="44">
        <v>50</v>
      </c>
    </row>
    <row r="163" spans="1:25">
      <c r="A163" s="14" t="s">
        <v>436</v>
      </c>
      <c r="B163" s="41" t="s">
        <v>192</v>
      </c>
      <c r="C163" s="27">
        <v>412</v>
      </c>
      <c r="D163" s="22" t="s">
        <v>366</v>
      </c>
      <c r="F163" s="12" t="s">
        <v>198</v>
      </c>
      <c r="G163" s="12" t="s">
        <v>189</v>
      </c>
      <c r="I163" s="23" t="s">
        <v>205</v>
      </c>
      <c r="K163" s="23">
        <v>50</v>
      </c>
      <c r="L163" s="12" t="s">
        <v>49</v>
      </c>
      <c r="M163" s="45" t="s">
        <v>200</v>
      </c>
      <c r="N163" s="12" t="s">
        <v>200</v>
      </c>
      <c r="O163" s="12"/>
      <c r="P163" s="12">
        <v>0</v>
      </c>
      <c r="Q163" s="12">
        <v>3</v>
      </c>
      <c r="R163" s="12">
        <v>15</v>
      </c>
      <c r="S163" s="12">
        <v>19</v>
      </c>
      <c r="T163" s="12">
        <f>SUBTOTAL(9,CityCentre7[[#This Row],[Fatal Crashes]:[Serious Crashes]])</f>
        <v>3</v>
      </c>
      <c r="U163" s="12">
        <v>0</v>
      </c>
      <c r="V163" s="12">
        <v>3</v>
      </c>
      <c r="W163" s="12">
        <v>17</v>
      </c>
      <c r="X163" s="12">
        <f>CityCentre7[[#This Row],[Fatal Injuries]]+CityCentre7[[#This Row],[Serious Injuries]]</f>
        <v>3</v>
      </c>
      <c r="Y163" s="44">
        <v>50</v>
      </c>
    </row>
    <row r="164" spans="1:25">
      <c r="A164" s="14" t="s">
        <v>437</v>
      </c>
      <c r="B164" s="41" t="s">
        <v>192</v>
      </c>
      <c r="C164" s="27">
        <v>150</v>
      </c>
      <c r="D164" s="22" t="s">
        <v>230</v>
      </c>
      <c r="F164" s="12" t="s">
        <v>189</v>
      </c>
      <c r="G164" s="12" t="s">
        <v>189</v>
      </c>
      <c r="I164" s="23" t="s">
        <v>110</v>
      </c>
      <c r="K164" s="23">
        <v>40</v>
      </c>
      <c r="L164" s="12" t="s">
        <v>34</v>
      </c>
      <c r="M164" s="45" t="s">
        <v>190</v>
      </c>
      <c r="N164" s="12" t="s">
        <v>206</v>
      </c>
      <c r="O164" s="12"/>
      <c r="P164" s="12">
        <v>0</v>
      </c>
      <c r="Q164" s="12">
        <v>0</v>
      </c>
      <c r="R164" s="12">
        <v>2</v>
      </c>
      <c r="S164" s="12">
        <v>3</v>
      </c>
      <c r="T164" s="12">
        <f>SUBTOTAL(9,CityCentre7[[#This Row],[Fatal Crashes]:[Serious Crashes]])</f>
        <v>0</v>
      </c>
      <c r="U164" s="12">
        <v>0</v>
      </c>
      <c r="V164" s="12">
        <v>0</v>
      </c>
      <c r="W164" s="12">
        <v>2</v>
      </c>
      <c r="X164" s="12">
        <f>CityCentre7[[#This Row],[Fatal Injuries]]+CityCentre7[[#This Row],[Serious Injuries]]</f>
        <v>0</v>
      </c>
      <c r="Y164" s="44">
        <v>50</v>
      </c>
    </row>
    <row r="165" spans="1:25">
      <c r="A165" s="14" t="s">
        <v>438</v>
      </c>
      <c r="B165" s="41" t="s">
        <v>439</v>
      </c>
      <c r="C165" s="27">
        <v>118</v>
      </c>
      <c r="D165" s="22" t="s">
        <v>404</v>
      </c>
      <c r="F165" s="12" t="s">
        <v>189</v>
      </c>
      <c r="G165" s="12" t="s">
        <v>189</v>
      </c>
      <c r="I165" s="23" t="s">
        <v>110</v>
      </c>
      <c r="K165" s="23">
        <v>0</v>
      </c>
      <c r="L165" s="12" t="s">
        <v>34</v>
      </c>
      <c r="M165" s="45" t="s">
        <v>226</v>
      </c>
      <c r="N165" s="12" t="s">
        <v>226</v>
      </c>
      <c r="O165" s="12"/>
      <c r="P165" s="12">
        <v>0</v>
      </c>
      <c r="Q165" s="12">
        <v>0</v>
      </c>
      <c r="R165" s="12">
        <v>0</v>
      </c>
      <c r="S165" s="12"/>
      <c r="T165" s="12">
        <f>SUBTOTAL(9,CityCentre7[[#This Row],[Fatal Crashes]:[Serious Crashes]])</f>
        <v>0</v>
      </c>
      <c r="U165" s="12">
        <v>0</v>
      </c>
      <c r="V165" s="12">
        <v>0</v>
      </c>
      <c r="W165" s="12">
        <v>0</v>
      </c>
      <c r="X165" s="12">
        <f>CityCentre7[[#This Row],[Fatal Injuries]]+CityCentre7[[#This Row],[Serious Injuries]]</f>
        <v>0</v>
      </c>
      <c r="Y165" s="44">
        <v>50</v>
      </c>
    </row>
    <row r="166" spans="1:25">
      <c r="A166" s="14" t="s">
        <v>440</v>
      </c>
      <c r="B166" s="41" t="s">
        <v>192</v>
      </c>
      <c r="C166" s="27">
        <v>502</v>
      </c>
      <c r="D166" s="22" t="s">
        <v>195</v>
      </c>
      <c r="F166" s="12" t="s">
        <v>198</v>
      </c>
      <c r="G166" s="12" t="s">
        <v>198</v>
      </c>
      <c r="I166" s="23" t="s">
        <v>110</v>
      </c>
      <c r="K166" s="23">
        <v>50</v>
      </c>
      <c r="L166" s="12" t="s">
        <v>34</v>
      </c>
      <c r="M166" s="45" t="s">
        <v>206</v>
      </c>
      <c r="N166" s="12" t="s">
        <v>199</v>
      </c>
      <c r="O166" s="12"/>
      <c r="P166" s="12">
        <v>0</v>
      </c>
      <c r="Q166" s="12">
        <v>1</v>
      </c>
      <c r="R166" s="12">
        <v>5</v>
      </c>
      <c r="S166" s="12">
        <v>38</v>
      </c>
      <c r="T166" s="12">
        <f>SUBTOTAL(9,CityCentre7[[#This Row],[Fatal Crashes]:[Serious Crashes]])</f>
        <v>1</v>
      </c>
      <c r="U166" s="12">
        <v>0</v>
      </c>
      <c r="V166" s="12">
        <v>1</v>
      </c>
      <c r="W166" s="12">
        <v>7</v>
      </c>
      <c r="X166" s="12">
        <f>CityCentre7[[#This Row],[Fatal Injuries]]+CityCentre7[[#This Row],[Serious Injuries]]</f>
        <v>1</v>
      </c>
      <c r="Y166" s="44">
        <v>50</v>
      </c>
    </row>
    <row r="167" spans="1:25">
      <c r="A167" s="14" t="s">
        <v>441</v>
      </c>
      <c r="B167" s="41"/>
      <c r="C167" s="100"/>
      <c r="D167" s="101"/>
      <c r="F167" s="49"/>
      <c r="G167" s="49"/>
      <c r="K167" s="44"/>
      <c r="L167" s="23"/>
      <c r="M167" s="45"/>
      <c r="N167" s="49"/>
      <c r="O167" s="12"/>
      <c r="P167" s="12">
        <v>0</v>
      </c>
      <c r="Q167" s="12">
        <v>0</v>
      </c>
      <c r="R167" s="12">
        <v>0</v>
      </c>
      <c r="S167" s="12">
        <v>0</v>
      </c>
      <c r="T167" s="49">
        <f>SUBTOTAL(9,CityCentre7[[#This Row],[Fatal Crashes]:[Serious Crashes]])</f>
        <v>0</v>
      </c>
      <c r="U167" s="12">
        <v>0</v>
      </c>
      <c r="V167" s="12">
        <v>0</v>
      </c>
      <c r="W167" s="12">
        <v>0</v>
      </c>
      <c r="X167" s="49">
        <f>CityCentre7[[#This Row],[Fatal Injuries]]+CityCentre7[[#This Row],[Serious Injuries]]</f>
        <v>0</v>
      </c>
      <c r="Y167" s="44"/>
    </row>
    <row r="168" spans="1:25">
      <c r="A168" s="14" t="s">
        <v>442</v>
      </c>
      <c r="B168" s="41" t="s">
        <v>192</v>
      </c>
      <c r="C168" s="27">
        <v>311</v>
      </c>
      <c r="D168" s="22" t="s">
        <v>195</v>
      </c>
      <c r="F168" s="12" t="s">
        <v>189</v>
      </c>
      <c r="G168" s="12" t="s">
        <v>189</v>
      </c>
      <c r="I168" s="23" t="s">
        <v>110</v>
      </c>
      <c r="K168" s="23">
        <v>50</v>
      </c>
      <c r="L168" s="12" t="s">
        <v>49</v>
      </c>
      <c r="M168" s="45" t="s">
        <v>199</v>
      </c>
      <c r="N168" s="12" t="s">
        <v>199</v>
      </c>
      <c r="O168" s="12"/>
      <c r="P168" s="12">
        <v>0</v>
      </c>
      <c r="Q168" s="12">
        <v>2</v>
      </c>
      <c r="R168" s="12">
        <v>2</v>
      </c>
      <c r="S168" s="12">
        <v>9</v>
      </c>
      <c r="T168" s="12">
        <f>SUBTOTAL(9,CityCentre7[[#This Row],[Fatal Crashes]:[Serious Crashes]])</f>
        <v>2</v>
      </c>
      <c r="U168" s="12">
        <v>0</v>
      </c>
      <c r="V168" s="12">
        <v>2</v>
      </c>
      <c r="W168" s="12">
        <v>2</v>
      </c>
      <c r="X168" s="12">
        <f>CityCentre7[[#This Row],[Fatal Injuries]]+CityCentre7[[#This Row],[Serious Injuries]]</f>
        <v>2</v>
      </c>
      <c r="Y168" s="44">
        <v>50</v>
      </c>
    </row>
    <row r="169" spans="1:25">
      <c r="A169" s="14" t="s">
        <v>443</v>
      </c>
      <c r="B169" s="41" t="s">
        <v>192</v>
      </c>
      <c r="C169" s="27">
        <v>203</v>
      </c>
      <c r="D169" s="22" t="s">
        <v>222</v>
      </c>
      <c r="F169" s="12" t="s">
        <v>189</v>
      </c>
      <c r="G169" s="12" t="s">
        <v>189</v>
      </c>
      <c r="I169" s="23" t="s">
        <v>110</v>
      </c>
      <c r="K169" s="23">
        <v>50</v>
      </c>
      <c r="L169" s="12" t="s">
        <v>34</v>
      </c>
      <c r="M169" s="45" t="s">
        <v>190</v>
      </c>
      <c r="N169" s="12" t="s">
        <v>206</v>
      </c>
      <c r="O169" s="12"/>
      <c r="P169" s="12">
        <v>0</v>
      </c>
      <c r="Q169" s="12">
        <v>0</v>
      </c>
      <c r="R169" s="12">
        <v>2</v>
      </c>
      <c r="S169" s="12">
        <v>1</v>
      </c>
      <c r="T169" s="12">
        <f>SUBTOTAL(9,CityCentre7[[#This Row],[Fatal Crashes]:[Serious Crashes]])</f>
        <v>0</v>
      </c>
      <c r="U169" s="12">
        <v>0</v>
      </c>
      <c r="V169" s="12">
        <v>0</v>
      </c>
      <c r="W169" s="12">
        <v>2</v>
      </c>
      <c r="X169" s="12">
        <f>CityCentre7[[#This Row],[Fatal Injuries]]+CityCentre7[[#This Row],[Serious Injuries]]</f>
        <v>0</v>
      </c>
      <c r="Y169" s="44">
        <v>50</v>
      </c>
    </row>
    <row r="170" spans="1:25" ht="25.5">
      <c r="A170" s="14" t="s">
        <v>444</v>
      </c>
      <c r="B170" s="41" t="s">
        <v>445</v>
      </c>
      <c r="C170" s="27">
        <v>335</v>
      </c>
      <c r="D170" s="22" t="s">
        <v>446</v>
      </c>
      <c r="F170" s="12" t="s">
        <v>198</v>
      </c>
      <c r="G170" s="12" t="s">
        <v>198</v>
      </c>
      <c r="I170" s="26" t="s">
        <v>447</v>
      </c>
      <c r="K170" s="23">
        <v>50</v>
      </c>
      <c r="L170" s="12" t="s">
        <v>448</v>
      </c>
      <c r="M170" s="47" t="s">
        <v>449</v>
      </c>
      <c r="N170" s="35" t="s">
        <v>206</v>
      </c>
      <c r="O170" s="12"/>
      <c r="P170" s="12">
        <v>0</v>
      </c>
      <c r="Q170" s="12">
        <v>0</v>
      </c>
      <c r="R170" s="12">
        <v>11</v>
      </c>
      <c r="S170" s="12">
        <v>18</v>
      </c>
      <c r="T170" s="12">
        <f>SUBTOTAL(9,CityCentre7[[#This Row],[Fatal Crashes]:[Serious Crashes]])</f>
        <v>0</v>
      </c>
      <c r="U170" s="12">
        <v>0</v>
      </c>
      <c r="V170" s="12">
        <v>0</v>
      </c>
      <c r="W170" s="12">
        <v>13</v>
      </c>
      <c r="X170" s="12">
        <f>CityCentre7[[#This Row],[Fatal Injuries]]+CityCentre7[[#This Row],[Serious Injuries]]</f>
        <v>0</v>
      </c>
      <c r="Y170" s="44">
        <v>50</v>
      </c>
    </row>
    <row r="171" spans="1:25" ht="25.5">
      <c r="A171" s="14" t="s">
        <v>450</v>
      </c>
      <c r="B171" s="41" t="s">
        <v>192</v>
      </c>
      <c r="C171" s="27">
        <v>818</v>
      </c>
      <c r="D171" s="22" t="s">
        <v>435</v>
      </c>
      <c r="F171" s="12" t="s">
        <v>189</v>
      </c>
      <c r="G171" s="12" t="s">
        <v>189</v>
      </c>
      <c r="I171" s="26" t="s">
        <v>447</v>
      </c>
      <c r="K171" s="23" t="s">
        <v>277</v>
      </c>
      <c r="L171" s="12" t="s">
        <v>451</v>
      </c>
      <c r="M171" s="46" t="s">
        <v>199</v>
      </c>
      <c r="N171" s="12" t="s">
        <v>199</v>
      </c>
      <c r="O171" s="12"/>
      <c r="P171" s="12">
        <v>0</v>
      </c>
      <c r="Q171" s="12">
        <v>4</v>
      </c>
      <c r="R171" s="12">
        <v>14</v>
      </c>
      <c r="S171" s="12">
        <v>61</v>
      </c>
      <c r="T171" s="12">
        <f>SUBTOTAL(9,CityCentre7[[#This Row],[Fatal Crashes]:[Serious Crashes]])</f>
        <v>4</v>
      </c>
      <c r="U171" s="12">
        <v>0</v>
      </c>
      <c r="V171" s="12">
        <v>4</v>
      </c>
      <c r="W171" s="12">
        <v>18</v>
      </c>
      <c r="X171" s="12">
        <f>CityCentre7[[#This Row],[Fatal Injuries]]+CityCentre7[[#This Row],[Serious Injuries]]</f>
        <v>4</v>
      </c>
      <c r="Y171" s="44">
        <v>50</v>
      </c>
    </row>
    <row r="172" spans="1:25">
      <c r="A172" s="14" t="s">
        <v>452</v>
      </c>
      <c r="B172" s="41" t="s">
        <v>453</v>
      </c>
      <c r="C172" s="27">
        <v>20</v>
      </c>
      <c r="D172" s="22" t="s">
        <v>366</v>
      </c>
      <c r="F172" s="12" t="s">
        <v>189</v>
      </c>
      <c r="G172" s="12" t="s">
        <v>189</v>
      </c>
      <c r="I172" s="23" t="s">
        <v>245</v>
      </c>
      <c r="K172" s="23">
        <v>0</v>
      </c>
      <c r="L172" s="12" t="s">
        <v>34</v>
      </c>
      <c r="M172" s="45" t="s">
        <v>226</v>
      </c>
      <c r="N172" s="12" t="s">
        <v>226</v>
      </c>
      <c r="O172" s="12"/>
      <c r="P172" s="12">
        <v>0</v>
      </c>
      <c r="Q172" s="12">
        <v>0</v>
      </c>
      <c r="R172" s="12">
        <v>0</v>
      </c>
      <c r="S172" s="12">
        <v>3</v>
      </c>
      <c r="T172" s="12">
        <f>SUBTOTAL(9,CityCentre7[[#This Row],[Fatal Crashes]:[Serious Crashes]])</f>
        <v>0</v>
      </c>
      <c r="U172" s="12">
        <v>0</v>
      </c>
      <c r="V172" s="12">
        <v>0</v>
      </c>
      <c r="W172" s="12">
        <v>0</v>
      </c>
      <c r="X172" s="12">
        <f>CityCentre7[[#This Row],[Fatal Injuries]]+CityCentre7[[#This Row],[Serious Injuries]]</f>
        <v>0</v>
      </c>
      <c r="Y172" s="44">
        <v>50</v>
      </c>
    </row>
    <row r="173" spans="1:25">
      <c r="A173" s="42" t="s">
        <v>454</v>
      </c>
      <c r="B173" s="41" t="s">
        <v>192</v>
      </c>
      <c r="C173" s="27">
        <v>60</v>
      </c>
      <c r="D173" s="22" t="s">
        <v>222</v>
      </c>
      <c r="F173" s="12" t="s">
        <v>189</v>
      </c>
      <c r="G173" s="12" t="s">
        <v>189</v>
      </c>
      <c r="I173" s="23" t="s">
        <v>245</v>
      </c>
      <c r="K173" s="23">
        <v>40</v>
      </c>
      <c r="L173" s="12" t="s">
        <v>34</v>
      </c>
      <c r="M173" s="45" t="s">
        <v>190</v>
      </c>
      <c r="N173" s="24" t="s">
        <v>190</v>
      </c>
      <c r="O173" s="12"/>
      <c r="P173" s="12">
        <v>0</v>
      </c>
      <c r="Q173" s="12">
        <v>0</v>
      </c>
      <c r="R173" s="12">
        <v>0</v>
      </c>
      <c r="S173" s="12"/>
      <c r="T173" s="12">
        <f>SUBTOTAL(9,CityCentre7[[#This Row],[Fatal Crashes]:[Serious Crashes]])</f>
        <v>0</v>
      </c>
      <c r="U173" s="12">
        <v>0</v>
      </c>
      <c r="V173" s="12">
        <v>0</v>
      </c>
      <c r="W173" s="12">
        <v>0</v>
      </c>
      <c r="X173" s="12">
        <f>CityCentre7[[#This Row],[Fatal Injuries]]+CityCentre7[[#This Row],[Serious Injuries]]</f>
        <v>0</v>
      </c>
      <c r="Y173" s="44">
        <v>50</v>
      </c>
    </row>
    <row r="174" spans="1:25">
      <c r="A174" s="41" t="s">
        <v>455</v>
      </c>
      <c r="B174" s="17" t="s">
        <v>456</v>
      </c>
      <c r="C174" s="27">
        <v>206</v>
      </c>
      <c r="D174" s="22" t="s">
        <v>216</v>
      </c>
      <c r="F174" s="12" t="s">
        <v>189</v>
      </c>
      <c r="G174" s="12" t="s">
        <v>189</v>
      </c>
      <c r="I174" s="23" t="s">
        <v>362</v>
      </c>
      <c r="K174" s="23" t="s">
        <v>457</v>
      </c>
      <c r="L174" s="12" t="s">
        <v>34</v>
      </c>
      <c r="M174" s="45" t="s">
        <v>190</v>
      </c>
      <c r="N174" s="12" t="s">
        <v>219</v>
      </c>
      <c r="O174" s="12"/>
      <c r="P174" s="12">
        <v>0</v>
      </c>
      <c r="Q174" s="12">
        <v>0</v>
      </c>
      <c r="R174" s="12">
        <v>0</v>
      </c>
      <c r="S174" s="12"/>
      <c r="T174" s="12">
        <f>SUBTOTAL(9,CityCentre7[[#This Row],[Fatal Crashes]:[Serious Crashes]])</f>
        <v>0</v>
      </c>
      <c r="U174" s="12">
        <v>0</v>
      </c>
      <c r="V174" s="12">
        <v>0</v>
      </c>
      <c r="W174" s="12">
        <v>0</v>
      </c>
      <c r="X174" s="12">
        <f>CityCentre7[[#This Row],[Fatal Injuries]]+CityCentre7[[#This Row],[Serious Injuries]]</f>
        <v>0</v>
      </c>
      <c r="Y174" s="44">
        <v>30</v>
      </c>
    </row>
    <row r="175" spans="1:25">
      <c r="A175" s="14" t="s">
        <v>458</v>
      </c>
      <c r="B175" s="14" t="s">
        <v>192</v>
      </c>
      <c r="C175" s="27">
        <v>273</v>
      </c>
      <c r="D175" s="22" t="s">
        <v>204</v>
      </c>
      <c r="F175" s="12" t="s">
        <v>189</v>
      </c>
      <c r="G175" s="12" t="s">
        <v>189</v>
      </c>
      <c r="I175" s="23" t="s">
        <v>110</v>
      </c>
      <c r="K175" s="23">
        <v>50</v>
      </c>
      <c r="L175" s="12" t="s">
        <v>34</v>
      </c>
      <c r="M175" s="45" t="s">
        <v>190</v>
      </c>
      <c r="N175" s="12" t="s">
        <v>190</v>
      </c>
      <c r="O175" s="12"/>
      <c r="P175" s="12">
        <v>0</v>
      </c>
      <c r="Q175" s="12">
        <v>0</v>
      </c>
      <c r="R175" s="12">
        <v>0</v>
      </c>
      <c r="S175" s="12">
        <v>4</v>
      </c>
      <c r="T175" s="12">
        <f>SUBTOTAL(9,CityCentre7[[#This Row],[Fatal Crashes]:[Serious Crashes]])</f>
        <v>0</v>
      </c>
      <c r="U175" s="12">
        <v>0</v>
      </c>
      <c r="V175" s="12">
        <v>0</v>
      </c>
      <c r="W175" s="12">
        <v>0</v>
      </c>
      <c r="X175" s="12">
        <f>CityCentre7[[#This Row],[Fatal Injuries]]+CityCentre7[[#This Row],[Serious Injuries]]</f>
        <v>0</v>
      </c>
      <c r="Y175" s="44">
        <v>50</v>
      </c>
    </row>
    <row r="176" spans="1:25">
      <c r="A176" s="14" t="s">
        <v>459</v>
      </c>
      <c r="B176" s="14" t="s">
        <v>192</v>
      </c>
      <c r="C176" s="27">
        <v>140</v>
      </c>
      <c r="D176" s="22" t="s">
        <v>204</v>
      </c>
      <c r="F176" s="12" t="s">
        <v>189</v>
      </c>
      <c r="G176" s="12" t="s">
        <v>189</v>
      </c>
      <c r="I176" s="23" t="s">
        <v>110</v>
      </c>
      <c r="K176" s="23">
        <v>40</v>
      </c>
      <c r="L176" s="12" t="s">
        <v>34</v>
      </c>
      <c r="M176" s="45" t="s">
        <v>190</v>
      </c>
      <c r="N176" s="24" t="s">
        <v>190</v>
      </c>
      <c r="O176" s="12"/>
      <c r="P176" s="12">
        <v>0</v>
      </c>
      <c r="Q176" s="12">
        <v>0</v>
      </c>
      <c r="R176" s="12">
        <v>0</v>
      </c>
      <c r="S176" s="12"/>
      <c r="T176" s="12">
        <f>SUBTOTAL(9,CityCentre7[[#This Row],[Fatal Crashes]:[Serious Crashes]])</f>
        <v>0</v>
      </c>
      <c r="U176" s="12">
        <v>0</v>
      </c>
      <c r="V176" s="12">
        <v>0</v>
      </c>
      <c r="W176" s="12">
        <v>0</v>
      </c>
      <c r="X176" s="12">
        <f>CityCentre7[[#This Row],[Fatal Injuries]]+CityCentre7[[#This Row],[Serious Injuries]]</f>
        <v>0</v>
      </c>
      <c r="Y176" s="44">
        <v>50</v>
      </c>
    </row>
    <row r="177" spans="1:25">
      <c r="A177" s="14" t="s">
        <v>460</v>
      </c>
      <c r="B177" s="14" t="s">
        <v>192</v>
      </c>
      <c r="C177" s="27">
        <v>88</v>
      </c>
      <c r="D177" s="22" t="s">
        <v>222</v>
      </c>
      <c r="F177" s="12" t="s">
        <v>189</v>
      </c>
      <c r="G177" s="12" t="s">
        <v>189</v>
      </c>
      <c r="I177" s="23" t="s">
        <v>110</v>
      </c>
      <c r="K177" s="23">
        <v>50</v>
      </c>
      <c r="L177" s="12" t="s">
        <v>34</v>
      </c>
      <c r="M177" s="45" t="s">
        <v>190</v>
      </c>
      <c r="N177" s="12" t="s">
        <v>206</v>
      </c>
      <c r="O177" s="12"/>
      <c r="P177" s="12">
        <v>0</v>
      </c>
      <c r="Q177" s="12">
        <v>0</v>
      </c>
      <c r="R177" s="12">
        <v>0</v>
      </c>
      <c r="S177" s="12">
        <v>7</v>
      </c>
      <c r="T177" s="12">
        <f>SUBTOTAL(9,CityCentre7[[#This Row],[Fatal Crashes]:[Serious Crashes]])</f>
        <v>0</v>
      </c>
      <c r="U177" s="12">
        <v>0</v>
      </c>
      <c r="V177" s="12">
        <v>0</v>
      </c>
      <c r="W177" s="12">
        <v>0</v>
      </c>
      <c r="X177" s="12">
        <f>CityCentre7[[#This Row],[Fatal Injuries]]+CityCentre7[[#This Row],[Serious Injuries]]</f>
        <v>0</v>
      </c>
      <c r="Y177" s="44">
        <v>50</v>
      </c>
    </row>
    <row r="178" spans="1:25">
      <c r="A178" s="14" t="s">
        <v>461</v>
      </c>
      <c r="B178" s="14" t="s">
        <v>192</v>
      </c>
      <c r="C178" s="27">
        <v>172</v>
      </c>
      <c r="D178" s="22" t="s">
        <v>462</v>
      </c>
      <c r="F178" s="12" t="s">
        <v>198</v>
      </c>
      <c r="G178" s="12" t="s">
        <v>189</v>
      </c>
      <c r="I178" s="23" t="s">
        <v>110</v>
      </c>
      <c r="K178" s="23">
        <v>50</v>
      </c>
      <c r="L178" s="12" t="s">
        <v>34</v>
      </c>
      <c r="M178" s="45" t="s">
        <v>190</v>
      </c>
      <c r="N178" s="12" t="s">
        <v>190</v>
      </c>
      <c r="O178" s="12"/>
      <c r="P178" s="12">
        <v>0</v>
      </c>
      <c r="Q178" s="12">
        <v>0</v>
      </c>
      <c r="R178" s="12">
        <v>1</v>
      </c>
      <c r="S178" s="12">
        <v>5</v>
      </c>
      <c r="T178" s="12">
        <f>SUBTOTAL(9,CityCentre7[[#This Row],[Fatal Crashes]:[Serious Crashes]])</f>
        <v>0</v>
      </c>
      <c r="U178" s="12">
        <v>0</v>
      </c>
      <c r="V178" s="12">
        <v>0</v>
      </c>
      <c r="W178" s="12">
        <v>1</v>
      </c>
      <c r="X178" s="12">
        <f>CityCentre7[[#This Row],[Fatal Injuries]]+CityCentre7[[#This Row],[Serious Injuries]]</f>
        <v>0</v>
      </c>
      <c r="Y178" s="44">
        <v>50</v>
      </c>
    </row>
    <row r="179" spans="1:25">
      <c r="A179" s="14" t="s">
        <v>463</v>
      </c>
      <c r="B179" s="14" t="s">
        <v>192</v>
      </c>
      <c r="C179" s="27">
        <v>469</v>
      </c>
      <c r="D179" s="22" t="s">
        <v>197</v>
      </c>
      <c r="F179" s="12" t="s">
        <v>189</v>
      </c>
      <c r="G179" s="12" t="s">
        <v>189</v>
      </c>
      <c r="I179" s="23" t="s">
        <v>110</v>
      </c>
      <c r="K179" s="23" t="s">
        <v>277</v>
      </c>
      <c r="L179" s="12" t="s">
        <v>34</v>
      </c>
      <c r="M179" s="46" t="s">
        <v>219</v>
      </c>
      <c r="N179" s="12" t="s">
        <v>206</v>
      </c>
      <c r="O179" s="12"/>
      <c r="P179" s="12">
        <v>0</v>
      </c>
      <c r="Q179" s="12">
        <v>0</v>
      </c>
      <c r="R179" s="12">
        <v>3</v>
      </c>
      <c r="S179" s="12">
        <v>15</v>
      </c>
      <c r="T179" s="12">
        <f>SUBTOTAL(9,CityCentre7[[#This Row],[Fatal Crashes]:[Serious Crashes]])</f>
        <v>0</v>
      </c>
      <c r="U179" s="12">
        <v>0</v>
      </c>
      <c r="V179" s="12">
        <v>0</v>
      </c>
      <c r="W179" s="12">
        <v>3</v>
      </c>
      <c r="X179" s="12">
        <f>CityCentre7[[#This Row],[Fatal Injuries]]+CityCentre7[[#This Row],[Serious Injuries]]</f>
        <v>0</v>
      </c>
      <c r="Y179" s="44">
        <v>50</v>
      </c>
    </row>
    <row r="180" spans="1:25">
      <c r="A180" s="19" t="s">
        <v>464</v>
      </c>
      <c r="B180" s="19" t="s">
        <v>192</v>
      </c>
      <c r="C180" s="51">
        <v>104</v>
      </c>
      <c r="D180" s="22" t="s">
        <v>204</v>
      </c>
      <c r="F180" s="12" t="s">
        <v>189</v>
      </c>
      <c r="G180" s="12" t="s">
        <v>189</v>
      </c>
      <c r="I180" s="23" t="s">
        <v>110</v>
      </c>
      <c r="K180" s="23">
        <v>0</v>
      </c>
      <c r="L180" s="12" t="s">
        <v>34</v>
      </c>
      <c r="M180" s="45" t="s">
        <v>226</v>
      </c>
      <c r="N180" s="12" t="s">
        <v>226</v>
      </c>
      <c r="O180" s="12"/>
      <c r="P180" s="12">
        <v>0</v>
      </c>
      <c r="Q180" s="12">
        <v>0</v>
      </c>
      <c r="R180" s="12">
        <v>0</v>
      </c>
      <c r="S180" s="12"/>
      <c r="T180" s="12">
        <f>SUBTOTAL(9,CityCentre7[[#This Row],[Fatal Crashes]:[Serious Crashes]])</f>
        <v>0</v>
      </c>
      <c r="U180" s="12">
        <v>0</v>
      </c>
      <c r="V180" s="12">
        <v>0</v>
      </c>
      <c r="W180" s="12">
        <v>0</v>
      </c>
      <c r="X180" s="12">
        <f>CityCentre7[[#This Row],[Fatal Injuries]]+CityCentre7[[#This Row],[Serious Injuries]]</f>
        <v>0</v>
      </c>
      <c r="Y180" s="44">
        <v>50</v>
      </c>
    </row>
    <row r="181" spans="1:25" ht="13.5" thickBot="1"/>
    <row r="182" spans="1:25" ht="13.5" thickBot="1">
      <c r="A182" s="39" t="s">
        <v>465</v>
      </c>
      <c r="B182" s="40"/>
      <c r="C182" s="38">
        <f>SUBTOTAL(9,CityCentre7[Length (Metres)])-(C54+C55+C81+C82+C110+C111+C146)</f>
        <v>43537</v>
      </c>
      <c r="O182" s="36">
        <f>SUBTOTAL(9,CityCentre7[Fatal Crashes])</f>
        <v>2</v>
      </c>
      <c r="P182" s="37">
        <f>SUBTOTAL(9,CityCentre7[Serious Crashes])</f>
        <v>86</v>
      </c>
      <c r="Q182" s="38">
        <f>SUBTOTAL(9,CityCentre7[Minor Crashes])</f>
        <v>473</v>
      </c>
      <c r="W182" s="23" t="e">
        <f>SUBTOTAL(9,#REF!)</f>
        <v>#REF!</v>
      </c>
      <c r="X182" s="23" t="e">
        <f>SUBTOTAL(9,#REF!)</f>
        <v>#REF!</v>
      </c>
    </row>
    <row r="183" spans="1:25">
      <c r="C183" s="12"/>
      <c r="I183" s="12"/>
      <c r="O183" s="12" t="s">
        <v>466</v>
      </c>
      <c r="P183" s="12" t="s">
        <v>467</v>
      </c>
      <c r="Q183" s="12" t="s">
        <v>468</v>
      </c>
      <c r="W183" s="12" t="s">
        <v>469</v>
      </c>
      <c r="X183" s="12" t="s">
        <v>470</v>
      </c>
    </row>
    <row r="184" spans="1:25">
      <c r="C184" s="12"/>
      <c r="I184" s="12"/>
      <c r="O184" s="12"/>
      <c r="P184" s="12"/>
      <c r="X184" s="12" t="s">
        <v>471</v>
      </c>
    </row>
    <row r="185" spans="1:25">
      <c r="A185" s="24"/>
      <c r="B185" s="24"/>
      <c r="C185" s="24"/>
      <c r="D185" s="24"/>
      <c r="I185" s="12"/>
      <c r="N185" s="12"/>
      <c r="O185" s="12"/>
      <c r="P185" s="12"/>
      <c r="R185" s="12"/>
      <c r="S185" s="12"/>
      <c r="T185" s="12"/>
      <c r="U185" s="12"/>
      <c r="V185" s="12"/>
    </row>
    <row r="186" spans="1:25">
      <c r="A186" s="24"/>
      <c r="B186" s="24"/>
      <c r="C186" s="24"/>
      <c r="D186" s="24"/>
      <c r="I186" s="12"/>
      <c r="N186" s="12"/>
      <c r="O186" s="12"/>
      <c r="P186" s="12"/>
      <c r="R186" s="12"/>
      <c r="S186" s="12"/>
      <c r="T186" s="12"/>
      <c r="U186" s="12"/>
      <c r="V186" s="12"/>
    </row>
    <row r="187" spans="1:25">
      <c r="A187" s="24"/>
      <c r="B187" s="24"/>
      <c r="C187" s="24"/>
      <c r="D187" s="24"/>
      <c r="I187" s="12"/>
      <c r="N187" s="12"/>
      <c r="O187" s="12"/>
      <c r="P187" s="12"/>
      <c r="R187" s="12"/>
      <c r="S187" s="12"/>
      <c r="T187" s="12"/>
      <c r="U187" s="12"/>
      <c r="V187" s="12"/>
    </row>
    <row r="188" spans="1:25">
      <c r="A188" s="24"/>
      <c r="B188" s="24"/>
      <c r="C188" s="24"/>
      <c r="D188" s="24"/>
      <c r="I188" s="12"/>
      <c r="N188" s="12"/>
      <c r="O188" s="12"/>
      <c r="P188" s="12"/>
      <c r="R188" s="12"/>
      <c r="S188" s="12"/>
      <c r="T188" s="12"/>
      <c r="U188" s="12"/>
      <c r="V188" s="12"/>
    </row>
    <row r="189" spans="1:25">
      <c r="A189" s="24"/>
      <c r="B189" s="24"/>
      <c r="C189" s="24"/>
      <c r="D189" s="24"/>
      <c r="I189" s="12"/>
      <c r="N189" s="12"/>
      <c r="O189" s="12"/>
      <c r="P189" s="12"/>
      <c r="R189" s="12"/>
      <c r="S189" s="12"/>
      <c r="T189" s="12"/>
      <c r="U189" s="12"/>
      <c r="V189" s="12"/>
    </row>
    <row r="190" spans="1:25">
      <c r="A190" s="24"/>
      <c r="B190" s="24"/>
      <c r="C190" s="24"/>
      <c r="D190" s="24"/>
      <c r="I190" s="12"/>
      <c r="N190" s="12"/>
      <c r="O190" s="12"/>
      <c r="P190" s="12"/>
      <c r="R190" s="12"/>
      <c r="S190" s="12"/>
      <c r="T190" s="12"/>
      <c r="U190" s="12"/>
      <c r="V190" s="12"/>
    </row>
    <row r="191" spans="1:25">
      <c r="A191" s="24"/>
      <c r="B191" s="24"/>
      <c r="C191" s="24"/>
      <c r="D191" s="24"/>
      <c r="I191" s="12"/>
      <c r="N191" s="12"/>
      <c r="O191" s="12"/>
      <c r="P191" s="12"/>
      <c r="R191" s="12"/>
      <c r="S191" s="12"/>
      <c r="T191" s="12"/>
      <c r="U191" s="12"/>
      <c r="V191" s="12"/>
    </row>
    <row r="192" spans="1:25">
      <c r="A192" s="24"/>
      <c r="B192" s="24"/>
      <c r="C192" s="24"/>
      <c r="D192" s="24"/>
      <c r="I192" s="12"/>
      <c r="N192" s="12"/>
      <c r="O192" s="12"/>
      <c r="P192" s="12"/>
      <c r="R192" s="12"/>
      <c r="S192" s="12"/>
      <c r="T192" s="12"/>
      <c r="U192" s="12"/>
      <c r="V192" s="12"/>
    </row>
    <row r="193" spans="1:22">
      <c r="A193" s="24"/>
      <c r="B193" s="24"/>
      <c r="C193" s="24"/>
      <c r="D193" s="24"/>
      <c r="I193" s="12"/>
      <c r="N193" s="12"/>
      <c r="O193" s="12"/>
      <c r="P193" s="12"/>
      <c r="R193" s="12"/>
      <c r="S193" s="12"/>
      <c r="T193" s="12"/>
      <c r="U193" s="12"/>
      <c r="V193" s="12"/>
    </row>
    <row r="194" spans="1:22">
      <c r="A194" s="24"/>
      <c r="B194" s="24"/>
      <c r="C194" s="24"/>
      <c r="D194" s="24"/>
      <c r="I194" s="12"/>
      <c r="N194" s="12"/>
      <c r="O194" s="12"/>
      <c r="P194" s="12"/>
      <c r="R194" s="12"/>
      <c r="S194" s="12"/>
      <c r="T194" s="12"/>
      <c r="U194" s="12"/>
      <c r="V194" s="12"/>
    </row>
    <row r="195" spans="1:22">
      <c r="A195" s="24"/>
      <c r="B195" s="24"/>
      <c r="C195" s="24"/>
      <c r="D195" s="24"/>
      <c r="I195" s="12"/>
      <c r="N195" s="12"/>
      <c r="O195" s="12"/>
      <c r="P195" s="12"/>
      <c r="R195" s="12"/>
      <c r="S195" s="12"/>
      <c r="T195" s="12"/>
      <c r="U195" s="12"/>
      <c r="V195" s="12"/>
    </row>
    <row r="196" spans="1:22">
      <c r="A196" s="24"/>
      <c r="B196" s="24"/>
      <c r="C196" s="24"/>
      <c r="D196" s="24"/>
      <c r="I196" s="12"/>
      <c r="N196" s="12"/>
      <c r="O196" s="12"/>
      <c r="P196" s="12"/>
      <c r="R196" s="12"/>
      <c r="S196" s="12"/>
      <c r="T196" s="12"/>
      <c r="U196" s="12"/>
      <c r="V196" s="12"/>
    </row>
    <row r="197" spans="1:22">
      <c r="A197" s="24"/>
      <c r="B197" s="24"/>
      <c r="C197" s="24"/>
      <c r="D197" s="24"/>
      <c r="I197" s="12"/>
      <c r="N197" s="12"/>
      <c r="O197" s="12"/>
      <c r="P197" s="12"/>
      <c r="R197" s="12"/>
      <c r="S197" s="12"/>
      <c r="T197" s="12"/>
      <c r="U197" s="12"/>
      <c r="V197" s="12"/>
    </row>
    <row r="198" spans="1:22">
      <c r="A198" s="24"/>
      <c r="B198" s="24"/>
      <c r="C198" s="24"/>
      <c r="D198" s="24"/>
      <c r="I198" s="12"/>
      <c r="N198" s="12"/>
      <c r="O198" s="12"/>
      <c r="P198" s="12"/>
      <c r="R198" s="12"/>
      <c r="S198" s="12"/>
      <c r="T198" s="12"/>
      <c r="U198" s="12"/>
      <c r="V198" s="12"/>
    </row>
    <row r="199" spans="1:22">
      <c r="A199" s="24"/>
      <c r="B199" s="24"/>
      <c r="C199" s="24"/>
      <c r="D199" s="24"/>
      <c r="I199" s="12"/>
      <c r="N199" s="12"/>
      <c r="O199" s="12"/>
      <c r="P199" s="12"/>
      <c r="R199" s="12"/>
      <c r="S199" s="12"/>
      <c r="T199" s="12"/>
      <c r="U199" s="12"/>
      <c r="V199" s="12"/>
    </row>
    <row r="200" spans="1:22">
      <c r="A200" s="24"/>
      <c r="B200" s="24"/>
      <c r="C200" s="24"/>
      <c r="D200" s="24"/>
      <c r="I200" s="12"/>
      <c r="N200" s="12"/>
      <c r="O200" s="12"/>
      <c r="P200" s="12"/>
      <c r="R200" s="12"/>
      <c r="S200" s="12"/>
      <c r="T200" s="12"/>
      <c r="U200" s="12"/>
      <c r="V200" s="12"/>
    </row>
    <row r="201" spans="1:22">
      <c r="A201" s="24"/>
      <c r="B201" s="24"/>
      <c r="C201" s="24"/>
      <c r="D201" s="24"/>
      <c r="I201" s="12"/>
      <c r="N201" s="12"/>
      <c r="O201" s="12"/>
      <c r="P201" s="12"/>
      <c r="R201" s="12"/>
      <c r="S201" s="12"/>
      <c r="T201" s="12"/>
      <c r="U201" s="12"/>
      <c r="V201" s="12"/>
    </row>
    <row r="202" spans="1:22">
      <c r="A202" s="24"/>
      <c r="B202" s="24"/>
      <c r="C202" s="24"/>
      <c r="D202" s="24"/>
      <c r="I202" s="12"/>
      <c r="N202" s="12"/>
      <c r="O202" s="12"/>
      <c r="P202" s="12"/>
      <c r="R202" s="12"/>
      <c r="S202" s="12"/>
      <c r="T202" s="12"/>
      <c r="U202" s="12"/>
      <c r="V202" s="12"/>
    </row>
    <row r="203" spans="1:22">
      <c r="A203" s="24"/>
      <c r="B203" s="24"/>
      <c r="C203" s="24"/>
      <c r="D203" s="24"/>
      <c r="I203" s="12"/>
      <c r="N203" s="12"/>
      <c r="O203" s="12"/>
      <c r="P203" s="12"/>
      <c r="R203" s="12"/>
      <c r="S203" s="12"/>
      <c r="T203" s="12"/>
      <c r="U203" s="12"/>
      <c r="V203" s="12"/>
    </row>
    <row r="204" spans="1:22">
      <c r="A204" s="24"/>
      <c r="B204" s="24"/>
      <c r="C204" s="24"/>
      <c r="D204" s="24"/>
      <c r="I204" s="12"/>
      <c r="N204" s="12"/>
      <c r="O204" s="12"/>
      <c r="P204" s="12"/>
      <c r="R204" s="12"/>
      <c r="S204" s="12"/>
      <c r="T204" s="12"/>
      <c r="U204" s="12"/>
      <c r="V204" s="12"/>
    </row>
    <row r="205" spans="1:22">
      <c r="A205" s="24"/>
      <c r="B205" s="24"/>
      <c r="C205" s="24"/>
      <c r="D205" s="24"/>
      <c r="I205" s="12"/>
      <c r="N205" s="12"/>
      <c r="O205" s="12"/>
      <c r="P205" s="12"/>
      <c r="R205" s="12"/>
      <c r="S205" s="12"/>
      <c r="T205" s="12"/>
      <c r="U205" s="12"/>
      <c r="V205" s="12"/>
    </row>
    <row r="206" spans="1:22">
      <c r="A206" s="24"/>
      <c r="B206" s="24"/>
      <c r="C206" s="24"/>
      <c r="D206" s="24"/>
      <c r="I206" s="12"/>
      <c r="N206" s="12"/>
      <c r="O206" s="12"/>
      <c r="P206" s="12"/>
      <c r="R206" s="12"/>
      <c r="S206" s="12"/>
      <c r="T206" s="12"/>
      <c r="U206" s="12"/>
      <c r="V206" s="12"/>
    </row>
    <row r="207" spans="1:22">
      <c r="A207" s="24"/>
      <c r="B207" s="24"/>
      <c r="C207" s="24"/>
      <c r="D207" s="24"/>
      <c r="I207" s="12"/>
      <c r="N207" s="12"/>
      <c r="O207" s="12"/>
      <c r="P207" s="12"/>
      <c r="R207" s="12"/>
      <c r="S207" s="12"/>
      <c r="T207" s="12"/>
      <c r="U207" s="12"/>
      <c r="V207" s="12"/>
    </row>
    <row r="208" spans="1:22">
      <c r="A208" s="24"/>
      <c r="B208" s="24"/>
      <c r="C208" s="24"/>
      <c r="D208" s="24"/>
      <c r="I208" s="12"/>
      <c r="N208" s="12"/>
      <c r="O208" s="12"/>
      <c r="P208" s="12"/>
      <c r="R208" s="12"/>
      <c r="S208" s="12"/>
      <c r="T208" s="12"/>
      <c r="U208" s="12"/>
      <c r="V208" s="12"/>
    </row>
    <row r="209" spans="1:22">
      <c r="A209" s="24"/>
      <c r="B209" s="24"/>
      <c r="C209" s="24"/>
      <c r="D209" s="24"/>
      <c r="I209" s="12"/>
      <c r="N209" s="12"/>
      <c r="O209" s="12"/>
      <c r="P209" s="12"/>
      <c r="R209" s="12"/>
      <c r="S209" s="12"/>
      <c r="T209" s="12"/>
      <c r="U209" s="12"/>
      <c r="V209" s="12"/>
    </row>
    <row r="210" spans="1:22">
      <c r="A210" s="24"/>
      <c r="B210" s="24"/>
      <c r="C210" s="24"/>
      <c r="D210" s="24"/>
      <c r="I210" s="12"/>
      <c r="N210" s="12"/>
      <c r="O210" s="12"/>
      <c r="P210" s="12"/>
      <c r="R210" s="12"/>
      <c r="S210" s="12"/>
      <c r="T210" s="12"/>
      <c r="U210" s="12"/>
      <c r="V210" s="12"/>
    </row>
    <row r="211" spans="1:22">
      <c r="A211" s="24"/>
      <c r="B211" s="24"/>
      <c r="C211" s="24"/>
      <c r="D211" s="24"/>
      <c r="I211" s="12"/>
      <c r="N211" s="12"/>
      <c r="O211" s="12"/>
      <c r="P211" s="12"/>
      <c r="R211" s="12"/>
      <c r="S211" s="12"/>
      <c r="T211" s="12"/>
      <c r="U211" s="12"/>
      <c r="V211" s="12"/>
    </row>
    <row r="212" spans="1:22">
      <c r="A212" s="24"/>
      <c r="B212" s="24"/>
      <c r="C212" s="24"/>
      <c r="D212" s="24"/>
      <c r="I212" s="12"/>
      <c r="N212" s="12"/>
      <c r="O212" s="12"/>
      <c r="P212" s="12"/>
      <c r="R212" s="12"/>
      <c r="S212" s="12"/>
      <c r="T212" s="12"/>
      <c r="U212" s="12"/>
      <c r="V212" s="12"/>
    </row>
    <row r="213" spans="1:22">
      <c r="A213" s="24"/>
      <c r="B213" s="24"/>
      <c r="C213" s="24"/>
      <c r="D213" s="24"/>
      <c r="I213" s="12"/>
      <c r="N213" s="12"/>
      <c r="O213" s="12"/>
      <c r="P213" s="12"/>
      <c r="R213" s="12"/>
      <c r="S213" s="12"/>
      <c r="T213" s="12"/>
      <c r="U213" s="12"/>
      <c r="V213" s="12"/>
    </row>
    <row r="214" spans="1:22">
      <c r="A214" s="24"/>
      <c r="B214" s="24"/>
      <c r="C214" s="24"/>
      <c r="D214" s="24"/>
      <c r="I214" s="12"/>
      <c r="N214" s="12"/>
      <c r="O214" s="12"/>
      <c r="P214" s="12"/>
      <c r="R214" s="12"/>
      <c r="S214" s="12"/>
      <c r="T214" s="12"/>
      <c r="U214" s="12"/>
      <c r="V214" s="12"/>
    </row>
    <row r="215" spans="1:22">
      <c r="A215" s="24"/>
      <c r="B215" s="24"/>
      <c r="C215" s="24"/>
      <c r="D215" s="24"/>
      <c r="I215" s="12"/>
      <c r="N215" s="12"/>
      <c r="O215" s="12"/>
      <c r="P215" s="12"/>
      <c r="R215" s="12"/>
      <c r="S215" s="12"/>
      <c r="T215" s="12"/>
      <c r="U215" s="12"/>
      <c r="V215" s="12"/>
    </row>
    <row r="216" spans="1:22">
      <c r="A216" s="24"/>
      <c r="B216" s="24"/>
      <c r="C216" s="24"/>
      <c r="D216" s="24"/>
      <c r="I216" s="12"/>
      <c r="N216" s="12"/>
      <c r="O216" s="12"/>
      <c r="P216" s="12"/>
      <c r="R216" s="12"/>
      <c r="S216" s="12"/>
      <c r="T216" s="12"/>
      <c r="U216" s="12"/>
      <c r="V216" s="12"/>
    </row>
    <row r="217" spans="1:22">
      <c r="A217" s="24"/>
      <c r="B217" s="24"/>
      <c r="C217" s="24"/>
      <c r="D217" s="24"/>
      <c r="I217" s="12"/>
      <c r="N217" s="12"/>
      <c r="O217" s="12"/>
      <c r="P217" s="12"/>
      <c r="R217" s="12"/>
      <c r="S217" s="12"/>
      <c r="T217" s="12"/>
      <c r="U217" s="12"/>
      <c r="V217" s="12"/>
    </row>
    <row r="218" spans="1:22">
      <c r="A218" s="24"/>
      <c r="B218" s="24"/>
      <c r="C218" s="24"/>
      <c r="D218" s="24"/>
      <c r="I218" s="12"/>
      <c r="N218" s="12"/>
      <c r="O218" s="12"/>
      <c r="P218" s="12"/>
      <c r="R218" s="12"/>
      <c r="S218" s="12"/>
      <c r="T218" s="12"/>
      <c r="U218" s="12"/>
      <c r="V218" s="12"/>
    </row>
    <row r="219" spans="1:22">
      <c r="A219" s="24"/>
      <c r="B219" s="24"/>
      <c r="C219" s="24"/>
      <c r="D219" s="24"/>
      <c r="I219" s="12"/>
      <c r="N219" s="12"/>
      <c r="O219" s="12"/>
      <c r="P219" s="12"/>
      <c r="R219" s="12"/>
      <c r="S219" s="12"/>
      <c r="T219" s="12"/>
      <c r="U219" s="12"/>
      <c r="V219" s="12"/>
    </row>
    <row r="220" spans="1:22">
      <c r="A220" s="24"/>
      <c r="B220" s="24"/>
      <c r="C220" s="24"/>
      <c r="D220" s="24"/>
      <c r="I220" s="12"/>
      <c r="N220" s="12"/>
      <c r="O220" s="12"/>
      <c r="P220" s="12"/>
      <c r="R220" s="12"/>
      <c r="S220" s="12"/>
      <c r="T220" s="12"/>
      <c r="U220" s="12"/>
      <c r="V220" s="12"/>
    </row>
    <row r="221" spans="1:22">
      <c r="A221" s="24"/>
      <c r="B221" s="24"/>
      <c r="C221" s="24"/>
      <c r="D221" s="24"/>
      <c r="I221" s="12"/>
      <c r="N221" s="12"/>
      <c r="O221" s="12"/>
      <c r="P221" s="12"/>
      <c r="R221" s="12"/>
      <c r="S221" s="12"/>
      <c r="T221" s="12"/>
      <c r="U221" s="12"/>
      <c r="V221" s="12"/>
    </row>
    <row r="222" spans="1:22">
      <c r="A222" s="24"/>
      <c r="B222" s="24"/>
      <c r="C222" s="24"/>
      <c r="D222" s="24"/>
      <c r="I222" s="12"/>
      <c r="N222" s="12"/>
      <c r="O222" s="12"/>
      <c r="P222" s="12"/>
      <c r="R222" s="12"/>
      <c r="S222" s="12"/>
      <c r="T222" s="12"/>
      <c r="U222" s="12"/>
      <c r="V222" s="12"/>
    </row>
    <row r="223" spans="1:22">
      <c r="A223" s="24"/>
      <c r="B223" s="24"/>
      <c r="C223" s="24"/>
      <c r="D223" s="24"/>
      <c r="I223" s="12"/>
      <c r="N223" s="12"/>
      <c r="O223" s="12"/>
      <c r="P223" s="12"/>
      <c r="R223" s="12"/>
      <c r="S223" s="12"/>
      <c r="T223" s="12"/>
      <c r="U223" s="12"/>
      <c r="V223" s="12"/>
    </row>
    <row r="224" spans="1:22">
      <c r="A224" s="24"/>
      <c r="B224" s="24"/>
      <c r="C224" s="24"/>
      <c r="D224" s="24"/>
      <c r="I224" s="12"/>
      <c r="N224" s="12"/>
      <c r="O224" s="12"/>
      <c r="P224" s="12"/>
      <c r="R224" s="12"/>
      <c r="S224" s="12"/>
      <c r="T224" s="12"/>
      <c r="U224" s="12"/>
      <c r="V224" s="12"/>
    </row>
    <row r="225" spans="1:22">
      <c r="A225" s="24"/>
      <c r="B225" s="24"/>
      <c r="C225" s="24"/>
      <c r="D225" s="24"/>
      <c r="I225" s="12"/>
      <c r="N225" s="12"/>
      <c r="O225" s="12"/>
      <c r="P225" s="12"/>
      <c r="R225" s="12"/>
      <c r="S225" s="12"/>
      <c r="T225" s="12"/>
      <c r="U225" s="12"/>
      <c r="V225" s="12"/>
    </row>
    <row r="226" spans="1:22">
      <c r="A226" s="24"/>
      <c r="B226" s="24"/>
      <c r="C226" s="24"/>
      <c r="D226" s="24"/>
      <c r="I226" s="12"/>
      <c r="N226" s="12"/>
      <c r="O226" s="12"/>
      <c r="P226" s="12"/>
      <c r="R226" s="12"/>
      <c r="S226" s="12"/>
      <c r="T226" s="12"/>
      <c r="U226" s="12"/>
      <c r="V226" s="12"/>
    </row>
    <row r="227" spans="1:22">
      <c r="A227" s="24"/>
      <c r="B227" s="24"/>
      <c r="C227" s="24"/>
      <c r="D227" s="24"/>
      <c r="I227" s="12"/>
      <c r="N227" s="12"/>
      <c r="O227" s="12"/>
      <c r="P227" s="12"/>
      <c r="R227" s="12"/>
      <c r="S227" s="12"/>
      <c r="T227" s="12"/>
      <c r="U227" s="12"/>
      <c r="V227" s="12"/>
    </row>
    <row r="228" spans="1:22">
      <c r="A228" s="24"/>
      <c r="B228" s="24"/>
      <c r="C228" s="24"/>
      <c r="D228" s="24"/>
      <c r="I228" s="12"/>
      <c r="N228" s="12"/>
      <c r="O228" s="12"/>
      <c r="P228" s="12"/>
      <c r="R228" s="12"/>
      <c r="S228" s="12"/>
      <c r="T228" s="12"/>
      <c r="U228" s="12"/>
      <c r="V228" s="12"/>
    </row>
    <row r="229" spans="1:22">
      <c r="A229" s="24"/>
      <c r="B229" s="24"/>
      <c r="C229" s="24"/>
      <c r="D229" s="24"/>
      <c r="I229" s="12"/>
      <c r="N229" s="12"/>
      <c r="O229" s="12"/>
      <c r="P229" s="12"/>
      <c r="R229" s="12"/>
      <c r="S229" s="12"/>
      <c r="T229" s="12"/>
      <c r="U229" s="12"/>
      <c r="V229" s="12"/>
    </row>
    <row r="230" spans="1:22">
      <c r="A230" s="24"/>
      <c r="B230" s="24"/>
      <c r="C230" s="24"/>
      <c r="D230" s="24"/>
      <c r="I230" s="12"/>
      <c r="N230" s="12"/>
      <c r="O230" s="12"/>
      <c r="P230" s="12"/>
      <c r="R230" s="12"/>
      <c r="S230" s="12"/>
      <c r="T230" s="12"/>
      <c r="U230" s="12"/>
      <c r="V230" s="12"/>
    </row>
    <row r="231" spans="1:22">
      <c r="A231" s="24"/>
      <c r="B231" s="24"/>
      <c r="C231" s="24"/>
      <c r="D231" s="24"/>
      <c r="I231" s="12"/>
      <c r="N231" s="12"/>
      <c r="O231" s="12"/>
      <c r="P231" s="12"/>
      <c r="R231" s="12"/>
      <c r="S231" s="12"/>
      <c r="T231" s="12"/>
      <c r="U231" s="12"/>
      <c r="V231" s="12"/>
    </row>
    <row r="232" spans="1:22">
      <c r="A232" s="24"/>
      <c r="B232" s="24"/>
      <c r="C232" s="24"/>
      <c r="D232" s="24"/>
      <c r="I232" s="12"/>
      <c r="N232" s="12"/>
      <c r="O232" s="12"/>
      <c r="P232" s="12"/>
      <c r="R232" s="12"/>
      <c r="S232" s="12"/>
      <c r="T232" s="12"/>
      <c r="U232" s="12"/>
      <c r="V232" s="12"/>
    </row>
    <row r="233" spans="1:22">
      <c r="A233" s="24"/>
      <c r="B233" s="24"/>
      <c r="C233" s="24"/>
      <c r="D233" s="24"/>
      <c r="I233" s="12"/>
      <c r="N233" s="12"/>
      <c r="O233" s="12"/>
      <c r="P233" s="12"/>
      <c r="R233" s="12"/>
      <c r="S233" s="12"/>
      <c r="T233" s="12"/>
      <c r="U233" s="12"/>
      <c r="V233" s="12"/>
    </row>
    <row r="234" spans="1:22">
      <c r="A234" s="24"/>
      <c r="B234" s="24"/>
      <c r="C234" s="24"/>
      <c r="D234" s="24"/>
      <c r="I234" s="12"/>
      <c r="N234" s="12"/>
      <c r="O234" s="12"/>
      <c r="P234" s="12"/>
      <c r="R234" s="12"/>
      <c r="S234" s="12"/>
      <c r="T234" s="12"/>
      <c r="U234" s="12"/>
      <c r="V234" s="12"/>
    </row>
    <row r="235" spans="1:22">
      <c r="A235" s="24"/>
      <c r="B235" s="24"/>
      <c r="C235" s="24"/>
      <c r="D235" s="24"/>
      <c r="I235" s="12"/>
      <c r="N235" s="12"/>
      <c r="O235" s="12"/>
      <c r="P235" s="12"/>
      <c r="R235" s="12"/>
      <c r="S235" s="12"/>
      <c r="T235" s="12"/>
      <c r="U235" s="12"/>
      <c r="V235" s="12"/>
    </row>
    <row r="236" spans="1:22">
      <c r="A236" s="24"/>
      <c r="B236" s="24"/>
      <c r="C236" s="24"/>
      <c r="D236" s="24"/>
      <c r="I236" s="12"/>
      <c r="N236" s="12"/>
      <c r="O236" s="12"/>
      <c r="P236" s="12"/>
      <c r="R236" s="12"/>
      <c r="S236" s="12"/>
      <c r="T236" s="12"/>
      <c r="U236" s="12"/>
      <c r="V236" s="12"/>
    </row>
    <row r="237" spans="1:22">
      <c r="A237" s="24"/>
      <c r="B237" s="24"/>
      <c r="C237" s="24"/>
      <c r="D237" s="24"/>
      <c r="I237" s="12"/>
      <c r="N237" s="12"/>
      <c r="O237" s="12"/>
      <c r="P237" s="12"/>
      <c r="R237" s="12"/>
      <c r="S237" s="12"/>
      <c r="T237" s="12"/>
      <c r="U237" s="12"/>
      <c r="V237" s="12"/>
    </row>
    <row r="238" spans="1:22">
      <c r="A238" s="24"/>
      <c r="B238" s="24"/>
      <c r="C238" s="24"/>
      <c r="D238" s="24"/>
      <c r="I238" s="12"/>
      <c r="N238" s="12"/>
      <c r="O238" s="12"/>
      <c r="P238" s="12"/>
      <c r="R238" s="12"/>
      <c r="S238" s="12"/>
      <c r="T238" s="12"/>
      <c r="U238" s="12"/>
      <c r="V238" s="12"/>
    </row>
    <row r="239" spans="1:22">
      <c r="A239" s="24"/>
      <c r="B239" s="24"/>
      <c r="C239" s="24"/>
      <c r="D239" s="24"/>
      <c r="I239" s="12"/>
      <c r="N239" s="12"/>
      <c r="O239" s="12"/>
      <c r="P239" s="12"/>
      <c r="R239" s="12"/>
      <c r="S239" s="12"/>
      <c r="T239" s="12"/>
      <c r="U239" s="12"/>
      <c r="V239" s="12"/>
    </row>
    <row r="240" spans="1:22">
      <c r="A240" s="24"/>
      <c r="B240" s="24"/>
      <c r="C240" s="24"/>
      <c r="D240" s="24"/>
      <c r="I240" s="12"/>
      <c r="N240" s="12"/>
      <c r="O240" s="12"/>
      <c r="P240" s="12"/>
      <c r="R240" s="12"/>
      <c r="S240" s="12"/>
      <c r="T240" s="12"/>
      <c r="U240" s="12"/>
      <c r="V240" s="12"/>
    </row>
    <row r="241" spans="1:22">
      <c r="A241" s="24"/>
      <c r="B241" s="24"/>
      <c r="C241" s="24"/>
      <c r="D241" s="24"/>
      <c r="I241" s="12"/>
      <c r="N241" s="12"/>
      <c r="O241" s="12"/>
      <c r="P241" s="12"/>
      <c r="R241" s="12"/>
      <c r="S241" s="12"/>
      <c r="T241" s="12"/>
      <c r="U241" s="12"/>
      <c r="V241" s="12"/>
    </row>
    <row r="242" spans="1:22">
      <c r="A242" s="24"/>
      <c r="B242" s="24"/>
      <c r="C242" s="24"/>
      <c r="D242" s="24"/>
      <c r="I242" s="12"/>
      <c r="N242" s="12"/>
      <c r="O242" s="12"/>
      <c r="P242" s="12"/>
      <c r="R242" s="12"/>
      <c r="S242" s="12"/>
      <c r="T242" s="12"/>
      <c r="U242" s="12"/>
      <c r="V242" s="12"/>
    </row>
    <row r="243" spans="1:22">
      <c r="A243" s="24"/>
      <c r="B243" s="24"/>
      <c r="C243" s="24"/>
      <c r="D243" s="24"/>
      <c r="I243" s="12"/>
      <c r="N243" s="12"/>
      <c r="O243" s="12"/>
      <c r="P243" s="12"/>
      <c r="R243" s="12"/>
      <c r="S243" s="12"/>
      <c r="T243" s="12"/>
      <c r="U243" s="12"/>
      <c r="V243" s="12"/>
    </row>
    <row r="244" spans="1:22">
      <c r="A244" s="24"/>
      <c r="B244" s="24"/>
      <c r="C244" s="24"/>
      <c r="D244" s="24"/>
      <c r="I244" s="12"/>
      <c r="N244" s="12"/>
      <c r="O244" s="12"/>
      <c r="P244" s="12"/>
      <c r="R244" s="12"/>
      <c r="S244" s="12"/>
      <c r="T244" s="12"/>
      <c r="U244" s="12"/>
      <c r="V244" s="12"/>
    </row>
    <row r="245" spans="1:22">
      <c r="A245" s="24"/>
      <c r="B245" s="24"/>
      <c r="C245" s="24"/>
      <c r="D245" s="24"/>
      <c r="I245" s="12"/>
      <c r="N245" s="12"/>
      <c r="O245" s="12"/>
      <c r="P245" s="12"/>
      <c r="R245" s="12"/>
      <c r="S245" s="12"/>
      <c r="T245" s="12"/>
      <c r="U245" s="12"/>
      <c r="V245" s="12"/>
    </row>
    <row r="246" spans="1:22">
      <c r="A246" s="24"/>
      <c r="B246" s="24"/>
      <c r="C246" s="24"/>
      <c r="D246" s="24"/>
      <c r="I246" s="12"/>
      <c r="N246" s="12"/>
      <c r="O246" s="12"/>
      <c r="P246" s="12"/>
      <c r="R246" s="12"/>
      <c r="S246" s="12"/>
      <c r="T246" s="12"/>
      <c r="U246" s="12"/>
      <c r="V246" s="12"/>
    </row>
    <row r="247" spans="1:22">
      <c r="A247" s="24"/>
      <c r="B247" s="24"/>
      <c r="C247" s="24"/>
      <c r="D247" s="24"/>
      <c r="I247" s="12"/>
      <c r="N247" s="12"/>
      <c r="O247" s="12"/>
      <c r="P247" s="12"/>
      <c r="R247" s="12"/>
      <c r="S247" s="12"/>
      <c r="T247" s="12"/>
      <c r="U247" s="12"/>
      <c r="V247" s="12"/>
    </row>
    <row r="248" spans="1:22">
      <c r="A248" s="24"/>
      <c r="B248" s="24"/>
      <c r="C248" s="24"/>
      <c r="D248" s="24"/>
      <c r="I248" s="12"/>
      <c r="N248" s="12"/>
      <c r="O248" s="12"/>
      <c r="P248" s="12"/>
      <c r="R248" s="12"/>
      <c r="S248" s="12"/>
      <c r="T248" s="12"/>
      <c r="U248" s="12"/>
      <c r="V248" s="12"/>
    </row>
    <row r="249" spans="1:22">
      <c r="A249" s="24"/>
      <c r="B249" s="24"/>
      <c r="C249" s="24"/>
      <c r="D249" s="24"/>
      <c r="I249" s="12"/>
      <c r="N249" s="12"/>
      <c r="O249" s="12"/>
      <c r="P249" s="12"/>
      <c r="R249" s="12"/>
      <c r="S249" s="12"/>
      <c r="T249" s="12"/>
      <c r="U249" s="12"/>
      <c r="V249" s="12"/>
    </row>
    <row r="250" spans="1:22">
      <c r="A250" s="24"/>
      <c r="B250" s="24"/>
      <c r="C250" s="24"/>
      <c r="D250" s="24"/>
      <c r="I250" s="12"/>
      <c r="N250" s="12"/>
      <c r="O250" s="12"/>
      <c r="P250" s="12"/>
      <c r="R250" s="12"/>
      <c r="S250" s="12"/>
      <c r="T250" s="12"/>
      <c r="U250" s="12"/>
      <c r="V250" s="12"/>
    </row>
    <row r="251" spans="1:22">
      <c r="A251" s="24"/>
      <c r="B251" s="24"/>
      <c r="C251" s="24"/>
      <c r="D251" s="24"/>
      <c r="I251" s="12"/>
      <c r="N251" s="12"/>
      <c r="O251" s="12"/>
      <c r="P251" s="12"/>
      <c r="R251" s="12"/>
      <c r="S251" s="12"/>
      <c r="T251" s="12"/>
      <c r="U251" s="12"/>
      <c r="V251" s="12"/>
    </row>
    <row r="252" spans="1:22">
      <c r="A252" s="24"/>
      <c r="B252" s="24"/>
      <c r="C252" s="24"/>
      <c r="D252" s="24"/>
      <c r="I252" s="12"/>
      <c r="N252" s="12"/>
      <c r="O252" s="12"/>
      <c r="P252" s="12"/>
      <c r="R252" s="12"/>
      <c r="S252" s="12"/>
      <c r="T252" s="12"/>
      <c r="U252" s="12"/>
      <c r="V252" s="12"/>
    </row>
    <row r="253" spans="1:22">
      <c r="A253" s="24"/>
      <c r="B253" s="24"/>
      <c r="C253" s="24"/>
      <c r="D253" s="24"/>
      <c r="I253" s="12"/>
      <c r="N253" s="12"/>
      <c r="O253" s="12"/>
      <c r="P253" s="12"/>
      <c r="R253" s="12"/>
      <c r="S253" s="12"/>
      <c r="T253" s="12"/>
      <c r="U253" s="12"/>
      <c r="V253" s="12"/>
    </row>
    <row r="254" spans="1:22">
      <c r="A254" s="24"/>
      <c r="B254" s="24"/>
      <c r="C254" s="24"/>
      <c r="D254" s="24"/>
      <c r="I254" s="12"/>
      <c r="N254" s="12"/>
      <c r="O254" s="12"/>
      <c r="P254" s="12"/>
      <c r="R254" s="12"/>
      <c r="S254" s="12"/>
      <c r="T254" s="12"/>
      <c r="U254" s="12"/>
      <c r="V254" s="12"/>
    </row>
    <row r="255" spans="1:22">
      <c r="A255" s="24"/>
      <c r="B255" s="24"/>
      <c r="C255" s="24"/>
      <c r="D255" s="24"/>
      <c r="I255" s="12"/>
      <c r="N255" s="12"/>
      <c r="O255" s="12"/>
      <c r="P255" s="12"/>
      <c r="R255" s="12"/>
      <c r="S255" s="12"/>
      <c r="T255" s="12"/>
      <c r="U255" s="12"/>
      <c r="V255" s="12"/>
    </row>
    <row r="256" spans="1:22">
      <c r="A256" s="24"/>
      <c r="B256" s="24"/>
      <c r="C256" s="24"/>
      <c r="D256" s="24"/>
      <c r="I256" s="12"/>
      <c r="N256" s="12"/>
      <c r="O256" s="12"/>
      <c r="P256" s="12"/>
      <c r="R256" s="12"/>
      <c r="S256" s="12"/>
      <c r="T256" s="12"/>
      <c r="U256" s="12"/>
      <c r="V256" s="12"/>
    </row>
    <row r="257" spans="1:22">
      <c r="A257" s="24"/>
      <c r="B257" s="24"/>
      <c r="C257" s="24"/>
      <c r="D257" s="24"/>
      <c r="I257" s="12"/>
      <c r="N257" s="12"/>
      <c r="O257" s="12"/>
      <c r="P257" s="12"/>
      <c r="R257" s="12"/>
      <c r="S257" s="12"/>
      <c r="T257" s="12"/>
      <c r="U257" s="12"/>
      <c r="V257" s="12"/>
    </row>
    <row r="258" spans="1:22">
      <c r="C258" s="12"/>
      <c r="I258" s="12"/>
      <c r="N258" s="12"/>
      <c r="O258" s="12"/>
      <c r="P258" s="12"/>
      <c r="R258" s="12"/>
      <c r="S258" s="12"/>
      <c r="T258" s="12"/>
      <c r="U258" s="12"/>
      <c r="V258" s="12"/>
    </row>
    <row r="259" spans="1:22">
      <c r="C259" s="12"/>
      <c r="I259" s="12"/>
      <c r="N259" s="12"/>
      <c r="O259" s="12"/>
      <c r="P259" s="12"/>
      <c r="R259" s="12"/>
      <c r="S259" s="12"/>
      <c r="T259" s="12"/>
      <c r="U259" s="12"/>
      <c r="V259" s="12"/>
    </row>
    <row r="260" spans="1:22">
      <c r="C260" s="12"/>
      <c r="I260" s="12"/>
      <c r="N260" s="12"/>
      <c r="O260" s="12"/>
      <c r="P260" s="12"/>
      <c r="R260" s="12"/>
      <c r="S260" s="12"/>
      <c r="T260" s="12"/>
      <c r="U260" s="12"/>
      <c r="V260" s="12"/>
    </row>
    <row r="261" spans="1:22">
      <c r="C261" s="12"/>
      <c r="I261" s="12"/>
      <c r="N261" s="12"/>
      <c r="O261" s="12"/>
      <c r="P261" s="12"/>
      <c r="R261" s="12"/>
      <c r="S261" s="12"/>
      <c r="T261" s="12"/>
      <c r="U261" s="12"/>
      <c r="V261" s="12"/>
    </row>
    <row r="262" spans="1:22">
      <c r="C262" s="12"/>
      <c r="I262" s="12"/>
      <c r="N262" s="12"/>
      <c r="O262" s="12"/>
      <c r="P262" s="12"/>
      <c r="R262" s="12"/>
      <c r="S262" s="12"/>
      <c r="T262" s="12"/>
      <c r="U262" s="12"/>
      <c r="V262" s="12"/>
    </row>
    <row r="263" spans="1:22">
      <c r="C263" s="12"/>
      <c r="I263" s="12"/>
      <c r="N263" s="12"/>
      <c r="O263" s="12"/>
      <c r="P263" s="12"/>
      <c r="R263" s="12"/>
      <c r="S263" s="12"/>
      <c r="T263" s="12"/>
      <c r="U263" s="12"/>
      <c r="V263" s="12"/>
    </row>
    <row r="264" spans="1:22">
      <c r="C264" s="12"/>
      <c r="I264" s="12"/>
      <c r="N264" s="12"/>
      <c r="O264" s="12"/>
      <c r="P264" s="12"/>
      <c r="R264" s="12"/>
      <c r="S264" s="12"/>
      <c r="T264" s="12"/>
      <c r="U264" s="12"/>
      <c r="V264" s="12"/>
    </row>
    <row r="265" spans="1:22">
      <c r="C265" s="12"/>
      <c r="I265" s="12"/>
      <c r="N265" s="12"/>
      <c r="O265" s="12"/>
      <c r="P265" s="12"/>
      <c r="R265" s="12"/>
      <c r="S265" s="12"/>
      <c r="T265" s="12"/>
      <c r="U265" s="12"/>
      <c r="V265" s="12"/>
    </row>
    <row r="266" spans="1:22">
      <c r="C266" s="12"/>
      <c r="I266" s="12"/>
      <c r="N266" s="12"/>
      <c r="O266" s="12"/>
      <c r="P266" s="12"/>
      <c r="R266" s="12"/>
      <c r="S266" s="12"/>
      <c r="T266" s="12"/>
      <c r="U266" s="12"/>
      <c r="V266" s="12"/>
    </row>
    <row r="267" spans="1:22">
      <c r="C267" s="12"/>
      <c r="I267" s="12"/>
      <c r="N267" s="12"/>
      <c r="O267" s="12"/>
      <c r="P267" s="12"/>
      <c r="R267" s="12"/>
      <c r="S267" s="12"/>
      <c r="T267" s="12"/>
      <c r="U267" s="12"/>
      <c r="V267" s="12"/>
    </row>
    <row r="268" spans="1:22">
      <c r="C268" s="12"/>
      <c r="I268" s="12"/>
      <c r="N268" s="12"/>
      <c r="O268" s="12"/>
      <c r="P268" s="12"/>
      <c r="R268" s="12"/>
      <c r="S268" s="12"/>
      <c r="T268" s="12"/>
      <c r="U268" s="12"/>
      <c r="V268" s="12"/>
    </row>
    <row r="269" spans="1:22">
      <c r="C269" s="12"/>
      <c r="I269" s="12"/>
      <c r="N269" s="12"/>
      <c r="O269" s="12"/>
      <c r="P269" s="12"/>
      <c r="R269" s="12"/>
      <c r="S269" s="12"/>
      <c r="T269" s="12"/>
      <c r="U269" s="12"/>
      <c r="V269" s="12"/>
    </row>
    <row r="270" spans="1:22">
      <c r="C270" s="12"/>
      <c r="I270" s="12"/>
      <c r="N270" s="12"/>
      <c r="O270" s="12"/>
      <c r="P270" s="12"/>
      <c r="R270" s="12"/>
      <c r="S270" s="12"/>
      <c r="T270" s="12"/>
      <c r="U270" s="12"/>
      <c r="V270" s="12"/>
    </row>
    <row r="271" spans="1:22">
      <c r="C271" s="12"/>
      <c r="I271" s="12"/>
      <c r="N271" s="12"/>
      <c r="O271" s="12"/>
      <c r="P271" s="12"/>
      <c r="R271" s="12"/>
      <c r="S271" s="12"/>
      <c r="T271" s="12"/>
      <c r="U271" s="12"/>
      <c r="V271" s="12"/>
    </row>
    <row r="272" spans="1:22">
      <c r="C272" s="12"/>
      <c r="I272" s="12"/>
      <c r="N272" s="12"/>
      <c r="O272" s="12"/>
      <c r="P272" s="12"/>
      <c r="R272" s="12"/>
      <c r="S272" s="12"/>
      <c r="T272" s="12"/>
      <c r="U272" s="12"/>
      <c r="V272" s="12"/>
    </row>
    <row r="273" spans="3:22">
      <c r="C273" s="12"/>
      <c r="I273" s="12"/>
      <c r="N273" s="12"/>
      <c r="O273" s="12"/>
      <c r="P273" s="12"/>
      <c r="R273" s="12"/>
      <c r="S273" s="12"/>
      <c r="T273" s="12"/>
      <c r="U273" s="12"/>
      <c r="V273" s="12"/>
    </row>
    <row r="274" spans="3:22">
      <c r="C274" s="12"/>
      <c r="I274" s="12"/>
      <c r="N274" s="12"/>
      <c r="O274" s="12"/>
      <c r="P274" s="12"/>
      <c r="R274" s="12"/>
      <c r="S274" s="12"/>
      <c r="T274" s="12"/>
      <c r="U274" s="12"/>
      <c r="V274" s="12"/>
    </row>
    <row r="275" spans="3:22">
      <c r="C275" s="12"/>
      <c r="I275" s="12"/>
      <c r="N275" s="12"/>
      <c r="O275" s="12"/>
      <c r="P275" s="12"/>
      <c r="R275" s="12"/>
      <c r="S275" s="12"/>
      <c r="T275" s="12"/>
      <c r="U275" s="12"/>
      <c r="V275" s="12"/>
    </row>
    <row r="276" spans="3:22">
      <c r="C276" s="12"/>
      <c r="I276" s="12"/>
      <c r="N276" s="12"/>
      <c r="O276" s="12"/>
      <c r="P276" s="12"/>
      <c r="R276" s="12"/>
      <c r="S276" s="12"/>
      <c r="T276" s="12"/>
      <c r="U276" s="12"/>
      <c r="V276" s="12"/>
    </row>
    <row r="277" spans="3:22">
      <c r="C277" s="12"/>
      <c r="I277" s="12"/>
      <c r="N277" s="12"/>
      <c r="O277" s="12"/>
      <c r="P277" s="12"/>
      <c r="R277" s="12"/>
      <c r="S277" s="12"/>
      <c r="T277" s="12"/>
      <c r="U277" s="12"/>
      <c r="V277" s="12"/>
    </row>
    <row r="278" spans="3:22">
      <c r="C278" s="12"/>
      <c r="I278" s="12"/>
      <c r="N278" s="12"/>
      <c r="O278" s="12"/>
      <c r="P278" s="12"/>
      <c r="R278" s="12"/>
      <c r="S278" s="12"/>
      <c r="T278" s="12"/>
      <c r="U278" s="12"/>
      <c r="V278" s="12"/>
    </row>
    <row r="279" spans="3:22">
      <c r="C279" s="12"/>
      <c r="I279" s="12"/>
      <c r="N279" s="12"/>
      <c r="O279" s="12"/>
      <c r="P279" s="12"/>
      <c r="R279" s="12"/>
      <c r="S279" s="12"/>
      <c r="T279" s="12"/>
      <c r="U279" s="12"/>
      <c r="V279" s="12"/>
    </row>
    <row r="280" spans="3:22">
      <c r="C280" s="12"/>
      <c r="I280" s="12"/>
      <c r="N280" s="12"/>
      <c r="O280" s="12"/>
      <c r="P280" s="12"/>
      <c r="R280" s="12"/>
      <c r="S280" s="12"/>
      <c r="T280" s="12"/>
      <c r="U280" s="12"/>
      <c r="V280" s="12"/>
    </row>
    <row r="281" spans="3:22">
      <c r="C281" s="12"/>
      <c r="I281" s="12"/>
      <c r="N281" s="12"/>
      <c r="O281" s="12"/>
      <c r="P281" s="12"/>
      <c r="R281" s="12"/>
      <c r="S281" s="12"/>
      <c r="T281" s="12"/>
      <c r="U281" s="12"/>
      <c r="V281" s="12"/>
    </row>
    <row r="282" spans="3:22">
      <c r="C282" s="12"/>
      <c r="I282" s="12"/>
      <c r="N282" s="12"/>
      <c r="O282" s="12"/>
      <c r="P282" s="12"/>
      <c r="R282" s="12"/>
      <c r="S282" s="12"/>
      <c r="T282" s="12"/>
      <c r="U282" s="12"/>
      <c r="V282" s="12"/>
    </row>
    <row r="283" spans="3:22">
      <c r="C283" s="12"/>
      <c r="I283" s="12"/>
      <c r="N283" s="12"/>
      <c r="O283" s="12"/>
      <c r="P283" s="12"/>
      <c r="R283" s="12"/>
      <c r="S283" s="12"/>
      <c r="T283" s="12"/>
      <c r="U283" s="12"/>
      <c r="V283" s="12"/>
    </row>
    <row r="284" spans="3:22">
      <c r="C284" s="12"/>
      <c r="I284" s="12"/>
      <c r="N284" s="12"/>
      <c r="O284" s="12"/>
      <c r="P284" s="12"/>
      <c r="R284" s="12"/>
      <c r="S284" s="12"/>
      <c r="T284" s="12"/>
      <c r="U284" s="12"/>
      <c r="V284" s="12"/>
    </row>
    <row r="285" spans="3:22">
      <c r="C285" s="12"/>
      <c r="I285" s="12"/>
      <c r="N285" s="12"/>
      <c r="O285" s="12"/>
      <c r="P285" s="12"/>
      <c r="R285" s="12"/>
      <c r="S285" s="12"/>
      <c r="T285" s="12"/>
      <c r="U285" s="12"/>
      <c r="V285" s="12"/>
    </row>
    <row r="286" spans="3:22">
      <c r="C286" s="12"/>
      <c r="I286" s="12"/>
      <c r="N286" s="12"/>
      <c r="O286" s="12"/>
      <c r="P286" s="12"/>
      <c r="R286" s="12"/>
      <c r="S286" s="12"/>
      <c r="T286" s="12"/>
      <c r="U286" s="12"/>
      <c r="V286" s="12"/>
    </row>
    <row r="287" spans="3:22">
      <c r="C287" s="12"/>
      <c r="I287" s="12"/>
      <c r="N287" s="12"/>
      <c r="O287" s="12"/>
      <c r="P287" s="12"/>
      <c r="R287" s="12"/>
      <c r="S287" s="12"/>
      <c r="T287" s="12"/>
      <c r="U287" s="12"/>
      <c r="V287" s="12"/>
    </row>
    <row r="288" spans="3:22">
      <c r="C288" s="12"/>
      <c r="I288" s="12"/>
      <c r="N288" s="12"/>
      <c r="O288" s="12"/>
      <c r="P288" s="12"/>
      <c r="R288" s="12"/>
      <c r="S288" s="12"/>
      <c r="T288" s="12"/>
      <c r="U288" s="12"/>
      <c r="V288" s="12"/>
    </row>
    <row r="289" spans="3:22">
      <c r="C289" s="12"/>
      <c r="I289" s="12"/>
      <c r="N289" s="12"/>
      <c r="O289" s="12"/>
      <c r="P289" s="12"/>
      <c r="R289" s="12"/>
      <c r="S289" s="12"/>
      <c r="T289" s="12"/>
      <c r="U289" s="12"/>
      <c r="V289" s="12"/>
    </row>
    <row r="290" spans="3:22">
      <c r="C290" s="12"/>
      <c r="I290" s="12"/>
      <c r="N290" s="12"/>
      <c r="O290" s="12"/>
      <c r="P290" s="12"/>
      <c r="R290" s="12"/>
      <c r="S290" s="12"/>
      <c r="T290" s="12"/>
      <c r="U290" s="12"/>
      <c r="V290" s="12"/>
    </row>
    <row r="291" spans="3:22">
      <c r="C291" s="12"/>
      <c r="I291" s="12"/>
      <c r="N291" s="12"/>
      <c r="O291" s="12"/>
      <c r="P291" s="12"/>
      <c r="R291" s="12"/>
      <c r="S291" s="12"/>
      <c r="T291" s="12"/>
      <c r="U291" s="12"/>
      <c r="V291" s="12"/>
    </row>
    <row r="292" spans="3:22">
      <c r="C292" s="12"/>
      <c r="I292" s="12"/>
      <c r="N292" s="12"/>
      <c r="O292" s="12"/>
      <c r="P292" s="12"/>
      <c r="R292" s="12"/>
      <c r="S292" s="12"/>
      <c r="T292" s="12"/>
      <c r="U292" s="12"/>
      <c r="V292" s="12"/>
    </row>
    <row r="293" spans="3:22">
      <c r="C293" s="12"/>
      <c r="I293" s="12"/>
      <c r="N293" s="12"/>
      <c r="O293" s="12"/>
      <c r="P293" s="12"/>
      <c r="R293" s="12"/>
      <c r="S293" s="12"/>
      <c r="T293" s="12"/>
      <c r="U293" s="12"/>
      <c r="V293" s="12"/>
    </row>
    <row r="294" spans="3:22">
      <c r="C294" s="12"/>
      <c r="I294" s="12"/>
      <c r="N294" s="12"/>
      <c r="O294" s="12"/>
      <c r="P294" s="12"/>
      <c r="R294" s="12"/>
      <c r="S294" s="12"/>
      <c r="T294" s="12"/>
      <c r="U294" s="12"/>
      <c r="V294" s="12"/>
    </row>
    <row r="295" spans="3:22">
      <c r="C295" s="12"/>
      <c r="I295" s="12"/>
      <c r="N295" s="12"/>
      <c r="O295" s="12"/>
      <c r="P295" s="12"/>
      <c r="R295" s="12"/>
      <c r="S295" s="12"/>
      <c r="T295" s="12"/>
      <c r="U295" s="12"/>
      <c r="V295" s="12"/>
    </row>
    <row r="296" spans="3:22">
      <c r="C296" s="12"/>
      <c r="I296" s="12"/>
      <c r="N296" s="12"/>
      <c r="O296" s="12"/>
      <c r="P296" s="12"/>
      <c r="R296" s="12"/>
      <c r="S296" s="12"/>
      <c r="T296" s="12"/>
      <c r="U296" s="12"/>
      <c r="V296" s="12"/>
    </row>
    <row r="297" spans="3:22">
      <c r="C297" s="12"/>
      <c r="I297" s="12"/>
      <c r="N297" s="12"/>
      <c r="O297" s="12"/>
      <c r="P297" s="12"/>
      <c r="R297" s="12"/>
      <c r="S297" s="12"/>
      <c r="T297" s="12"/>
      <c r="U297" s="12"/>
      <c r="V297" s="12"/>
    </row>
    <row r="298" spans="3:22">
      <c r="C298" s="12"/>
      <c r="I298" s="12"/>
      <c r="N298" s="12"/>
      <c r="O298" s="12"/>
      <c r="P298" s="12"/>
      <c r="R298" s="12"/>
      <c r="S298" s="12"/>
      <c r="T298" s="12"/>
      <c r="U298" s="12"/>
      <c r="V298" s="12"/>
    </row>
    <row r="299" spans="3:22">
      <c r="C299" s="12"/>
      <c r="I299" s="12"/>
      <c r="N299" s="12"/>
      <c r="O299" s="12"/>
      <c r="P299" s="12"/>
      <c r="R299" s="12"/>
      <c r="S299" s="12"/>
      <c r="T299" s="12"/>
      <c r="U299" s="12"/>
      <c r="V299" s="12"/>
    </row>
    <row r="300" spans="3:22">
      <c r="C300" s="12"/>
      <c r="I300" s="12"/>
      <c r="N300" s="12"/>
      <c r="O300" s="12"/>
      <c r="P300" s="12"/>
      <c r="R300" s="12"/>
      <c r="S300" s="12"/>
      <c r="T300" s="12"/>
      <c r="U300" s="12"/>
      <c r="V300" s="12"/>
    </row>
    <row r="301" spans="3:22">
      <c r="C301" s="12"/>
      <c r="I301" s="12"/>
      <c r="N301" s="12"/>
      <c r="O301" s="12"/>
      <c r="P301" s="12"/>
      <c r="R301" s="12"/>
      <c r="S301" s="12"/>
      <c r="T301" s="12"/>
      <c r="U301" s="12"/>
      <c r="V301" s="12"/>
    </row>
    <row r="302" spans="3:22">
      <c r="C302" s="12"/>
      <c r="I302" s="12"/>
      <c r="N302" s="12"/>
      <c r="O302" s="12"/>
      <c r="P302" s="12"/>
      <c r="R302" s="12"/>
      <c r="S302" s="12"/>
      <c r="T302" s="12"/>
      <c r="U302" s="12"/>
      <c r="V302" s="12"/>
    </row>
    <row r="303" spans="3:22">
      <c r="C303" s="12"/>
      <c r="I303" s="12"/>
      <c r="N303" s="12"/>
      <c r="O303" s="12"/>
      <c r="P303" s="12"/>
      <c r="R303" s="12"/>
      <c r="S303" s="12"/>
      <c r="T303" s="12"/>
      <c r="U303" s="12"/>
      <c r="V303" s="12"/>
    </row>
    <row r="304" spans="3:22">
      <c r="C304" s="12"/>
      <c r="I304" s="12"/>
      <c r="N304" s="12"/>
      <c r="O304" s="12"/>
      <c r="P304" s="12"/>
      <c r="R304" s="12"/>
      <c r="S304" s="12"/>
      <c r="T304" s="12"/>
      <c r="U304" s="12"/>
      <c r="V304" s="12"/>
    </row>
    <row r="305" spans="3:22">
      <c r="C305" s="12"/>
      <c r="I305" s="12"/>
      <c r="N305" s="12"/>
      <c r="O305" s="12"/>
      <c r="P305" s="12"/>
      <c r="R305" s="12"/>
      <c r="S305" s="12"/>
      <c r="T305" s="12"/>
      <c r="U305" s="12"/>
      <c r="V305" s="12"/>
    </row>
    <row r="306" spans="3:22">
      <c r="C306" s="12"/>
      <c r="I306" s="12"/>
      <c r="N306" s="12"/>
      <c r="O306" s="12"/>
      <c r="P306" s="12"/>
      <c r="R306" s="12"/>
      <c r="S306" s="12"/>
      <c r="T306" s="12"/>
      <c r="U306" s="12"/>
      <c r="V306" s="12"/>
    </row>
    <row r="307" spans="3:22">
      <c r="C307" s="12"/>
      <c r="I307" s="12"/>
      <c r="N307" s="12"/>
      <c r="O307" s="12"/>
      <c r="P307" s="12"/>
      <c r="R307" s="12"/>
      <c r="S307" s="12"/>
      <c r="T307" s="12"/>
      <c r="U307" s="12"/>
      <c r="V307" s="12"/>
    </row>
    <row r="308" spans="3:22">
      <c r="C308" s="12"/>
      <c r="I308" s="12"/>
      <c r="N308" s="12"/>
      <c r="O308" s="12"/>
      <c r="P308" s="12"/>
      <c r="R308" s="12"/>
      <c r="S308" s="12"/>
      <c r="T308" s="12"/>
      <c r="U308" s="12"/>
      <c r="V308" s="12"/>
    </row>
    <row r="309" spans="3:22">
      <c r="C309" s="12"/>
      <c r="I309" s="12"/>
      <c r="N309" s="12"/>
      <c r="O309" s="12"/>
      <c r="P309" s="12"/>
      <c r="R309" s="12"/>
      <c r="S309" s="12"/>
      <c r="T309" s="12"/>
      <c r="U309" s="12"/>
      <c r="V309" s="12"/>
    </row>
    <row r="310" spans="3:22">
      <c r="C310" s="12"/>
      <c r="I310" s="12"/>
      <c r="N310" s="12"/>
      <c r="O310" s="12"/>
      <c r="P310" s="12"/>
      <c r="R310" s="12"/>
      <c r="S310" s="12"/>
      <c r="T310" s="12"/>
      <c r="U310" s="12"/>
      <c r="V310" s="12"/>
    </row>
    <row r="311" spans="3:22">
      <c r="C311" s="12"/>
      <c r="I311" s="12"/>
      <c r="N311" s="12"/>
      <c r="O311" s="12"/>
      <c r="P311" s="12"/>
      <c r="R311" s="12"/>
      <c r="S311" s="12"/>
      <c r="T311" s="12"/>
      <c r="U311" s="12"/>
      <c r="V311" s="12"/>
    </row>
    <row r="312" spans="3:22">
      <c r="C312" s="12"/>
      <c r="I312" s="12"/>
      <c r="N312" s="12"/>
      <c r="O312" s="12"/>
      <c r="P312" s="12"/>
      <c r="R312" s="12"/>
      <c r="S312" s="12"/>
      <c r="T312" s="12"/>
      <c r="U312" s="12"/>
      <c r="V312" s="12"/>
    </row>
    <row r="313" spans="3:22">
      <c r="C313" s="12"/>
      <c r="I313" s="12"/>
      <c r="N313" s="12"/>
      <c r="O313" s="12"/>
      <c r="P313" s="12"/>
      <c r="R313" s="12"/>
      <c r="S313" s="12"/>
      <c r="T313" s="12"/>
      <c r="U313" s="12"/>
      <c r="V313" s="12"/>
    </row>
    <row r="314" spans="3:22">
      <c r="C314" s="12"/>
      <c r="I314" s="12"/>
      <c r="N314" s="12"/>
      <c r="O314" s="12"/>
      <c r="P314" s="12"/>
      <c r="R314" s="12"/>
      <c r="S314" s="12"/>
      <c r="T314" s="12"/>
      <c r="U314" s="12"/>
      <c r="V314" s="12"/>
    </row>
    <row r="315" spans="3:22">
      <c r="C315" s="12"/>
      <c r="I315" s="12"/>
      <c r="N315" s="12"/>
      <c r="O315" s="12"/>
      <c r="P315" s="12"/>
      <c r="R315" s="12"/>
      <c r="S315" s="12"/>
      <c r="T315" s="12"/>
      <c r="U315" s="12"/>
      <c r="V315" s="12"/>
    </row>
    <row r="316" spans="3:22">
      <c r="C316" s="12"/>
      <c r="I316" s="12"/>
      <c r="N316" s="12"/>
      <c r="O316" s="12"/>
      <c r="P316" s="12"/>
      <c r="R316" s="12"/>
      <c r="S316" s="12"/>
      <c r="T316" s="12"/>
      <c r="U316" s="12"/>
      <c r="V316" s="12"/>
    </row>
    <row r="317" spans="3:22">
      <c r="C317" s="12"/>
      <c r="I317" s="12"/>
      <c r="N317" s="12"/>
      <c r="O317" s="12"/>
      <c r="P317" s="12"/>
      <c r="R317" s="12"/>
      <c r="S317" s="12"/>
      <c r="T317" s="12"/>
      <c r="U317" s="12"/>
      <c r="V317" s="12"/>
    </row>
    <row r="318" spans="3:22">
      <c r="C318" s="12"/>
      <c r="I318" s="12"/>
      <c r="N318" s="12"/>
      <c r="O318" s="12"/>
      <c r="P318" s="12"/>
      <c r="R318" s="12"/>
      <c r="S318" s="12"/>
      <c r="T318" s="12"/>
      <c r="U318" s="12"/>
      <c r="V318" s="12"/>
    </row>
    <row r="319" spans="3:22">
      <c r="C319" s="12"/>
      <c r="I319" s="12"/>
      <c r="N319" s="12"/>
      <c r="O319" s="12"/>
      <c r="P319" s="12"/>
      <c r="R319" s="12"/>
      <c r="S319" s="12"/>
      <c r="T319" s="12"/>
      <c r="U319" s="12"/>
      <c r="V319" s="12"/>
    </row>
    <row r="320" spans="3:22">
      <c r="C320" s="12"/>
      <c r="I320" s="12"/>
      <c r="N320" s="12"/>
      <c r="O320" s="12"/>
      <c r="P320" s="12"/>
      <c r="R320" s="12"/>
      <c r="S320" s="12"/>
      <c r="T320" s="12"/>
      <c r="U320" s="12"/>
      <c r="V320" s="12"/>
    </row>
    <row r="321" spans="3:22">
      <c r="C321" s="12"/>
      <c r="I321" s="12"/>
      <c r="N321" s="12"/>
      <c r="O321" s="12"/>
      <c r="P321" s="12"/>
      <c r="R321" s="12"/>
      <c r="S321" s="12"/>
      <c r="T321" s="12"/>
      <c r="U321" s="12"/>
      <c r="V321" s="12"/>
    </row>
    <row r="322" spans="3:22">
      <c r="C322" s="12"/>
      <c r="I322" s="12"/>
      <c r="N322" s="12"/>
      <c r="O322" s="12"/>
      <c r="P322" s="12"/>
      <c r="R322" s="12"/>
      <c r="S322" s="12"/>
      <c r="T322" s="12"/>
      <c r="U322" s="12"/>
      <c r="V322" s="12"/>
    </row>
    <row r="323" spans="3:22">
      <c r="C323" s="12"/>
      <c r="I323" s="12"/>
      <c r="N323" s="12"/>
      <c r="O323" s="12"/>
      <c r="P323" s="12"/>
      <c r="R323" s="12"/>
      <c r="S323" s="12"/>
      <c r="T323" s="12"/>
      <c r="U323" s="12"/>
      <c r="V323" s="12"/>
    </row>
    <row r="324" spans="3:22">
      <c r="C324" s="12"/>
      <c r="I324" s="12"/>
      <c r="N324" s="12"/>
      <c r="O324" s="12"/>
      <c r="P324" s="12"/>
      <c r="R324" s="12"/>
      <c r="S324" s="12"/>
      <c r="T324" s="12"/>
      <c r="U324" s="12"/>
      <c r="V324" s="12"/>
    </row>
    <row r="325" spans="3:22">
      <c r="C325" s="12"/>
      <c r="I325" s="12"/>
      <c r="N325" s="12"/>
      <c r="O325" s="12"/>
      <c r="P325" s="12"/>
      <c r="R325" s="12"/>
      <c r="S325" s="12"/>
      <c r="T325" s="12"/>
      <c r="U325" s="12"/>
      <c r="V325" s="12"/>
    </row>
    <row r="326" spans="3:22">
      <c r="C326" s="12"/>
      <c r="I326" s="12"/>
      <c r="N326" s="12"/>
      <c r="O326" s="12"/>
      <c r="P326" s="12"/>
      <c r="R326" s="12"/>
      <c r="S326" s="12"/>
      <c r="T326" s="12"/>
      <c r="U326" s="12"/>
      <c r="V326" s="12"/>
    </row>
    <row r="327" spans="3:22">
      <c r="C327" s="12"/>
      <c r="I327" s="12"/>
      <c r="N327" s="12"/>
      <c r="O327" s="12"/>
      <c r="P327" s="12"/>
      <c r="R327" s="12"/>
      <c r="S327" s="12"/>
      <c r="T327" s="12"/>
      <c r="U327" s="12"/>
      <c r="V327" s="12"/>
    </row>
    <row r="328" spans="3:22">
      <c r="C328" s="12"/>
      <c r="I328" s="12"/>
      <c r="N328" s="12"/>
      <c r="O328" s="12"/>
      <c r="P328" s="12"/>
      <c r="R328" s="12"/>
      <c r="S328" s="12"/>
      <c r="T328" s="12"/>
      <c r="U328" s="12"/>
      <c r="V328" s="12"/>
    </row>
    <row r="329" spans="3:22">
      <c r="C329" s="12"/>
      <c r="I329" s="12"/>
      <c r="N329" s="12"/>
      <c r="O329" s="12"/>
      <c r="P329" s="12"/>
      <c r="R329" s="12"/>
      <c r="S329" s="12"/>
      <c r="T329" s="12"/>
      <c r="U329" s="12"/>
      <c r="V329" s="12"/>
    </row>
    <row r="330" spans="3:22">
      <c r="C330" s="12"/>
      <c r="I330" s="12"/>
      <c r="N330" s="12"/>
      <c r="O330" s="12"/>
      <c r="P330" s="12"/>
      <c r="R330" s="12"/>
      <c r="S330" s="12"/>
      <c r="T330" s="12"/>
      <c r="U330" s="12"/>
      <c r="V330" s="12"/>
    </row>
    <row r="331" spans="3:22">
      <c r="C331" s="12"/>
      <c r="I331" s="12"/>
      <c r="N331" s="12"/>
      <c r="O331" s="12"/>
      <c r="P331" s="12"/>
      <c r="R331" s="12"/>
      <c r="S331" s="12"/>
      <c r="T331" s="12"/>
      <c r="U331" s="12"/>
      <c r="V331" s="12"/>
    </row>
    <row r="332" spans="3:22">
      <c r="C332" s="12"/>
      <c r="I332" s="12"/>
      <c r="N332" s="12"/>
      <c r="O332" s="12"/>
      <c r="P332" s="12"/>
      <c r="R332" s="12"/>
      <c r="S332" s="12"/>
      <c r="T332" s="12"/>
      <c r="U332" s="12"/>
      <c r="V332" s="12"/>
    </row>
    <row r="333" spans="3:22">
      <c r="C333" s="12"/>
      <c r="I333" s="12"/>
      <c r="N333" s="12"/>
      <c r="O333" s="12"/>
      <c r="P333" s="12"/>
      <c r="R333" s="12"/>
      <c r="S333" s="12"/>
      <c r="T333" s="12"/>
      <c r="U333" s="12"/>
      <c r="V333" s="12"/>
    </row>
    <row r="334" spans="3:22">
      <c r="C334" s="12"/>
      <c r="I334" s="12"/>
      <c r="N334" s="12"/>
      <c r="O334" s="12"/>
      <c r="P334" s="12"/>
      <c r="R334" s="12"/>
      <c r="S334" s="12"/>
      <c r="T334" s="12"/>
      <c r="U334" s="12"/>
      <c r="V334" s="12"/>
    </row>
    <row r="335" spans="3:22">
      <c r="C335" s="12"/>
      <c r="I335" s="12"/>
      <c r="N335" s="12"/>
      <c r="O335" s="12"/>
      <c r="P335" s="12"/>
      <c r="R335" s="12"/>
      <c r="S335" s="12"/>
      <c r="T335" s="12"/>
      <c r="U335" s="12"/>
      <c r="V335" s="12"/>
    </row>
    <row r="336" spans="3:22">
      <c r="C336" s="12"/>
      <c r="I336" s="12"/>
      <c r="N336" s="12"/>
      <c r="O336" s="12"/>
      <c r="P336" s="12"/>
      <c r="R336" s="12"/>
      <c r="S336" s="12"/>
      <c r="T336" s="12"/>
      <c r="U336" s="12"/>
      <c r="V336" s="12"/>
    </row>
    <row r="337" spans="3:22">
      <c r="C337" s="12"/>
      <c r="I337" s="12"/>
      <c r="N337" s="12"/>
      <c r="O337" s="12"/>
      <c r="P337" s="12"/>
      <c r="R337" s="12"/>
      <c r="S337" s="12"/>
      <c r="T337" s="12"/>
      <c r="U337" s="12"/>
      <c r="V337" s="12"/>
    </row>
    <row r="338" spans="3:22">
      <c r="C338" s="12"/>
      <c r="I338" s="12"/>
      <c r="N338" s="12"/>
      <c r="O338" s="12"/>
      <c r="P338" s="12"/>
      <c r="R338" s="12"/>
      <c r="S338" s="12"/>
      <c r="T338" s="12"/>
      <c r="U338" s="12"/>
      <c r="V338" s="12"/>
    </row>
    <row r="339" spans="3:22">
      <c r="C339" s="12"/>
      <c r="I339" s="12"/>
      <c r="N339" s="12"/>
      <c r="O339" s="12"/>
      <c r="P339" s="12"/>
      <c r="R339" s="12"/>
      <c r="S339" s="12"/>
      <c r="T339" s="12"/>
      <c r="U339" s="12"/>
      <c r="V339" s="12"/>
    </row>
    <row r="340" spans="3:22">
      <c r="C340" s="12"/>
      <c r="I340" s="12"/>
      <c r="N340" s="12"/>
      <c r="O340" s="12"/>
      <c r="P340" s="12"/>
      <c r="R340" s="12"/>
      <c r="S340" s="12"/>
      <c r="T340" s="12"/>
      <c r="U340" s="12"/>
      <c r="V340" s="12"/>
    </row>
    <row r="341" spans="3:22">
      <c r="C341" s="12"/>
      <c r="I341" s="12"/>
      <c r="N341" s="12"/>
      <c r="O341" s="12"/>
      <c r="P341" s="12"/>
      <c r="R341" s="12"/>
      <c r="S341" s="12"/>
      <c r="T341" s="12"/>
      <c r="U341" s="12"/>
      <c r="V341" s="12"/>
    </row>
    <row r="342" spans="3:22">
      <c r="C342" s="12"/>
      <c r="I342" s="12"/>
      <c r="N342" s="12"/>
      <c r="O342" s="12"/>
      <c r="P342" s="12"/>
      <c r="R342" s="12"/>
      <c r="S342" s="12"/>
      <c r="T342" s="12"/>
      <c r="U342" s="12"/>
      <c r="V342" s="12"/>
    </row>
    <row r="343" spans="3:22">
      <c r="C343" s="12"/>
      <c r="I343" s="12"/>
      <c r="N343" s="12"/>
      <c r="O343" s="12"/>
      <c r="P343" s="12"/>
      <c r="R343" s="12"/>
      <c r="S343" s="12"/>
      <c r="T343" s="12"/>
      <c r="U343" s="12"/>
      <c r="V343" s="12"/>
    </row>
    <row r="344" spans="3:22">
      <c r="C344" s="12"/>
      <c r="I344" s="12"/>
      <c r="N344" s="12"/>
      <c r="O344" s="12"/>
      <c r="P344" s="12"/>
      <c r="R344" s="12"/>
      <c r="S344" s="12"/>
      <c r="T344" s="12"/>
      <c r="U344" s="12"/>
      <c r="V344" s="12"/>
    </row>
    <row r="345" spans="3:22">
      <c r="C345" s="12"/>
      <c r="I345" s="12"/>
      <c r="N345" s="12"/>
      <c r="O345" s="12"/>
      <c r="P345" s="12"/>
      <c r="R345" s="12"/>
      <c r="S345" s="12"/>
      <c r="T345" s="12"/>
      <c r="U345" s="12"/>
      <c r="V345" s="12"/>
    </row>
    <row r="346" spans="3:22">
      <c r="C346" s="12"/>
      <c r="I346" s="12"/>
      <c r="N346" s="12"/>
      <c r="O346" s="12"/>
      <c r="P346" s="12"/>
      <c r="R346" s="12"/>
      <c r="S346" s="12"/>
      <c r="T346" s="12"/>
      <c r="U346" s="12"/>
      <c r="V346" s="12"/>
    </row>
    <row r="347" spans="3:22">
      <c r="C347" s="12"/>
      <c r="I347" s="12"/>
      <c r="N347" s="12"/>
      <c r="O347" s="12"/>
      <c r="P347" s="12"/>
      <c r="R347" s="12"/>
      <c r="S347" s="12"/>
      <c r="T347" s="12"/>
      <c r="U347" s="12"/>
      <c r="V347" s="12"/>
    </row>
    <row r="348" spans="3:22">
      <c r="C348" s="12"/>
      <c r="I348" s="12"/>
      <c r="N348" s="12"/>
      <c r="O348" s="12"/>
      <c r="P348" s="12"/>
      <c r="R348" s="12"/>
      <c r="S348" s="12"/>
      <c r="T348" s="12"/>
      <c r="U348" s="12"/>
      <c r="V348" s="12"/>
    </row>
    <row r="349" spans="3:22">
      <c r="C349" s="12"/>
      <c r="I349" s="12"/>
      <c r="N349" s="12"/>
      <c r="O349" s="12"/>
      <c r="P349" s="12"/>
      <c r="R349" s="12"/>
      <c r="S349" s="12"/>
      <c r="T349" s="12"/>
      <c r="U349" s="12"/>
      <c r="V349" s="12"/>
    </row>
    <row r="350" spans="3:22">
      <c r="C350" s="12"/>
      <c r="I350" s="12"/>
      <c r="N350" s="12"/>
      <c r="O350" s="12"/>
      <c r="P350" s="12"/>
      <c r="R350" s="12"/>
      <c r="S350" s="12"/>
      <c r="T350" s="12"/>
      <c r="U350" s="12"/>
      <c r="V350" s="12"/>
    </row>
    <row r="351" spans="3:22">
      <c r="C351" s="12"/>
      <c r="I351" s="12"/>
      <c r="N351" s="12"/>
      <c r="O351" s="12"/>
      <c r="P351" s="12"/>
      <c r="R351" s="12"/>
      <c r="S351" s="12"/>
      <c r="T351" s="12"/>
      <c r="U351" s="12"/>
      <c r="V351" s="12"/>
    </row>
    <row r="352" spans="3:22">
      <c r="C352" s="12"/>
      <c r="I352" s="12"/>
      <c r="N352" s="12"/>
      <c r="O352" s="12"/>
      <c r="P352" s="12"/>
      <c r="R352" s="12"/>
      <c r="S352" s="12"/>
      <c r="T352" s="12"/>
      <c r="U352" s="12"/>
      <c r="V352" s="12"/>
    </row>
    <row r="353" spans="3:22">
      <c r="C353" s="12"/>
      <c r="I353" s="12"/>
      <c r="N353" s="12"/>
      <c r="O353" s="12"/>
      <c r="P353" s="12"/>
      <c r="R353" s="12"/>
      <c r="S353" s="12"/>
      <c r="T353" s="12"/>
      <c r="U353" s="12"/>
      <c r="V353" s="12"/>
    </row>
    <row r="354" spans="3:22">
      <c r="C354" s="12"/>
      <c r="I354" s="12"/>
      <c r="N354" s="12"/>
      <c r="O354" s="12"/>
      <c r="P354" s="12"/>
      <c r="R354" s="12"/>
      <c r="S354" s="12"/>
      <c r="T354" s="12"/>
      <c r="U354" s="12"/>
      <c r="V354" s="12"/>
    </row>
    <row r="355" spans="3:22">
      <c r="C355" s="12"/>
      <c r="I355" s="12"/>
      <c r="N355" s="12"/>
      <c r="O355" s="12"/>
      <c r="P355" s="12"/>
      <c r="R355" s="12"/>
      <c r="S355" s="12"/>
      <c r="T355" s="12"/>
      <c r="U355" s="12"/>
      <c r="V355" s="12"/>
    </row>
    <row r="356" spans="3:22">
      <c r="C356" s="12"/>
      <c r="I356" s="12"/>
      <c r="N356" s="12"/>
      <c r="O356" s="12"/>
      <c r="P356" s="12"/>
      <c r="R356" s="12"/>
      <c r="S356" s="12"/>
      <c r="T356" s="12"/>
      <c r="U356" s="12"/>
      <c r="V356" s="12"/>
    </row>
    <row r="357" spans="3:22">
      <c r="C357" s="12"/>
      <c r="I357" s="12"/>
      <c r="N357" s="12"/>
      <c r="O357" s="12"/>
      <c r="P357" s="12"/>
      <c r="R357" s="12"/>
      <c r="S357" s="12"/>
      <c r="T357" s="12"/>
      <c r="U357" s="12"/>
      <c r="V357" s="12"/>
    </row>
    <row r="358" spans="3:22">
      <c r="I358" s="12"/>
      <c r="N358" s="12"/>
      <c r="O358" s="12"/>
      <c r="P358" s="12"/>
      <c r="R358" s="12"/>
      <c r="S358" s="12"/>
      <c r="T358" s="12"/>
      <c r="U358" s="12"/>
      <c r="V358" s="12"/>
    </row>
    <row r="359" spans="3:22">
      <c r="I359" s="12"/>
      <c r="N359" s="12"/>
      <c r="O359" s="12"/>
      <c r="P359" s="12"/>
      <c r="R359" s="12"/>
      <c r="S359" s="12"/>
      <c r="T359" s="12"/>
      <c r="U359" s="12"/>
      <c r="V359" s="12"/>
    </row>
    <row r="360" spans="3:22">
      <c r="I360" s="12"/>
      <c r="N360" s="12"/>
      <c r="O360" s="12"/>
      <c r="P360" s="12"/>
      <c r="R360" s="12"/>
      <c r="S360" s="12"/>
      <c r="T360" s="12"/>
      <c r="U360" s="12"/>
      <c r="V360" s="12"/>
    </row>
    <row r="361" spans="3:22">
      <c r="I361" s="12"/>
      <c r="N361" s="12"/>
      <c r="O361" s="12"/>
      <c r="P361" s="12"/>
      <c r="R361" s="12"/>
      <c r="S361" s="12"/>
      <c r="T361" s="12"/>
      <c r="U361" s="12"/>
      <c r="V361" s="12"/>
    </row>
  </sheetData>
  <mergeCells count="3">
    <mergeCell ref="E2:J2"/>
    <mergeCell ref="O2:R2"/>
    <mergeCell ref="S2:V2"/>
  </mergeCells>
  <pageMargins left="0.7" right="0.7" top="0.75" bottom="0.75" header="0.3" footer="0.3"/>
  <pageSetup paperSize="2052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56246e-9127-47dc-83ec-dd09249a5dc8"/>
    <_ip_UnifiedCompliancePolicyUIAction xmlns="http://schemas.microsoft.com/sharepoint/v3" xsi:nil="true"/>
    <_ip_UnifiedCompliancePolicyProperties xmlns="http://schemas.microsoft.com/sharepoint/v3" xsi:nil="true"/>
    <lcd1183e5ad541b19b4fe078a7238fb2 xmlns="1eb3ec9d-3fcf-42fa-8c51-fcbbf1cce982">
      <Terms xmlns="http://schemas.microsoft.com/office/infopath/2007/PartnerControls"/>
    </lcd1183e5ad541b19b4fe078a7238fb2>
    <i58a909e0b8f494090347aa26ceefd12 xmlns="1eb3ec9d-3fcf-42fa-8c51-fcbbf1cce982">
      <Terms xmlns="http://schemas.microsoft.com/office/infopath/2007/PartnerControls"/>
    </i58a909e0b8f494090347aa26ceefd1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CF4D19C371A43B44D63D09F5D3D68" ma:contentTypeVersion="26" ma:contentTypeDescription="Create a new document." ma:contentTypeScope="" ma:versionID="74755c44bf2841c8e79951f7816f41f2">
  <xsd:schema xmlns:xsd="http://www.w3.org/2001/XMLSchema" xmlns:xs="http://www.w3.org/2001/XMLSchema" xmlns:p="http://schemas.microsoft.com/office/2006/metadata/properties" xmlns:ns1="http://schemas.microsoft.com/sharepoint/v3" xmlns:ns2="50d9561b-aba1-43d7-baad-b0dc238f65ae" xmlns:ns3="1eb3ec9d-3fcf-42fa-8c51-fcbbf1cce982" xmlns:ns4="6656246e-9127-47dc-83ec-dd09249a5dc8" targetNamespace="http://schemas.microsoft.com/office/2006/metadata/properties" ma:root="true" ma:fieldsID="281554b676a325fc180d5b1c3e4f33bd" ns1:_="" ns2:_="" ns3:_="" ns4:_="">
    <xsd:import namespace="http://schemas.microsoft.com/sharepoint/v3"/>
    <xsd:import namespace="50d9561b-aba1-43d7-baad-b0dc238f65ae"/>
    <xsd:import namespace="1eb3ec9d-3fcf-42fa-8c51-fcbbf1cce982"/>
    <xsd:import namespace="6656246e-9127-47dc-83ec-dd09249a5dc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i58a909e0b8f494090347aa26ceefd12" minOccurs="0"/>
                <xsd:element ref="ns4:TaxCatchAll" minOccurs="0"/>
                <xsd:element ref="ns3:lcd1183e5ad541b19b4fe078a7238fb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9561b-aba1-43d7-baad-b0dc238f65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3ec9d-3fcf-42fa-8c51-fcbbf1cce9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i58a909e0b8f494090347aa26ceefd12" ma:index="21" nillable="true" ma:taxonomy="true" ma:internalName="i58a909e0b8f494090347aa26ceefd12" ma:taxonomyFieldName="D1_x0020_Document_x0020_Category" ma:displayName="D1 Document Category" ma:fieldId="{258a909e-0b8f-4940-9034-7aa26ceefd12}" ma:taxonomyMulti="true" ma:sspId="ff230ced-49e3-4bbb-87bd-09c1ed00c10a" ma:termSetId="6a8ad7e6-b84e-4481-a0fc-9048323099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d1183e5ad541b19b4fe078a7238fb2" ma:index="24" nillable="true" ma:taxonomy="true" ma:internalName="lcd1183e5ad541b19b4fe078a7238fb2" ma:taxonomyFieldName="D1_x0020_Programme_x0020_Project" ma:displayName="D1 Programme Project" ma:fieldId="{5cd1183e-5ad5-41b1-9b4f-e078a7238fb2}" ma:taxonomyMulti="true" ma:sspId="ff230ced-49e3-4bbb-87bd-09c1ed00c10a" ma:termSetId="f9084cb8-3837-45ee-b19c-35f80270572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6246e-9127-47dc-83ec-dd09249a5dc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57efa9a4-dcc9-4178-8de2-8159f136b9cf}" ma:internalName="TaxCatchAll" ma:showField="CatchAllData" ma:web="50d9561b-aba1-43d7-baad-b0dc238f65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059BD3-0BE9-4620-A5FF-1F384CA4C062}"/>
</file>

<file path=customXml/itemProps2.xml><?xml version="1.0" encoding="utf-8"?>
<ds:datastoreItem xmlns:ds="http://schemas.openxmlformats.org/officeDocument/2006/customXml" ds:itemID="{53715968-4E5A-4811-9B91-D997F4CF8D17}"/>
</file>

<file path=customXml/itemProps3.xml><?xml version="1.0" encoding="utf-8"?>
<ds:datastoreItem xmlns:ds="http://schemas.openxmlformats.org/officeDocument/2006/customXml" ds:itemID="{8BE01AB0-FE69-4DBF-AB18-37A7C50518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2019-11-12T23:48:47Z</dcterms:created>
  <dcterms:modified xsi:type="dcterms:W3CDTF">2019-12-11T19:55:35Z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0x010100133CF4D19C371A43B44D63D09F5D3D68</vt:lpwstr>
  </property>
  <property fmtid="{D5CDD505-2E9C-101B-9397-08002B2CF9AE}" pid="3" name="D1 Document Category">
    <vt:lpwstr/>
  </property>
  <property fmtid="{D5CDD505-2E9C-101B-9397-08002B2CF9AE}" pid="4" name="D1 Programme Project">
    <vt:lpwstr/>
  </property>
</Properties>
</file>